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CEC9912D-4ED0-443B-86AD-06119E3E8864}" xr6:coauthVersionLast="45" xr6:coauthVersionMax="45" xr10:uidLastSave="{00000000-0000-0000-0000-000000000000}"/>
  <bookViews>
    <workbookView xWindow="-120" yWindow="-120" windowWidth="29040" windowHeight="15840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3" i="1" l="1"/>
  <c r="P20" i="1"/>
  <c r="K2" i="2"/>
  <c r="AJ48" i="2"/>
  <c r="AJ48" i="1"/>
  <c r="K2" i="1"/>
  <c r="D79" i="2" l="1"/>
  <c r="D74" i="2"/>
  <c r="D72" i="2"/>
  <c r="D71" i="2"/>
  <c r="AJ46" i="2"/>
  <c r="AJ43" i="2"/>
  <c r="J39" i="2" s="1"/>
  <c r="AJ41" i="2"/>
  <c r="AJ40" i="2"/>
  <c r="AJ37" i="2"/>
  <c r="S28" i="2"/>
  <c r="O28" i="2"/>
  <c r="W28" i="2" s="1"/>
  <c r="N28" i="2"/>
  <c r="V28" i="2" s="1"/>
  <c r="M28" i="2"/>
  <c r="U28" i="2" s="1"/>
  <c r="L28" i="2"/>
  <c r="T28" i="2" s="1"/>
  <c r="K28" i="2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J27" i="2"/>
  <c r="R27" i="2" s="1"/>
  <c r="I27" i="2"/>
  <c r="Q27" i="2" s="1"/>
  <c r="H27" i="2"/>
  <c r="P27" i="2" s="1"/>
  <c r="V26" i="2"/>
  <c r="U26" i="2"/>
  <c r="S26" i="2"/>
  <c r="O26" i="2"/>
  <c r="W26" i="2" s="1"/>
  <c r="N26" i="2"/>
  <c r="M26" i="2"/>
  <c r="L26" i="2"/>
  <c r="T26" i="2" s="1"/>
  <c r="K26" i="2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S23" i="2"/>
  <c r="R23" i="2"/>
  <c r="O23" i="2"/>
  <c r="W23" i="2" s="1"/>
  <c r="N23" i="2"/>
  <c r="V23" i="2" s="1"/>
  <c r="M23" i="2"/>
  <c r="U23" i="2" s="1"/>
  <c r="L23" i="2"/>
  <c r="T23" i="2" s="1"/>
  <c r="K23" i="2"/>
  <c r="J23" i="2"/>
  <c r="I23" i="2"/>
  <c r="Q23" i="2" s="1"/>
  <c r="H23" i="2"/>
  <c r="P23" i="2" s="1"/>
  <c r="O22" i="2"/>
  <c r="W22" i="2" s="1"/>
  <c r="N22" i="2"/>
  <c r="V22" i="2" s="1"/>
  <c r="M22" i="2"/>
  <c r="L22" i="2"/>
  <c r="T22" i="2" s="1"/>
  <c r="K22" i="2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J21" i="2"/>
  <c r="R21" i="2" s="1"/>
  <c r="I21" i="2"/>
  <c r="Q21" i="2" s="1"/>
  <c r="H21" i="2"/>
  <c r="P21" i="2" s="1"/>
  <c r="S20" i="2"/>
  <c r="R20" i="2"/>
  <c r="O20" i="2"/>
  <c r="W20" i="2" s="1"/>
  <c r="N20" i="2"/>
  <c r="V20" i="2" s="1"/>
  <c r="M20" i="2"/>
  <c r="U20" i="2" s="1"/>
  <c r="L20" i="2"/>
  <c r="T20" i="2" s="1"/>
  <c r="K20" i="2"/>
  <c r="J20" i="2"/>
  <c r="I20" i="2"/>
  <c r="Q20" i="2" s="1"/>
  <c r="H20" i="2"/>
  <c r="P20" i="2" s="1"/>
  <c r="W19" i="2"/>
  <c r="V19" i="2"/>
  <c r="U19" i="2"/>
  <c r="O19" i="2"/>
  <c r="N19" i="2"/>
  <c r="M19" i="2"/>
  <c r="L19" i="2"/>
  <c r="T19" i="2" s="1"/>
  <c r="K19" i="2"/>
  <c r="S19" i="2" s="1"/>
  <c r="J19" i="2"/>
  <c r="R19" i="2" s="1"/>
  <c r="I19" i="2"/>
  <c r="Q19" i="2" s="1"/>
  <c r="H19" i="2"/>
  <c r="P19" i="2" s="1"/>
  <c r="O34" i="2" l="1"/>
  <c r="W34" i="2" s="1"/>
  <c r="K36" i="2"/>
  <c r="S36" i="2" s="1"/>
  <c r="K34" i="2"/>
  <c r="S34" i="2" s="1"/>
  <c r="N36" i="2"/>
  <c r="V36" i="2" s="1"/>
  <c r="L39" i="2"/>
  <c r="T39" i="2" s="1"/>
  <c r="M34" i="2"/>
  <c r="U34" i="2" s="1"/>
  <c r="K37" i="2"/>
  <c r="S37" i="2" s="1"/>
  <c r="M39" i="2"/>
  <c r="U39" i="2" s="1"/>
  <c r="J42" i="2"/>
  <c r="R42" i="2" s="1"/>
  <c r="M37" i="2"/>
  <c r="U37" i="2" s="1"/>
  <c r="J35" i="2"/>
  <c r="R35" i="2" s="1"/>
  <c r="N35" i="2"/>
  <c r="V35" i="2" s="1"/>
  <c r="L40" i="2"/>
  <c r="T40" i="2" s="1"/>
  <c r="M40" i="2"/>
  <c r="U40" i="2" s="1"/>
  <c r="K33" i="2"/>
  <c r="S33" i="2" s="1"/>
  <c r="O35" i="2"/>
  <c r="W35" i="2" s="1"/>
  <c r="I38" i="2"/>
  <c r="Q38" i="2" s="1"/>
  <c r="H41" i="2"/>
  <c r="P41" i="2" s="1"/>
  <c r="M38" i="2"/>
  <c r="M33" i="2"/>
  <c r="U33" i="2" s="1"/>
  <c r="I41" i="2"/>
  <c r="Q41" i="2" s="1"/>
  <c r="N33" i="2"/>
  <c r="V33" i="2" s="1"/>
  <c r="M36" i="2"/>
  <c r="U36" i="2" s="1"/>
  <c r="I39" i="2"/>
  <c r="Q39" i="2" s="1"/>
  <c r="K41" i="2"/>
  <c r="S41" i="2" s="1"/>
  <c r="O33" i="2"/>
  <c r="W33" i="2" s="1"/>
  <c r="K35" i="2"/>
  <c r="S35" i="2" s="1"/>
  <c r="O36" i="2"/>
  <c r="W36" i="2" s="1"/>
  <c r="J38" i="2"/>
  <c r="R38" i="2" s="1"/>
  <c r="I40" i="2"/>
  <c r="Q40" i="2" s="1"/>
  <c r="L41" i="2"/>
  <c r="T41" i="2" s="1"/>
  <c r="J34" i="2"/>
  <c r="R34" i="2" s="1"/>
  <c r="M35" i="2"/>
  <c r="U35" i="2" s="1"/>
  <c r="J37" i="2"/>
  <c r="R37" i="2" s="1"/>
  <c r="L38" i="2"/>
  <c r="T38" i="2" s="1"/>
  <c r="J40" i="2"/>
  <c r="R40" i="2" s="1"/>
  <c r="J33" i="2"/>
  <c r="R33" i="2" s="1"/>
  <c r="N34" i="2"/>
  <c r="V34" i="2" s="1"/>
  <c r="J36" i="2"/>
  <c r="R36" i="2" s="1"/>
  <c r="N37" i="2"/>
  <c r="V37" i="2" s="1"/>
  <c r="R39" i="2"/>
  <c r="U38" i="2"/>
  <c r="S22" i="2"/>
  <c r="M53" i="2"/>
  <c r="U53" i="2" s="1"/>
  <c r="U22" i="2"/>
  <c r="S27" i="2"/>
  <c r="N48" i="2"/>
  <c r="V48" i="2" s="1"/>
  <c r="M56" i="2"/>
  <c r="U56" i="2" s="1"/>
  <c r="M51" i="2"/>
  <c r="U51" i="2" s="1"/>
  <c r="S21" i="2"/>
  <c r="M54" i="2"/>
  <c r="U54" i="2" s="1"/>
  <c r="N49" i="2"/>
  <c r="V49" i="2" s="1"/>
  <c r="K56" i="2"/>
  <c r="S56" i="2" s="1"/>
  <c r="K55" i="2"/>
  <c r="S55" i="2" s="1"/>
  <c r="K54" i="2"/>
  <c r="S54" i="2" s="1"/>
  <c r="K53" i="2"/>
  <c r="S53" i="2" s="1"/>
  <c r="K52" i="2"/>
  <c r="S52" i="2" s="1"/>
  <c r="K51" i="2"/>
  <c r="S51" i="2" s="1"/>
  <c r="K50" i="2"/>
  <c r="S50" i="2" s="1"/>
  <c r="L48" i="2"/>
  <c r="T48" i="2" s="1"/>
  <c r="J56" i="2"/>
  <c r="R56" i="2" s="1"/>
  <c r="J55" i="2"/>
  <c r="R55" i="2" s="1"/>
  <c r="J54" i="2"/>
  <c r="R54" i="2" s="1"/>
  <c r="J53" i="2"/>
  <c r="R53" i="2" s="1"/>
  <c r="J52" i="2"/>
  <c r="R52" i="2" s="1"/>
  <c r="J51" i="2"/>
  <c r="R51" i="2" s="1"/>
  <c r="J50" i="2"/>
  <c r="R50" i="2" s="1"/>
  <c r="K49" i="2"/>
  <c r="S49" i="2" s="1"/>
  <c r="K48" i="2"/>
  <c r="S48" i="2" s="1"/>
  <c r="L47" i="2"/>
  <c r="T47" i="2" s="1"/>
  <c r="I56" i="2"/>
  <c r="Q56" i="2" s="1"/>
  <c r="I55" i="2"/>
  <c r="Q55" i="2" s="1"/>
  <c r="I54" i="2"/>
  <c r="Q54" i="2" s="1"/>
  <c r="I53" i="2"/>
  <c r="Q53" i="2" s="1"/>
  <c r="I52" i="2"/>
  <c r="Q52" i="2" s="1"/>
  <c r="I51" i="2"/>
  <c r="Q51" i="2" s="1"/>
  <c r="I50" i="2"/>
  <c r="Q50" i="2" s="1"/>
  <c r="J49" i="2"/>
  <c r="R49" i="2" s="1"/>
  <c r="J48" i="2"/>
  <c r="R48" i="2" s="1"/>
  <c r="K47" i="2"/>
  <c r="S47" i="2" s="1"/>
  <c r="O51" i="2"/>
  <c r="W51" i="2" s="1"/>
  <c r="H49" i="2"/>
  <c r="P49" i="2" s="1"/>
  <c r="H56" i="2"/>
  <c r="P56" i="2" s="1"/>
  <c r="H55" i="2"/>
  <c r="P55" i="2" s="1"/>
  <c r="H54" i="2"/>
  <c r="P54" i="2" s="1"/>
  <c r="H53" i="2"/>
  <c r="P53" i="2" s="1"/>
  <c r="H52" i="2"/>
  <c r="P52" i="2" s="1"/>
  <c r="H51" i="2"/>
  <c r="P51" i="2" s="1"/>
  <c r="H50" i="2"/>
  <c r="P50" i="2" s="1"/>
  <c r="I49" i="2"/>
  <c r="Q49" i="2" s="1"/>
  <c r="I48" i="2"/>
  <c r="Q48" i="2" s="1"/>
  <c r="J47" i="2"/>
  <c r="R47" i="2" s="1"/>
  <c r="I47" i="2"/>
  <c r="Q47" i="2" s="1"/>
  <c r="O56" i="2"/>
  <c r="W56" i="2" s="1"/>
  <c r="O55" i="2"/>
  <c r="W55" i="2" s="1"/>
  <c r="O54" i="2"/>
  <c r="W54" i="2" s="1"/>
  <c r="O53" i="2"/>
  <c r="W53" i="2" s="1"/>
  <c r="O52" i="2"/>
  <c r="W52" i="2" s="1"/>
  <c r="O50" i="2"/>
  <c r="W50" i="2" s="1"/>
  <c r="H48" i="2"/>
  <c r="P48" i="2" s="1"/>
  <c r="N56" i="2"/>
  <c r="V56" i="2" s="1"/>
  <c r="N55" i="2"/>
  <c r="V55" i="2" s="1"/>
  <c r="N54" i="2"/>
  <c r="V54" i="2" s="1"/>
  <c r="N53" i="2"/>
  <c r="V53" i="2" s="1"/>
  <c r="N52" i="2"/>
  <c r="V52" i="2" s="1"/>
  <c r="N51" i="2"/>
  <c r="V51" i="2" s="1"/>
  <c r="N50" i="2"/>
  <c r="V50" i="2" s="1"/>
  <c r="O49" i="2"/>
  <c r="W49" i="2" s="1"/>
  <c r="O48" i="2"/>
  <c r="W48" i="2" s="1"/>
  <c r="AJ47" i="2"/>
  <c r="H47" i="2"/>
  <c r="P47" i="2" s="1"/>
  <c r="L56" i="2"/>
  <c r="T56" i="2" s="1"/>
  <c r="L55" i="2"/>
  <c r="T55" i="2" s="1"/>
  <c r="L54" i="2"/>
  <c r="T54" i="2" s="1"/>
  <c r="L53" i="2"/>
  <c r="T53" i="2" s="1"/>
  <c r="L52" i="2"/>
  <c r="T52" i="2" s="1"/>
  <c r="L51" i="2"/>
  <c r="T51" i="2" s="1"/>
  <c r="L50" i="2"/>
  <c r="T50" i="2" s="1"/>
  <c r="M49" i="2"/>
  <c r="U49" i="2" s="1"/>
  <c r="M48" i="2"/>
  <c r="U48" i="2" s="1"/>
  <c r="N47" i="2"/>
  <c r="V47" i="2" s="1"/>
  <c r="L49" i="2"/>
  <c r="T49" i="2" s="1"/>
  <c r="M47" i="2"/>
  <c r="U47" i="2" s="1"/>
  <c r="M52" i="2"/>
  <c r="U52" i="2" s="1"/>
  <c r="O47" i="2"/>
  <c r="W47" i="2" s="1"/>
  <c r="M55" i="2"/>
  <c r="U55" i="2" s="1"/>
  <c r="M50" i="2"/>
  <c r="U50" i="2" s="1"/>
  <c r="H42" i="2"/>
  <c r="P42" i="2" s="1"/>
  <c r="L33" i="2"/>
  <c r="T33" i="2" s="1"/>
  <c r="L34" i="2"/>
  <c r="T34" i="2" s="1"/>
  <c r="L35" i="2"/>
  <c r="T35" i="2" s="1"/>
  <c r="L36" i="2"/>
  <c r="T36" i="2" s="1"/>
  <c r="L37" i="2"/>
  <c r="T37" i="2" s="1"/>
  <c r="K38" i="2"/>
  <c r="S38" i="2" s="1"/>
  <c r="K39" i="2"/>
  <c r="S39" i="2" s="1"/>
  <c r="K40" i="2"/>
  <c r="S40" i="2" s="1"/>
  <c r="J41" i="2"/>
  <c r="R41" i="2" s="1"/>
  <c r="I42" i="2"/>
  <c r="Q42" i="2" s="1"/>
  <c r="AJ44" i="2"/>
  <c r="K42" i="2"/>
  <c r="S42" i="2" s="1"/>
  <c r="O37" i="2"/>
  <c r="W37" i="2" s="1"/>
  <c r="M41" i="2"/>
  <c r="U41" i="2" s="1"/>
  <c r="H33" i="2"/>
  <c r="P33" i="2" s="1"/>
  <c r="H34" i="2"/>
  <c r="P34" i="2" s="1"/>
  <c r="H35" i="2"/>
  <c r="P35" i="2" s="1"/>
  <c r="H36" i="2"/>
  <c r="P36" i="2" s="1"/>
  <c r="H37" i="2"/>
  <c r="P37" i="2" s="1"/>
  <c r="O38" i="2"/>
  <c r="W38" i="2" s="1"/>
  <c r="O39" i="2"/>
  <c r="W39" i="2" s="1"/>
  <c r="O40" i="2"/>
  <c r="W40" i="2" s="1"/>
  <c r="N41" i="2"/>
  <c r="V41" i="2" s="1"/>
  <c r="M42" i="2"/>
  <c r="U42" i="2" s="1"/>
  <c r="N38" i="2"/>
  <c r="V38" i="2" s="1"/>
  <c r="N39" i="2"/>
  <c r="V39" i="2" s="1"/>
  <c r="N40" i="2"/>
  <c r="V40" i="2" s="1"/>
  <c r="L42" i="2"/>
  <c r="T42" i="2" s="1"/>
  <c r="I33" i="2"/>
  <c r="Q33" i="2" s="1"/>
  <c r="I34" i="2"/>
  <c r="Q34" i="2" s="1"/>
  <c r="I35" i="2"/>
  <c r="Q35" i="2" s="1"/>
  <c r="I36" i="2"/>
  <c r="Q36" i="2" s="1"/>
  <c r="I37" i="2"/>
  <c r="Q37" i="2" s="1"/>
  <c r="H38" i="2"/>
  <c r="P38" i="2" s="1"/>
  <c r="H39" i="2"/>
  <c r="P39" i="2" s="1"/>
  <c r="X39" i="2"/>
  <c r="H40" i="2"/>
  <c r="P40" i="2" s="1"/>
  <c r="O41" i="2"/>
  <c r="W41" i="2" s="1"/>
  <c r="N42" i="2"/>
  <c r="V42" i="2" s="1"/>
  <c r="O42" i="2"/>
  <c r="W42" i="2" s="1"/>
  <c r="AJ41" i="1"/>
  <c r="AJ40" i="1"/>
  <c r="AJ37" i="1"/>
  <c r="D79" i="1"/>
  <c r="X36" i="2" l="1"/>
  <c r="AB37" i="2"/>
  <c r="AB51" i="2"/>
  <c r="AB55" i="2"/>
  <c r="AE50" i="2"/>
  <c r="Y41" i="2"/>
  <c r="Y33" i="2"/>
  <c r="AC49" i="2"/>
  <c r="X47" i="2"/>
  <c r="AB41" i="2"/>
  <c r="AC42" i="2"/>
  <c r="Y35" i="2"/>
  <c r="X34" i="2"/>
  <c r="AE40" i="2"/>
  <c r="AB35" i="2"/>
  <c r="Z41" i="2"/>
  <c r="Y37" i="2"/>
  <c r="AE38" i="2"/>
  <c r="AB33" i="2"/>
  <c r="AB53" i="2"/>
  <c r="AA55" i="2"/>
  <c r="AD40" i="2"/>
  <c r="AC41" i="2"/>
  <c r="AE37" i="2"/>
  <c r="AA39" i="2"/>
  <c r="AB49" i="2"/>
  <c r="AE41" i="2"/>
  <c r="AD47" i="2"/>
  <c r="AA50" i="2"/>
  <c r="AD49" i="2"/>
  <c r="AA47" i="2"/>
  <c r="AA41" i="2"/>
  <c r="Y39" i="2"/>
  <c r="AA37" i="2"/>
  <c r="AE34" i="2"/>
  <c r="AD33" i="2"/>
  <c r="AD35" i="2"/>
  <c r="X41" i="2"/>
  <c r="AC40" i="2"/>
  <c r="AC38" i="2"/>
  <c r="Z37" i="2"/>
  <c r="AE35" i="2"/>
  <c r="AA33" i="2"/>
  <c r="AB40" i="2"/>
  <c r="AB38" i="2"/>
  <c r="AE36" i="2"/>
  <c r="AC34" i="2"/>
  <c r="Z40" i="2"/>
  <c r="Z38" i="2"/>
  <c r="AD36" i="2"/>
  <c r="AC35" i="2"/>
  <c r="AA34" i="2"/>
  <c r="Z33" i="2"/>
  <c r="Z42" i="2"/>
  <c r="Y40" i="2"/>
  <c r="Y38" i="2"/>
  <c r="AC36" i="2"/>
  <c r="AA35" i="2"/>
  <c r="Z34" i="2"/>
  <c r="AC39" i="2"/>
  <c r="AA36" i="2"/>
  <c r="Z35" i="2"/>
  <c r="AB39" i="2"/>
  <c r="AD37" i="2"/>
  <c r="Z36" i="2"/>
  <c r="AC33" i="2"/>
  <c r="Z39" i="2"/>
  <c r="AC37" i="2"/>
  <c r="AE33" i="2"/>
  <c r="AD34" i="2"/>
  <c r="AC52" i="2"/>
  <c r="AC48" i="2"/>
  <c r="AB52" i="2"/>
  <c r="AB56" i="2"/>
  <c r="AJ50" i="2"/>
  <c r="Z47" i="2"/>
  <c r="X51" i="2"/>
  <c r="X55" i="2"/>
  <c r="Y51" i="2"/>
  <c r="Y55" i="2"/>
  <c r="AA49" i="2"/>
  <c r="Z53" i="2"/>
  <c r="AB48" i="2"/>
  <c r="AA54" i="2"/>
  <c r="AC56" i="2"/>
  <c r="AC51" i="2"/>
  <c r="AD42" i="2"/>
  <c r="X38" i="2"/>
  <c r="Y34" i="2"/>
  <c r="AE39" i="2"/>
  <c r="X35" i="2"/>
  <c r="AD38" i="2"/>
  <c r="Y42" i="2"/>
  <c r="AA38" i="2"/>
  <c r="AB34" i="2"/>
  <c r="AD50" i="2"/>
  <c r="AD54" i="2"/>
  <c r="AE54" i="2"/>
  <c r="Y48" i="2"/>
  <c r="X52" i="2"/>
  <c r="X56" i="2"/>
  <c r="Z48" i="2"/>
  <c r="Y52" i="2"/>
  <c r="Y56" i="2"/>
  <c r="Z50" i="2"/>
  <c r="Z54" i="2"/>
  <c r="AD48" i="2"/>
  <c r="AD55" i="2"/>
  <c r="AE51" i="2"/>
  <c r="Y47" i="2"/>
  <c r="AA51" i="2"/>
  <c r="AC55" i="2"/>
  <c r="AD51" i="2"/>
  <c r="AA53" i="2"/>
  <c r="AB54" i="2"/>
  <c r="X53" i="2"/>
  <c r="AE55" i="2"/>
  <c r="AB50" i="2"/>
  <c r="Y49" i="2"/>
  <c r="Z49" i="2"/>
  <c r="Y53" i="2"/>
  <c r="AB47" i="2"/>
  <c r="Z51" i="2"/>
  <c r="Z55" i="2"/>
  <c r="AA56" i="2"/>
  <c r="AC53" i="2"/>
  <c r="X40" i="2"/>
  <c r="Y36" i="2"/>
  <c r="AB42" i="2"/>
  <c r="AD41" i="2"/>
  <c r="X37" i="2"/>
  <c r="X33" i="2"/>
  <c r="AA42" i="2"/>
  <c r="AA40" i="2"/>
  <c r="AB36" i="2"/>
  <c r="X42" i="2"/>
  <c r="AC54" i="2"/>
  <c r="AE48" i="2"/>
  <c r="AD52" i="2"/>
  <c r="AD56" i="2"/>
  <c r="AE52" i="2"/>
  <c r="AE56" i="2"/>
  <c r="X49" i="2"/>
  <c r="AA52" i="2"/>
  <c r="AE47" i="2"/>
  <c r="X50" i="2"/>
  <c r="X54" i="2"/>
  <c r="Y50" i="2"/>
  <c r="Y54" i="2"/>
  <c r="AA48" i="2"/>
  <c r="Z52" i="2"/>
  <c r="Z56" i="2"/>
  <c r="AE49" i="2"/>
  <c r="AD53" i="2"/>
  <c r="X48" i="2"/>
  <c r="AE53" i="2"/>
  <c r="AE42" i="2"/>
  <c r="AC50" i="2"/>
  <c r="AD39" i="2"/>
  <c r="AC47" i="2"/>
  <c r="O28" i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72" i="1"/>
  <c r="D71" i="1"/>
  <c r="D74" i="1" l="1"/>
  <c r="P24" i="1"/>
  <c r="R22" i="1"/>
  <c r="P27" i="1"/>
  <c r="Q28" i="1"/>
  <c r="R23" i="1"/>
  <c r="P22" i="1"/>
  <c r="P25" i="1"/>
  <c r="R19" i="1"/>
  <c r="Q25" i="1"/>
  <c r="AJ46" i="1" l="1"/>
  <c r="H41" i="1" l="1"/>
  <c r="P41" i="1" s="1"/>
  <c r="H33" i="1"/>
  <c r="P33" i="1" s="1"/>
  <c r="K42" i="1"/>
  <c r="S42" i="1" s="1"/>
  <c r="M39" i="1"/>
  <c r="U39" i="1" s="1"/>
  <c r="M41" i="1"/>
  <c r="U41" i="1" s="1"/>
  <c r="N36" i="1"/>
  <c r="V36" i="1" s="1"/>
  <c r="L37" i="1"/>
  <c r="T37" i="1" s="1"/>
  <c r="I41" i="1"/>
  <c r="Q41" i="1" s="1"/>
  <c r="O38" i="1"/>
  <c r="W38" i="1" s="1"/>
  <c r="L36" i="1"/>
  <c r="T36" i="1" s="1"/>
  <c r="O36" i="1"/>
  <c r="W36" i="1" s="1"/>
  <c r="N37" i="1"/>
  <c r="V37" i="1" s="1"/>
  <c r="M35" i="1"/>
  <c r="U35" i="1" s="1"/>
  <c r="J35" i="1"/>
  <c r="R35" i="1" s="1"/>
  <c r="N41" i="1"/>
  <c r="V41" i="1" s="1"/>
  <c r="I36" i="1"/>
  <c r="Q36" i="1" s="1"/>
  <c r="N34" i="1"/>
  <c r="V34" i="1" s="1"/>
  <c r="J39" i="1"/>
  <c r="R39" i="1" s="1"/>
  <c r="L42" i="1"/>
  <c r="T42" i="1" s="1"/>
  <c r="L38" i="1"/>
  <c r="T38" i="1" s="1"/>
  <c r="M33" i="1"/>
  <c r="U33" i="1" s="1"/>
  <c r="O34" i="1"/>
  <c r="W34" i="1" s="1"/>
  <c r="K40" i="1"/>
  <c r="S40" i="1" s="1"/>
  <c r="I35" i="1"/>
  <c r="Q35" i="1" s="1"/>
  <c r="H42" i="1"/>
  <c r="P42" i="1" s="1"/>
  <c r="M40" i="1"/>
  <c r="U40" i="1" s="1"/>
  <c r="M37" i="1"/>
  <c r="U37" i="1" s="1"/>
  <c r="N33" i="1"/>
  <c r="V33" i="1" s="1"/>
  <c r="J33" i="1"/>
  <c r="R33" i="1" s="1"/>
  <c r="L40" i="1"/>
  <c r="T40" i="1" s="1"/>
  <c r="AJ44" i="1"/>
  <c r="I40" i="1"/>
  <c r="Q40" i="1" s="1"/>
  <c r="I42" i="1"/>
  <c r="Q42" i="1" s="1"/>
  <c r="J36" i="1"/>
  <c r="R36" i="1" s="1"/>
  <c r="O35" i="1"/>
  <c r="W35" i="1" s="1"/>
  <c r="H38" i="1"/>
  <c r="P38" i="1" s="1"/>
  <c r="O37" i="1"/>
  <c r="W37" i="1" s="1"/>
  <c r="J38" i="1"/>
  <c r="R38" i="1" s="1"/>
  <c r="K36" i="1"/>
  <c r="S36" i="1" s="1"/>
  <c r="K35" i="1"/>
  <c r="S35" i="1" s="1"/>
  <c r="H40" i="1"/>
  <c r="P40" i="1" s="1"/>
  <c r="J41" i="1"/>
  <c r="R41" i="1" s="1"/>
  <c r="K37" i="1"/>
  <c r="S37" i="1" s="1"/>
  <c r="J34" i="1"/>
  <c r="R34" i="1" s="1"/>
  <c r="J42" i="1"/>
  <c r="R42" i="1" s="1"/>
  <c r="O33" i="1"/>
  <c r="W33" i="1" s="1"/>
  <c r="L35" i="1"/>
  <c r="T35" i="1" s="1"/>
  <c r="N39" i="1"/>
  <c r="V39" i="1" s="1"/>
  <c r="L33" i="1"/>
  <c r="T33" i="1" s="1"/>
  <c r="M42" i="1"/>
  <c r="U42" i="1" s="1"/>
  <c r="O40" i="1"/>
  <c r="W40" i="1" s="1"/>
  <c r="AJ47" i="1"/>
  <c r="AJ50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AC55" i="1" s="1"/>
  <c r="M56" i="1"/>
  <c r="U56" i="1" s="1"/>
  <c r="N47" i="1"/>
  <c r="V47" i="1" s="1"/>
  <c r="O50" i="1"/>
  <c r="W50" i="1" s="1"/>
  <c r="O52" i="1"/>
  <c r="W52" i="1" s="1"/>
  <c r="O54" i="1"/>
  <c r="W54" i="1" s="1"/>
  <c r="O55" i="1"/>
  <c r="W55" i="1" s="1"/>
  <c r="H47" i="1"/>
  <c r="P47" i="1" s="1"/>
  <c r="H48" i="1"/>
  <c r="P48" i="1" s="1"/>
  <c r="X48" i="1" s="1"/>
  <c r="H50" i="1"/>
  <c r="P50" i="1" s="1"/>
  <c r="H51" i="1"/>
  <c r="P51" i="1" s="1"/>
  <c r="H53" i="1"/>
  <c r="P53" i="1" s="1"/>
  <c r="H54" i="1"/>
  <c r="P54" i="1" s="1"/>
  <c r="H56" i="1"/>
  <c r="P56" i="1" s="1"/>
  <c r="I48" i="1"/>
  <c r="Q48" i="1" s="1"/>
  <c r="I49" i="1"/>
  <c r="Q49" i="1" s="1"/>
  <c r="I50" i="1"/>
  <c r="Q50" i="1" s="1"/>
  <c r="Y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J47" i="1"/>
  <c r="R47" i="1" s="1"/>
  <c r="N48" i="1"/>
  <c r="V48" i="1" s="1"/>
  <c r="AD48" i="1" s="1"/>
  <c r="N49" i="1"/>
  <c r="V49" i="1" s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AD56" i="1" s="1"/>
  <c r="O47" i="1"/>
  <c r="W47" i="1" s="1"/>
  <c r="O48" i="1"/>
  <c r="W48" i="1" s="1"/>
  <c r="O49" i="1"/>
  <c r="W49" i="1" s="1"/>
  <c r="O51" i="1"/>
  <c r="W51" i="1" s="1"/>
  <c r="O53" i="1"/>
  <c r="W53" i="1" s="1"/>
  <c r="O56" i="1"/>
  <c r="W56" i="1" s="1"/>
  <c r="H49" i="1"/>
  <c r="P49" i="1" s="1"/>
  <c r="H52" i="1"/>
  <c r="P52" i="1" s="1"/>
  <c r="X52" i="1" s="1"/>
  <c r="H55" i="1"/>
  <c r="P55" i="1" s="1"/>
  <c r="I47" i="1"/>
  <c r="Q47" i="1" s="1"/>
  <c r="L51" i="1"/>
  <c r="T51" i="1" s="1"/>
  <c r="L54" i="1"/>
  <c r="T54" i="1" s="1"/>
  <c r="L56" i="1"/>
  <c r="T56" i="1" s="1"/>
  <c r="J48" i="1"/>
  <c r="R48" i="1" s="1"/>
  <c r="J49" i="1"/>
  <c r="R49" i="1" s="1"/>
  <c r="J50" i="1"/>
  <c r="R50" i="1" s="1"/>
  <c r="Z50" i="1" s="1"/>
  <c r="J51" i="1"/>
  <c r="R51" i="1" s="1"/>
  <c r="J52" i="1"/>
  <c r="R52" i="1" s="1"/>
  <c r="J53" i="1"/>
  <c r="R53" i="1" s="1"/>
  <c r="J54" i="1"/>
  <c r="R54" i="1" s="1"/>
  <c r="J55" i="1"/>
  <c r="R55" i="1" s="1"/>
  <c r="J56" i="1"/>
  <c r="R56" i="1" s="1"/>
  <c r="K47" i="1"/>
  <c r="S47" i="1" s="1"/>
  <c r="K48" i="1"/>
  <c r="S48" i="1" s="1"/>
  <c r="AA48" i="1" s="1"/>
  <c r="K49" i="1"/>
  <c r="S49" i="1" s="1"/>
  <c r="K50" i="1"/>
  <c r="S50" i="1" s="1"/>
  <c r="K51" i="1"/>
  <c r="S51" i="1" s="1"/>
  <c r="K52" i="1"/>
  <c r="S52" i="1" s="1"/>
  <c r="K53" i="1"/>
  <c r="S53" i="1" s="1"/>
  <c r="K54" i="1"/>
  <c r="S54" i="1" s="1"/>
  <c r="K55" i="1"/>
  <c r="S55" i="1" s="1"/>
  <c r="K56" i="1"/>
  <c r="S56" i="1" s="1"/>
  <c r="AA56" i="1" s="1"/>
  <c r="L47" i="1"/>
  <c r="T47" i="1" s="1"/>
  <c r="L48" i="1"/>
  <c r="T48" i="1" s="1"/>
  <c r="L49" i="1"/>
  <c r="T49" i="1" s="1"/>
  <c r="L50" i="1"/>
  <c r="T50" i="1" s="1"/>
  <c r="L52" i="1"/>
  <c r="T52" i="1" s="1"/>
  <c r="L53" i="1"/>
  <c r="T53" i="1" s="1"/>
  <c r="L55" i="1"/>
  <c r="T55" i="1" s="1"/>
  <c r="M47" i="1"/>
  <c r="U47" i="1" s="1"/>
  <c r="AC47" i="1" s="1"/>
  <c r="O41" i="1"/>
  <c r="W41" i="1" s="1"/>
  <c r="I37" i="1"/>
  <c r="Q37" i="1" s="1"/>
  <c r="H37" i="1"/>
  <c r="P37" i="1" s="1"/>
  <c r="H35" i="1"/>
  <c r="P35" i="1" s="1"/>
  <c r="I39" i="1"/>
  <c r="Q39" i="1" s="1"/>
  <c r="K33" i="1"/>
  <c r="S33" i="1" s="1"/>
  <c r="O39" i="1"/>
  <c r="W39" i="1" s="1"/>
  <c r="N42" i="1"/>
  <c r="V42" i="1" s="1"/>
  <c r="N38" i="1"/>
  <c r="V38" i="1" s="1"/>
  <c r="J37" i="1"/>
  <c r="R37" i="1" s="1"/>
  <c r="K38" i="1"/>
  <c r="S38" i="1" s="1"/>
  <c r="N40" i="1"/>
  <c r="V40" i="1" s="1"/>
  <c r="K41" i="1"/>
  <c r="S41" i="1" s="1"/>
  <c r="I38" i="1"/>
  <c r="Q38" i="1" s="1"/>
  <c r="K34" i="1"/>
  <c r="S34" i="1" s="1"/>
  <c r="N35" i="1"/>
  <c r="V35" i="1" s="1"/>
  <c r="L39" i="1"/>
  <c r="T39" i="1" s="1"/>
  <c r="K39" i="1"/>
  <c r="S39" i="1" s="1"/>
  <c r="M36" i="1"/>
  <c r="U36" i="1" s="1"/>
  <c r="H36" i="1"/>
  <c r="P36" i="1" s="1"/>
  <c r="H39" i="1"/>
  <c r="P39" i="1" s="1"/>
  <c r="M38" i="1"/>
  <c r="U38" i="1" s="1"/>
  <c r="L41" i="1"/>
  <c r="T41" i="1" s="1"/>
  <c r="H34" i="1"/>
  <c r="P34" i="1" s="1"/>
  <c r="M34" i="1"/>
  <c r="U34" i="1" s="1"/>
  <c r="O42" i="1"/>
  <c r="W42" i="1" s="1"/>
  <c r="J40" i="1"/>
  <c r="R40" i="1" s="1"/>
  <c r="I34" i="1"/>
  <c r="Q34" i="1" s="1"/>
  <c r="L34" i="1"/>
  <c r="T34" i="1" s="1"/>
  <c r="I33" i="1"/>
  <c r="Q33" i="1" s="1"/>
  <c r="X33" i="1" l="1"/>
  <c r="AE54" i="1"/>
  <c r="AB33" i="1"/>
  <c r="AA51" i="1"/>
  <c r="AB51" i="1"/>
  <c r="AD51" i="1"/>
  <c r="X53" i="1"/>
  <c r="AC50" i="1"/>
  <c r="Z37" i="1"/>
  <c r="AB48" i="1"/>
  <c r="AA50" i="1"/>
  <c r="Z52" i="1"/>
  <c r="Y47" i="1"/>
  <c r="AE48" i="1"/>
  <c r="AD50" i="1"/>
  <c r="Y52" i="1"/>
  <c r="X51" i="1"/>
  <c r="AD47" i="1"/>
  <c r="AC49" i="1"/>
  <c r="AE53" i="1"/>
  <c r="AB49" i="1"/>
  <c r="Z53" i="1"/>
  <c r="Y53" i="1"/>
  <c r="AE51" i="1"/>
  <c r="AB47" i="1"/>
  <c r="AA49" i="1"/>
  <c r="Z51" i="1"/>
  <c r="X55" i="1"/>
  <c r="AE47" i="1"/>
  <c r="AD49" i="1"/>
  <c r="Y51" i="1"/>
  <c r="X50" i="1"/>
  <c r="AC56" i="1"/>
  <c r="AC48" i="1"/>
  <c r="AE52" i="1"/>
  <c r="Z49" i="1"/>
  <c r="Y49" i="1"/>
  <c r="AE49" i="1"/>
  <c r="AA47" i="1"/>
  <c r="Z47" i="1"/>
  <c r="AC54" i="1"/>
  <c r="AB53" i="1"/>
  <c r="AA54" i="1"/>
  <c r="Z56" i="1"/>
  <c r="Z48" i="1"/>
  <c r="AD54" i="1"/>
  <c r="Y56" i="1"/>
  <c r="Y48" i="1"/>
  <c r="AC53" i="1"/>
  <c r="AE56" i="1"/>
  <c r="AB55" i="1"/>
  <c r="X49" i="1"/>
  <c r="X47" i="1"/>
  <c r="AB52" i="1"/>
  <c r="AA53" i="1"/>
  <c r="Z55" i="1"/>
  <c r="AB56" i="1"/>
  <c r="AD53" i="1"/>
  <c r="Y55" i="1"/>
  <c r="X56" i="1"/>
  <c r="AC52" i="1"/>
  <c r="AE55" i="1"/>
  <c r="AE50" i="1"/>
  <c r="AA55" i="1"/>
  <c r="AD55" i="1"/>
  <c r="AB50" i="1"/>
  <c r="AA52" i="1"/>
  <c r="Z54" i="1"/>
  <c r="AB54" i="1"/>
  <c r="AD52" i="1"/>
  <c r="Y54" i="1"/>
  <c r="X54" i="1"/>
  <c r="AC51" i="1"/>
  <c r="AC33" i="1"/>
  <c r="AA33" i="1"/>
  <c r="AA42" i="1"/>
  <c r="AC36" i="1"/>
  <c r="AD39" i="1"/>
  <c r="AC40" i="1"/>
  <c r="X39" i="1"/>
  <c r="AC41" i="1"/>
  <c r="AE35" i="1"/>
  <c r="Y37" i="1"/>
  <c r="AC42" i="1"/>
  <c r="AD35" i="1"/>
  <c r="AA37" i="1"/>
  <c r="Y34" i="1"/>
  <c r="Z34" i="1"/>
  <c r="X41" i="1"/>
  <c r="AC37" i="1"/>
  <c r="X38" i="1"/>
  <c r="AD38" i="1"/>
  <c r="AE42" i="1"/>
  <c r="AE37" i="1"/>
  <c r="AB35" i="1"/>
  <c r="Z41" i="1"/>
  <c r="Y36" i="1"/>
  <c r="AE34" i="1"/>
  <c r="Z36" i="1"/>
  <c r="Y38" i="1"/>
  <c r="X40" i="1"/>
  <c r="AD36" i="1"/>
  <c r="X35" i="1"/>
  <c r="AE38" i="1"/>
  <c r="AD37" i="1"/>
  <c r="AB37" i="1"/>
  <c r="Z42" i="1"/>
  <c r="X42" i="1"/>
  <c r="AB38" i="1"/>
  <c r="AD40" i="1"/>
  <c r="Z33" i="1"/>
  <c r="Y42" i="1"/>
  <c r="AE33" i="1"/>
  <c r="Y39" i="1"/>
  <c r="AE39" i="1"/>
  <c r="AD41" i="1"/>
  <c r="AA38" i="1"/>
  <c r="AE36" i="1"/>
  <c r="AA39" i="1"/>
  <c r="AB42" i="1"/>
  <c r="Y41" i="1"/>
  <c r="AA40" i="1"/>
  <c r="Z39" i="1"/>
  <c r="X37" i="1"/>
  <c r="AE40" i="1"/>
  <c r="AC34" i="1"/>
  <c r="Y35" i="1"/>
  <c r="AE41" i="1"/>
  <c r="AA36" i="1"/>
  <c r="Y40" i="1"/>
  <c r="AC38" i="1"/>
  <c r="AC39" i="1"/>
  <c r="X36" i="1"/>
  <c r="AD33" i="1"/>
  <c r="AB39" i="1"/>
  <c r="AA41" i="1"/>
  <c r="AB40" i="1"/>
  <c r="AB34" i="1"/>
  <c r="AD34" i="1"/>
  <c r="AA34" i="1"/>
  <c r="AB36" i="1"/>
  <c r="AB41" i="1"/>
  <c r="AC35" i="1"/>
  <c r="AA35" i="1"/>
  <c r="Z40" i="1"/>
  <c r="X34" i="1"/>
  <c r="Y33" i="1"/>
  <c r="Z35" i="1"/>
  <c r="AD42" i="1"/>
  <c r="Z38" i="1"/>
</calcChain>
</file>

<file path=xl/sharedStrings.xml><?xml version="1.0" encoding="utf-8"?>
<sst xmlns="http://schemas.openxmlformats.org/spreadsheetml/2006/main" count="408" uniqueCount="75">
  <si>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</si>
  <si>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</si>
  <si>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</si>
  <si>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</si>
  <si>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</si>
  <si>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</si>
  <si>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</si>
  <si>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</si>
  <si>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</si>
  <si>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</si>
  <si>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</si>
  <si>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</si>
  <si>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</si>
  <si>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</si>
  <si>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</si>
  <si>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</si>
  <si>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</si>
  <si>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</si>
  <si>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</si>
  <si>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</si>
  <si>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</si>
  <si>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</si>
  <si>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</si>
  <si>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</si>
  <si>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</si>
  <si>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</si>
  <si>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</si>
  <si>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</si>
  <si>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</si>
  <si>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</si>
  <si>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</si>
  <si>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</si>
  <si>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</si>
  <si>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</si>
  <si>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</si>
  <si>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</si>
  <si>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</si>
  <si>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</si>
  <si>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</si>
  <si>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</si>
  <si>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Helix angle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</si>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</sst>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164" fontId="0" fillId="0" borderId="22" xfId="0" applyNumberForma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" fontId="0" fillId="0" borderId="13" xfId="0" applyNumberFormat="1" applyBorder="1"/>
    <xf numFmtId="1" fontId="0" fillId="2" borderId="28" xfId="0" applyNumberFormat="1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5" xfId="0" applyFont="1" applyFill="1" applyBorder="1"/>
  </cellXfs>
  <cellStyles count="1">
    <cellStyle name="Normal" xfId="0" builtinId="0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46</xdr:col>
      <xdr:colOff>44821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146135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K79"/>
  <sheetViews>
    <sheetView tabSelected="1" topLeftCell="H26" workbookViewId="0">
      <selection activeCell="AI55" sqref="AI55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5.140625" customWidth="1"/>
  </cols>
  <sheetData>
    <row r="1" spans="2:31" ht="15.75" thickBot="1" x14ac:dyDescent="0.3"/>
    <row r="2" spans="2:31" ht="15.75" thickBot="1" x14ac:dyDescent="0.3">
      <c r="B2" s="72" t="s">
        <v>0</v>
      </c>
      <c r="C2" s="73"/>
      <c r="H2" s="86" t="s">
        <v>72</v>
      </c>
      <c r="I2" s="87"/>
      <c r="J2" s="87"/>
      <c r="K2" s="85">
        <f>MAX(H6:O15)</f>
        <v>29014.890390577664</v>
      </c>
      <c r="Q2" s="46" t="s">
        <v>1</v>
      </c>
      <c r="R2" s="88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55" t="s">
        <v>51</v>
      </c>
      <c r="I17" s="56"/>
      <c r="J17" s="56"/>
      <c r="K17" s="56"/>
      <c r="L17" s="56"/>
      <c r="M17" s="56"/>
      <c r="N17" s="56"/>
      <c r="O17" s="57"/>
      <c r="P17" s="55" t="s">
        <v>60</v>
      </c>
      <c r="Q17" s="56"/>
      <c r="R17" s="56"/>
      <c r="S17" s="56"/>
      <c r="T17" s="56"/>
      <c r="U17" s="56"/>
      <c r="V17" s="56"/>
      <c r="W17" s="57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 t="shared" ref="P19:P28" si="1">H19/$D$61</f>
        <v>4258.2414511578991</v>
      </c>
      <c r="Q19" s="11">
        <f t="shared" ref="Q19:Q28" si="2">I19/$D$61</f>
        <v>4258.2414511578991</v>
      </c>
      <c r="R19" s="11">
        <f t="shared" ref="R19:R28" si="3">J19/$D$61</f>
        <v>4258.2414511578991</v>
      </c>
      <c r="S19" s="11">
        <f t="shared" ref="S19:S28" si="4">K19/$D$61</f>
        <v>4258.2414511578991</v>
      </c>
      <c r="T19" s="11">
        <f t="shared" ref="T19:T28" si="5">L19/$D$61</f>
        <v>4258.2414511578991</v>
      </c>
      <c r="U19" s="11">
        <f t="shared" ref="U19:U28" si="6">M19/$D$61</f>
        <v>4258.2414511578991</v>
      </c>
      <c r="V19" s="11">
        <f t="shared" ref="V19:V28" si="7">N19/$D$61</f>
        <v>4258.2414511578991</v>
      </c>
      <c r="W19" s="12">
        <f t="shared" ref="W19:W28" si="8">O19/$D$61</f>
        <v>4258.2414511578991</v>
      </c>
    </row>
    <row r="20" spans="2:31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>H20/$D$61</f>
        <v>5632.7739750432484</v>
      </c>
      <c r="Q20" s="16">
        <f t="shared" si="2"/>
        <v>5632.7739750432484</v>
      </c>
      <c r="R20" s="16">
        <f t="shared" si="3"/>
        <v>5632.7739750432484</v>
      </c>
      <c r="S20" s="16">
        <f t="shared" si="4"/>
        <v>5632.7739750432484</v>
      </c>
      <c r="T20" s="16">
        <f t="shared" si="5"/>
        <v>5632.7739750432484</v>
      </c>
      <c r="U20" s="16">
        <f t="shared" si="6"/>
        <v>5632.7739750432484</v>
      </c>
      <c r="V20" s="16">
        <f t="shared" si="7"/>
        <v>5632.7739750432484</v>
      </c>
      <c r="W20" s="17">
        <f t="shared" si="8"/>
        <v>5632.7739750432484</v>
      </c>
    </row>
    <row r="21" spans="2:31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1"/>
        <v>6436.4845066213047</v>
      </c>
      <c r="Q21" s="16">
        <f t="shared" si="2"/>
        <v>6436.4845066213047</v>
      </c>
      <c r="R21" s="16">
        <f t="shared" si="3"/>
        <v>6436.4845066213047</v>
      </c>
      <c r="S21" s="16">
        <f t="shared" si="4"/>
        <v>6436.4845066213047</v>
      </c>
      <c r="T21" s="16">
        <f t="shared" si="5"/>
        <v>6436.4845066213047</v>
      </c>
      <c r="U21" s="16">
        <f t="shared" si="6"/>
        <v>6436.4845066213047</v>
      </c>
      <c r="V21" s="16">
        <f t="shared" si="7"/>
        <v>6436.4845066213047</v>
      </c>
      <c r="W21" s="17">
        <f t="shared" si="8"/>
        <v>6436.4845066213047</v>
      </c>
    </row>
    <row r="22" spans="2:31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1"/>
        <v>5133.1875042318097</v>
      </c>
      <c r="Q22" s="16">
        <f t="shared" si="2"/>
        <v>6723.7604357828786</v>
      </c>
      <c r="R22" s="16">
        <f t="shared" si="3"/>
        <v>6338.1841652942967</v>
      </c>
      <c r="S22" s="16">
        <f t="shared" si="4"/>
        <v>7474.9806598509285</v>
      </c>
      <c r="T22" s="16">
        <f t="shared" si="5"/>
        <v>7777.0786137109371</v>
      </c>
      <c r="U22" s="16">
        <f t="shared" si="6"/>
        <v>7901.2609587663092</v>
      </c>
      <c r="V22" s="16">
        <f t="shared" si="7"/>
        <v>5061.988773453988</v>
      </c>
      <c r="W22" s="17">
        <f t="shared" si="8"/>
        <v>4366.9069013198105</v>
      </c>
    </row>
    <row r="23" spans="2:31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1"/>
        <v>7174.1904191270014</v>
      </c>
      <c r="Q23" s="16">
        <f t="shared" si="2"/>
        <v>8447.3582971555043</v>
      </c>
      <c r="R23" s="16">
        <f t="shared" si="3"/>
        <v>7690.7122875096838</v>
      </c>
      <c r="S23" s="16">
        <f t="shared" si="4"/>
        <v>8263.4175180398906</v>
      </c>
      <c r="T23" s="16">
        <f t="shared" si="5"/>
        <v>8670.220007736787</v>
      </c>
      <c r="U23" s="16">
        <f t="shared" si="6"/>
        <v>9127.807479432362</v>
      </c>
      <c r="V23" s="16">
        <f t="shared" si="7"/>
        <v>7003.1199264402421</v>
      </c>
      <c r="W23" s="17">
        <f t="shared" si="8"/>
        <v>6536.4150624689955</v>
      </c>
    </row>
    <row r="24" spans="2:31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1"/>
        <v>6449.7003532035596</v>
      </c>
      <c r="Q24" s="16">
        <f t="shared" si="2"/>
        <v>7732.3225308831543</v>
      </c>
      <c r="R24" s="16">
        <f t="shared" si="3"/>
        <v>7053.8766295469677</v>
      </c>
      <c r="S24" s="16">
        <f t="shared" si="4"/>
        <v>7703.0045556148025</v>
      </c>
      <c r="T24" s="16">
        <f t="shared" si="5"/>
        <v>8080.986416198195</v>
      </c>
      <c r="U24" s="16">
        <f t="shared" si="6"/>
        <v>8470.4084259652245</v>
      </c>
      <c r="V24" s="16">
        <f t="shared" si="7"/>
        <v>6297.1270210883358</v>
      </c>
      <c r="W24" s="17">
        <f t="shared" si="8"/>
        <v>5811.7924924454583</v>
      </c>
    </row>
    <row r="25" spans="2:31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1"/>
        <v>3181.2693570859869</v>
      </c>
      <c r="Q25" s="16">
        <f t="shared" si="2"/>
        <v>3181.2693570859869</v>
      </c>
      <c r="R25" s="16">
        <f t="shared" si="3"/>
        <v>3181.2693570859869</v>
      </c>
      <c r="S25" s="16">
        <f t="shared" si="4"/>
        <v>3181.2693570859869</v>
      </c>
      <c r="T25" s="16">
        <f t="shared" si="5"/>
        <v>3181.2693570859869</v>
      </c>
      <c r="U25" s="16">
        <f t="shared" si="6"/>
        <v>3181.2693570859869</v>
      </c>
      <c r="V25" s="16">
        <f t="shared" si="7"/>
        <v>3181.2693570859869</v>
      </c>
      <c r="W25" s="17">
        <f t="shared" si="8"/>
        <v>3181.2693570859869</v>
      </c>
    </row>
    <row r="26" spans="2:31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1"/>
        <v>31.645915992126561</v>
      </c>
      <c r="Q26" s="16">
        <f t="shared" si="2"/>
        <v>31.645915992126561</v>
      </c>
      <c r="R26" s="16">
        <f t="shared" si="3"/>
        <v>31.645915992126561</v>
      </c>
      <c r="S26" s="16">
        <f t="shared" si="4"/>
        <v>31.645915992126561</v>
      </c>
      <c r="T26" s="16">
        <f t="shared" si="5"/>
        <v>31.645915992126561</v>
      </c>
      <c r="U26" s="16">
        <f t="shared" si="6"/>
        <v>31.645915992126561</v>
      </c>
      <c r="V26" s="16">
        <f t="shared" si="7"/>
        <v>31.645915992126561</v>
      </c>
      <c r="W26" s="17">
        <f t="shared" si="8"/>
        <v>31.645915992126561</v>
      </c>
    </row>
    <row r="27" spans="2:31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1"/>
        <v>3683.852531460102</v>
      </c>
      <c r="Q27" s="16">
        <f t="shared" si="2"/>
        <v>3683.852531460102</v>
      </c>
      <c r="R27" s="16">
        <f t="shared" si="3"/>
        <v>3683.852531460102</v>
      </c>
      <c r="S27" s="16">
        <f t="shared" si="4"/>
        <v>3683.852531460102</v>
      </c>
      <c r="T27" s="16">
        <f t="shared" si="5"/>
        <v>3683.852531460102</v>
      </c>
      <c r="U27" s="16">
        <f t="shared" si="6"/>
        <v>3683.852531460102</v>
      </c>
      <c r="V27" s="16">
        <f t="shared" si="7"/>
        <v>3683.852531460102</v>
      </c>
      <c r="W27" s="17">
        <f t="shared" si="8"/>
        <v>3683.852531460102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1"/>
        <v>28644.961273803412</v>
      </c>
      <c r="Q28" s="22">
        <f t="shared" si="2"/>
        <v>29985.883262258001</v>
      </c>
      <c r="R28" s="22">
        <f t="shared" si="3"/>
        <v>15859.56233926526</v>
      </c>
      <c r="S28" s="22">
        <f t="shared" si="4"/>
        <v>27507.244441207033</v>
      </c>
      <c r="T28" s="22">
        <f t="shared" si="5"/>
        <v>28644.961273803412</v>
      </c>
      <c r="U28" s="22">
        <f t="shared" si="6"/>
        <v>29985.883262258001</v>
      </c>
      <c r="V28" s="22">
        <f t="shared" si="7"/>
        <v>15859.56233926526</v>
      </c>
      <c r="W28" s="23">
        <f t="shared" si="8"/>
        <v>27507.244441207033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61" t="s">
        <v>68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2:31" ht="15.75" thickBot="1" x14ac:dyDescent="0.3">
      <c r="B31" s="29"/>
      <c r="C31" s="29"/>
      <c r="D31" s="29"/>
      <c r="E31" s="29"/>
      <c r="F31" s="29"/>
      <c r="G31" s="29"/>
      <c r="H31" s="55" t="s">
        <v>59</v>
      </c>
      <c r="I31" s="56"/>
      <c r="J31" s="56"/>
      <c r="K31" s="56"/>
      <c r="L31" s="56"/>
      <c r="M31" s="56"/>
      <c r="N31" s="56"/>
      <c r="O31" s="57"/>
      <c r="P31" s="55" t="s">
        <v>61</v>
      </c>
      <c r="Q31" s="56"/>
      <c r="R31" s="56"/>
      <c r="S31" s="56"/>
      <c r="T31" s="56"/>
      <c r="U31" s="56"/>
      <c r="V31" s="56"/>
      <c r="W31" s="57"/>
      <c r="X31" s="74" t="s">
        <v>33</v>
      </c>
      <c r="Y31" s="75"/>
      <c r="Z31" s="75"/>
      <c r="AA31" s="75"/>
      <c r="AB31" s="75"/>
      <c r="AC31" s="75"/>
      <c r="AD31" s="75"/>
      <c r="AE31" s="76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 t="shared" ref="H33:O42" si="9">($AJ$43-H6)</f>
        <v>38848.18608884167</v>
      </c>
      <c r="I33" s="31">
        <f t="shared" si="9"/>
        <v>35308.696215733173</v>
      </c>
      <c r="J33" s="31">
        <f t="shared" si="9"/>
        <v>32161.374263568308</v>
      </c>
      <c r="K33" s="31">
        <f t="shared" si="9"/>
        <v>24001.822512429047</v>
      </c>
      <c r="L33" s="31">
        <f t="shared" si="9"/>
        <v>38848.18608884167</v>
      </c>
      <c r="M33" s="31">
        <f t="shared" si="9"/>
        <v>35308.696215733173</v>
      </c>
      <c r="N33" s="31">
        <f t="shared" si="9"/>
        <v>32161.374263568308</v>
      </c>
      <c r="O33" s="17">
        <f t="shared" si="9"/>
        <v>24001.822512429047</v>
      </c>
      <c r="P33" s="15">
        <f t="shared" ref="P33:P42" si="10">IF((H33*$D$61-H19)&gt;0,0,-(H33*$D$61-H19))</f>
        <v>0</v>
      </c>
      <c r="Q33" s="31">
        <f t="shared" ref="Q33:Q42" si="11">IF((I33*$D$61-I19)&gt;0,0,-(I33*$D$61-I19))</f>
        <v>0</v>
      </c>
      <c r="R33" s="31">
        <f t="shared" ref="R33:R42" si="12">IF((J33*$D$61-J19)&gt;0,0,-(J33*$D$61-J19))</f>
        <v>0</v>
      </c>
      <c r="S33" s="31">
        <f t="shared" ref="S33:S42" si="13">IF((K33*$D$61-K19)&gt;0,0,-(K33*$D$61-K19))</f>
        <v>0</v>
      </c>
      <c r="T33" s="31">
        <f t="shared" ref="T33:T42" si="14">IF((L33*$D$61-L19)&gt;0,0,-(L33*$D$61-L19))</f>
        <v>0</v>
      </c>
      <c r="U33" s="31">
        <f t="shared" ref="U33:U42" si="15">IF((M33*$D$61-M19)&gt;0,0,-(M33*$D$61-M19))</f>
        <v>0</v>
      </c>
      <c r="V33" s="31">
        <f t="shared" ref="V33:V42" si="16">IF((N33*$D$61-N19)&gt;0,0,-(N33*$D$61-N19))</f>
        <v>0</v>
      </c>
      <c r="W33" s="17">
        <f t="shared" ref="W33:W42" si="17">IF((O33*$D$61-O19)&gt;0,0,-(O33*$D$61-O19))</f>
        <v>0</v>
      </c>
      <c r="X33" s="30">
        <f t="shared" ref="X33:X42" si="18">$D$77/(SQRT((($AJ$43+H6)/$D$79)^2+3*(16*$AJ$44/(PI()*$D$78^3)+3/4*P33/$D$79)^2))</f>
        <v>4.3840763545777266</v>
      </c>
      <c r="Y33" s="32">
        <f t="shared" ref="Y33:Y42" si="19">$D$77/(SQRT((($AJ$43+I6)/$D$79)^2+3*(16*$AJ$44/(PI()*$D$78^3)+3/4*Q33/$D$79)^2))</f>
        <v>4.0382852225257775</v>
      </c>
      <c r="Z33" s="32">
        <f t="shared" ref="Z33:Z42" si="20">$D$77/(SQRT((($AJ$43+J6)/$D$79)^2+3*(16*$AJ$44/(PI()*$D$78^3)+3/4*R33/$D$79)^2))</f>
        <v>3.7636368289768609</v>
      </c>
      <c r="AA33" s="32">
        <f t="shared" ref="AA33:AA42" si="21">$D$77/(SQRT((($AJ$43+K6)/$D$79)^2+3*(16*$AJ$44/(PI()*$D$78^3)+3/4*S33/$D$79)^2))</f>
        <v>3.176757551922845</v>
      </c>
      <c r="AB33" s="32">
        <f t="shared" ref="AB33:AB42" si="22">$D$77/(SQRT((($AJ$43+L6)/$D$79)^2+3*(16*$AJ$44/(PI()*$D$78^3)+3/4*T33/$D$79)^2))</f>
        <v>4.3840763545777266</v>
      </c>
      <c r="AC33" s="32">
        <f t="shared" ref="AC33:AC42" si="23">$D$77/(SQRT((($AJ$43+M6)/$D$79)^2+3*(16*$AJ$44/(PI()*$D$78^3)+3/4*U33/$D$79)^2))</f>
        <v>4.0382852225257775</v>
      </c>
      <c r="AD33" s="32">
        <f t="shared" ref="AD33:AD42" si="24">$D$77/(SQRT((($AJ$43+N6)/$D$79)^2+3*(16*$AJ$44/(PI()*$D$78^3)+3/4*V33/$D$79)^2))</f>
        <v>3.7636368289768609</v>
      </c>
      <c r="AE33" s="34">
        <f t="shared" ref="AE33:AE42" si="25">$D$77/(SQRT((($AJ$43+O6)/$D$79)^2+3*(16*$AJ$44/(PI()*$D$78^3)+3/4*W33/$D$79)^2))</f>
        <v>3.176757551922845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9"/>
        <v>59069.747525507046</v>
      </c>
      <c r="I34" s="31">
        <f t="shared" si="9"/>
        <v>45737.201521868956</v>
      </c>
      <c r="J34" s="31">
        <f t="shared" si="9"/>
        <v>32161.374263568308</v>
      </c>
      <c r="K34" s="31">
        <f t="shared" si="9"/>
        <v>3146.4838729906442</v>
      </c>
      <c r="L34" s="31">
        <f t="shared" si="9"/>
        <v>59069.747525507046</v>
      </c>
      <c r="M34" s="31">
        <f t="shared" si="9"/>
        <v>45737.201521868956</v>
      </c>
      <c r="N34" s="31">
        <f t="shared" si="9"/>
        <v>32161.374263568308</v>
      </c>
      <c r="O34" s="17">
        <f t="shared" si="9"/>
        <v>3146.4838729906442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 t="shared" si="13"/>
        <v>497.25802041052088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497.25802041052088</v>
      </c>
      <c r="X34" s="30">
        <f t="shared" si="18"/>
        <v>6.7278258949090768</v>
      </c>
      <c r="Y34" s="32">
        <f t="shared" si="19"/>
        <v>5.1705165897294627</v>
      </c>
      <c r="Z34" s="32">
        <f t="shared" si="20"/>
        <v>3.7636368289768609</v>
      </c>
      <c r="AA34" s="32">
        <f t="shared" si="21"/>
        <v>2.2228566327018706</v>
      </c>
      <c r="AB34" s="32">
        <f t="shared" si="22"/>
        <v>6.7278258949090768</v>
      </c>
      <c r="AC34" s="32">
        <f t="shared" si="23"/>
        <v>5.1705165897294627</v>
      </c>
      <c r="AD34" s="32">
        <f t="shared" si="24"/>
        <v>3.7636368289768609</v>
      </c>
      <c r="AE34" s="34">
        <f t="shared" si="25"/>
        <v>2.2228566327018706</v>
      </c>
      <c r="AG34" s="81" t="s">
        <v>52</v>
      </c>
      <c r="AH34" s="82"/>
      <c r="AI34" s="82"/>
      <c r="AJ34" s="82"/>
      <c r="AK34" s="83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9"/>
        <v>51396.29394812572</v>
      </c>
      <c r="I35" s="31">
        <f t="shared" si="9"/>
        <v>41689.766045935161</v>
      </c>
      <c r="J35" s="31">
        <f t="shared" si="9"/>
        <v>32161.374263568308</v>
      </c>
      <c r="K35" s="31">
        <f t="shared" si="9"/>
        <v>10682.335873157244</v>
      </c>
      <c r="L35" s="31">
        <f t="shared" si="9"/>
        <v>51396.29394812572</v>
      </c>
      <c r="M35" s="31">
        <f t="shared" si="9"/>
        <v>41689.766045935161</v>
      </c>
      <c r="N35" s="31">
        <f t="shared" si="9"/>
        <v>32161.374263568308</v>
      </c>
      <c r="O35" s="17">
        <f t="shared" si="9"/>
        <v>10682.335873157244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18"/>
        <v>5.891164048965293</v>
      </c>
      <c r="Y35" s="32">
        <f t="shared" si="19"/>
        <v>4.6910239646593928</v>
      </c>
      <c r="Z35" s="32">
        <f t="shared" si="20"/>
        <v>3.7636368289768609</v>
      </c>
      <c r="AA35" s="32">
        <f t="shared" si="21"/>
        <v>2.5048078788072772</v>
      </c>
      <c r="AB35" s="32">
        <f t="shared" si="22"/>
        <v>5.891164048965293</v>
      </c>
      <c r="AC35" s="32">
        <f t="shared" si="23"/>
        <v>4.6910239646593928</v>
      </c>
      <c r="AD35" s="32">
        <f t="shared" si="24"/>
        <v>3.7636368289768609</v>
      </c>
      <c r="AE35" s="34">
        <f t="shared" si="25"/>
        <v>2.5048078788072772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9"/>
        <v>33300.461817114796</v>
      </c>
      <c r="I36" s="31">
        <f t="shared" si="9"/>
        <v>26010.035636208984</v>
      </c>
      <c r="J36" s="31">
        <f t="shared" si="9"/>
        <v>32161.374263568308</v>
      </c>
      <c r="K36" s="31">
        <f t="shared" si="9"/>
        <v>16978.09781608425</v>
      </c>
      <c r="L36" s="31">
        <f t="shared" si="9"/>
        <v>48302.704861496932</v>
      </c>
      <c r="M36" s="31">
        <f t="shared" si="9"/>
        <v>47031.038948469708</v>
      </c>
      <c r="N36" s="31">
        <f t="shared" si="9"/>
        <v>32161.374263568308</v>
      </c>
      <c r="O36" s="17">
        <f t="shared" si="9"/>
        <v>28711.438153472656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18"/>
        <v>3.8596158356464167</v>
      </c>
      <c r="Y36" s="32">
        <f t="shared" si="19"/>
        <v>3.306214484020122</v>
      </c>
      <c r="Z36" s="32">
        <f t="shared" si="20"/>
        <v>3.7636368289768609</v>
      </c>
      <c r="AA36" s="32">
        <f t="shared" si="21"/>
        <v>2.7868704806362108</v>
      </c>
      <c r="AB36" s="32">
        <f t="shared" si="22"/>
        <v>5.4941812037436524</v>
      </c>
      <c r="AC36" s="32">
        <f t="shared" si="23"/>
        <v>5.3323809010868457</v>
      </c>
      <c r="AD36" s="32">
        <f t="shared" si="24"/>
        <v>3.7636368289768609</v>
      </c>
      <c r="AE36" s="34">
        <f t="shared" si="25"/>
        <v>3.4951074419552111</v>
      </c>
      <c r="AG36" s="77" t="s">
        <v>48</v>
      </c>
      <c r="AH36" s="78"/>
      <c r="AI36" s="78"/>
      <c r="AJ36" s="8">
        <v>90000</v>
      </c>
      <c r="AK36" s="9" t="s">
        <v>49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9"/>
        <v>45769.685109344879</v>
      </c>
      <c r="I37" s="31">
        <f t="shared" si="9"/>
        <v>33422.020304937971</v>
      </c>
      <c r="J37" s="31">
        <f t="shared" si="9"/>
        <v>32161.374263568308</v>
      </c>
      <c r="K37" s="31">
        <f t="shared" si="9"/>
        <v>5858.5595746748149</v>
      </c>
      <c r="L37" s="31">
        <f t="shared" si="9"/>
        <v>58271.554312996654</v>
      </c>
      <c r="M37" s="31">
        <f t="shared" si="9"/>
        <v>50939.523065155234</v>
      </c>
      <c r="N37" s="31">
        <f t="shared" si="9"/>
        <v>32161.374263568308</v>
      </c>
      <c r="O37" s="17">
        <f t="shared" si="9"/>
        <v>15636.343189165156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480.97158867301528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18"/>
        <v>5.1745383763446426</v>
      </c>
      <c r="Y37" s="32">
        <f t="shared" si="19"/>
        <v>3.8700836189775512</v>
      </c>
      <c r="Z37" s="32">
        <f t="shared" si="20"/>
        <v>3.7636368289768609</v>
      </c>
      <c r="AA37" s="32">
        <f t="shared" si="21"/>
        <v>2.3142926639716221</v>
      </c>
      <c r="AB37" s="32">
        <f t="shared" si="22"/>
        <v>6.6625968464398255</v>
      </c>
      <c r="AC37" s="32">
        <f t="shared" si="23"/>
        <v>5.8328527257816924</v>
      </c>
      <c r="AD37" s="32">
        <f t="shared" si="24"/>
        <v>3.7636368289768609</v>
      </c>
      <c r="AE37" s="34">
        <f t="shared" si="25"/>
        <v>2.722023638687344</v>
      </c>
      <c r="AG37" s="79"/>
      <c r="AH37" s="80"/>
      <c r="AI37" s="80"/>
      <c r="AJ37" s="27">
        <f>AJ36*10^-3</f>
        <v>90</v>
      </c>
      <c r="AK37" s="26" t="s">
        <v>50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9"/>
        <v>33139.861834366951</v>
      </c>
      <c r="I38" s="31">
        <f t="shared" si="9"/>
        <v>26886.567356904034</v>
      </c>
      <c r="J38" s="31">
        <f t="shared" si="9"/>
        <v>32161.374263568308</v>
      </c>
      <c r="K38" s="31">
        <f t="shared" si="9"/>
        <v>18791.526669725383</v>
      </c>
      <c r="L38" s="31">
        <f t="shared" si="9"/>
        <v>45641.731038018719</v>
      </c>
      <c r="M38" s="31">
        <f t="shared" si="9"/>
        <v>44404.0701171213</v>
      </c>
      <c r="N38" s="31">
        <f t="shared" si="9"/>
        <v>32161.374263568308</v>
      </c>
      <c r="O38" s="17">
        <f t="shared" si="9"/>
        <v>28569.310284215717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18"/>
        <v>3.8458533271493667</v>
      </c>
      <c r="Y38" s="32">
        <f t="shared" si="19"/>
        <v>3.3655800008081624</v>
      </c>
      <c r="Z38" s="32">
        <f t="shared" si="20"/>
        <v>3.7636368289768609</v>
      </c>
      <c r="AA38" s="32">
        <f t="shared" si="21"/>
        <v>2.8790681889271745</v>
      </c>
      <c r="AB38" s="32">
        <f t="shared" si="22"/>
        <v>5.1587100704446005</v>
      </c>
      <c r="AC38" s="32">
        <f t="shared" si="23"/>
        <v>5.0076261568820986</v>
      </c>
      <c r="AD38" s="32">
        <f t="shared" si="24"/>
        <v>3.7636368289768609</v>
      </c>
      <c r="AE38" s="34">
        <f t="shared" si="25"/>
        <v>3.4847219613755516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9"/>
        <v>56353.105364697709</v>
      </c>
      <c r="I39" s="31">
        <f t="shared" si="9"/>
        <v>44523.76085367905</v>
      </c>
      <c r="J39" s="31">
        <f t="shared" si="9"/>
        <v>32161.374263568308</v>
      </c>
      <c r="K39" s="31">
        <f t="shared" si="9"/>
        <v>6735.0090351872932</v>
      </c>
      <c r="L39" s="31">
        <f t="shared" si="9"/>
        <v>56353.105364697709</v>
      </c>
      <c r="M39" s="31">
        <f t="shared" si="9"/>
        <v>44523.76085367905</v>
      </c>
      <c r="N39" s="31">
        <f t="shared" si="9"/>
        <v>32161.374263568308</v>
      </c>
      <c r="O39" s="17">
        <f t="shared" si="9"/>
        <v>6735.0090351872932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18"/>
        <v>6.4788519735711061</v>
      </c>
      <c r="Y39" s="32">
        <f t="shared" si="19"/>
        <v>5.0220684681497767</v>
      </c>
      <c r="Z39" s="32">
        <f t="shared" si="20"/>
        <v>3.7636368289768609</v>
      </c>
      <c r="AA39" s="32">
        <f t="shared" si="21"/>
        <v>2.353500135198991</v>
      </c>
      <c r="AB39" s="32">
        <f t="shared" si="22"/>
        <v>6.4788519735711061</v>
      </c>
      <c r="AC39" s="32">
        <f t="shared" si="23"/>
        <v>5.0220684681497767</v>
      </c>
      <c r="AD39" s="32">
        <f t="shared" si="24"/>
        <v>3.7636368289768609</v>
      </c>
      <c r="AE39" s="34">
        <f t="shared" si="25"/>
        <v>2.353500135198991</v>
      </c>
      <c r="AG39" s="68" t="s">
        <v>66</v>
      </c>
      <c r="AH39" s="69"/>
      <c r="AI39" s="69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9"/>
        <v>43325.146679069519</v>
      </c>
      <c r="I40" s="31">
        <f t="shared" si="9"/>
        <v>38733.453180894307</v>
      </c>
      <c r="J40" s="31">
        <f t="shared" si="9"/>
        <v>32161.374263568308</v>
      </c>
      <c r="K40" s="31">
        <f t="shared" si="9"/>
        <v>24065.32293348269</v>
      </c>
      <c r="L40" s="31">
        <f t="shared" si="9"/>
        <v>43325.146679069519</v>
      </c>
      <c r="M40" s="31">
        <f t="shared" si="9"/>
        <v>38733.453180894307</v>
      </c>
      <c r="N40" s="31">
        <f t="shared" si="9"/>
        <v>32161.374263568308</v>
      </c>
      <c r="O40" s="17">
        <f t="shared" si="9"/>
        <v>24065.32293348269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18"/>
        <v>4.8792032649555201</v>
      </c>
      <c r="Y40" s="32">
        <f t="shared" si="19"/>
        <v>4.3722324648541147</v>
      </c>
      <c r="Z40" s="32">
        <f t="shared" si="20"/>
        <v>3.7636368289768609</v>
      </c>
      <c r="AA40" s="32">
        <f t="shared" si="21"/>
        <v>3.1807164976370799</v>
      </c>
      <c r="AB40" s="32">
        <f t="shared" si="22"/>
        <v>4.8792032649555201</v>
      </c>
      <c r="AC40" s="32">
        <f t="shared" si="23"/>
        <v>4.3722324648541147</v>
      </c>
      <c r="AD40" s="32">
        <f t="shared" si="24"/>
        <v>3.7636368289768609</v>
      </c>
      <c r="AE40" s="34">
        <f t="shared" si="25"/>
        <v>3.1807164976370799</v>
      </c>
      <c r="AG40" s="64" t="s">
        <v>70</v>
      </c>
      <c r="AH40" s="65"/>
      <c r="AI40" s="65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9"/>
        <v>63018.747905123877</v>
      </c>
      <c r="I41" s="31">
        <f t="shared" si="9"/>
        <v>48904.211270292028</v>
      </c>
      <c r="J41" s="31">
        <f t="shared" si="9"/>
        <v>32161.374263568308</v>
      </c>
      <c r="K41" s="31">
        <f t="shared" si="9"/>
        <v>3815.4304481718427</v>
      </c>
      <c r="L41" s="31">
        <f t="shared" si="9"/>
        <v>63018.747905123877</v>
      </c>
      <c r="M41" s="31">
        <f t="shared" si="9"/>
        <v>48904.211270292028</v>
      </c>
      <c r="N41" s="31">
        <f t="shared" si="9"/>
        <v>32161.374263568308</v>
      </c>
      <c r="O41" s="17">
        <f t="shared" si="9"/>
        <v>3815.4304481718427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0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0</v>
      </c>
      <c r="X41" s="30">
        <f t="shared" si="18"/>
        <v>6.9262178482329491</v>
      </c>
      <c r="Y41" s="32">
        <f t="shared" si="19"/>
        <v>5.571325895964244</v>
      </c>
      <c r="Z41" s="32">
        <f t="shared" si="20"/>
        <v>3.7636368289768609</v>
      </c>
      <c r="AA41" s="32">
        <f t="shared" si="21"/>
        <v>2.2521694915180048</v>
      </c>
      <c r="AB41" s="32">
        <f t="shared" si="22"/>
        <v>6.9262178482329491</v>
      </c>
      <c r="AC41" s="32">
        <f t="shared" si="23"/>
        <v>5.571325895964244</v>
      </c>
      <c r="AD41" s="32">
        <f t="shared" si="24"/>
        <v>3.7636368289768609</v>
      </c>
      <c r="AE41" s="34">
        <f t="shared" si="25"/>
        <v>2.2521694915180048</v>
      </c>
      <c r="AG41" s="66" t="s">
        <v>71</v>
      </c>
      <c r="AH41" s="67"/>
      <c r="AI41" s="67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9"/>
        <v>58464.186636968268</v>
      </c>
      <c r="I42" s="22">
        <f t="shared" si="9"/>
        <v>45431.683609761873</v>
      </c>
      <c r="J42" s="22">
        <f t="shared" si="9"/>
        <v>32161.374263568308</v>
      </c>
      <c r="K42" s="22">
        <f t="shared" si="9"/>
        <v>3799.4509860426297</v>
      </c>
      <c r="L42" s="22">
        <f t="shared" si="9"/>
        <v>58464.186636968268</v>
      </c>
      <c r="M42" s="22">
        <f t="shared" si="9"/>
        <v>45431.683609761873</v>
      </c>
      <c r="N42" s="22">
        <f t="shared" si="9"/>
        <v>32161.374263568308</v>
      </c>
      <c r="O42" s="23">
        <f t="shared" si="9"/>
        <v>3799.4509860426297</v>
      </c>
      <c r="P42" s="21">
        <f t="shared" si="10"/>
        <v>0</v>
      </c>
      <c r="Q42" s="22">
        <f t="shared" si="11"/>
        <v>0</v>
      </c>
      <c r="R42" s="22">
        <f t="shared" si="12"/>
        <v>0</v>
      </c>
      <c r="S42" s="22">
        <f t="shared" si="13"/>
        <v>4741.5586910328811</v>
      </c>
      <c r="T42" s="22">
        <f t="shared" si="14"/>
        <v>0</v>
      </c>
      <c r="U42" s="22">
        <f t="shared" si="15"/>
        <v>0</v>
      </c>
      <c r="V42" s="22">
        <f t="shared" si="16"/>
        <v>0</v>
      </c>
      <c r="W42" s="23">
        <f t="shared" si="17"/>
        <v>4741.5586910328811</v>
      </c>
      <c r="X42" s="35">
        <f t="shared" si="18"/>
        <v>6.6790021958144044</v>
      </c>
      <c r="Y42" s="36">
        <f t="shared" si="19"/>
        <v>5.1328072845363355</v>
      </c>
      <c r="Z42" s="36">
        <f t="shared" si="20"/>
        <v>3.7636368289768609</v>
      </c>
      <c r="AA42" s="36">
        <f t="shared" si="21"/>
        <v>2.1749795164245644</v>
      </c>
      <c r="AB42" s="36">
        <f t="shared" si="22"/>
        <v>6.6790021958144044</v>
      </c>
      <c r="AC42" s="36">
        <f t="shared" si="23"/>
        <v>5.1328072845363355</v>
      </c>
      <c r="AD42" s="36">
        <f t="shared" si="24"/>
        <v>3.7636368289768609</v>
      </c>
      <c r="AE42" s="37">
        <f t="shared" si="25"/>
        <v>2.1749795164245644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68" t="s">
        <v>62</v>
      </c>
      <c r="AH43" s="69"/>
      <c r="AI43" s="69"/>
      <c r="AJ43" s="8">
        <f>AJ40*2*AJ36/(1.27/PI()+$D$64*$D$68/COS($D$67*PI()/180)+$D$74*$D$73)</f>
        <v>32161.374263568308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61" t="s">
        <v>69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3"/>
      <c r="AG44" s="66" t="s">
        <v>63</v>
      </c>
      <c r="AH44" s="67"/>
      <c r="AI44" s="67"/>
      <c r="AJ44" s="27">
        <f>AJ43/2*((1.27/PI()+$D$64*$D$68/COS($D$67*PI()/180)))</f>
        <v>32960.613723383445</v>
      </c>
      <c r="AK44" s="26" t="s">
        <v>49</v>
      </c>
    </row>
    <row r="45" spans="2:37" ht="15.75" thickBot="1" x14ac:dyDescent="0.3">
      <c r="H45" s="55" t="s">
        <v>59</v>
      </c>
      <c r="I45" s="56"/>
      <c r="J45" s="56"/>
      <c r="K45" s="56"/>
      <c r="L45" s="56"/>
      <c r="M45" s="56"/>
      <c r="N45" s="56"/>
      <c r="O45" s="57"/>
      <c r="P45" s="55" t="s">
        <v>61</v>
      </c>
      <c r="Q45" s="56"/>
      <c r="R45" s="56"/>
      <c r="S45" s="56"/>
      <c r="T45" s="56"/>
      <c r="U45" s="56"/>
      <c r="V45" s="56"/>
      <c r="W45" s="57"/>
      <c r="X45" s="74" t="s">
        <v>33</v>
      </c>
      <c r="Y45" s="75"/>
      <c r="Z45" s="75"/>
      <c r="AA45" s="75"/>
      <c r="AB45" s="75"/>
      <c r="AC45" s="75"/>
      <c r="AD45" s="75"/>
      <c r="AE45" s="76"/>
      <c r="AG45" s="47"/>
      <c r="AH45" s="48"/>
      <c r="AI45" s="48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68" t="s">
        <v>64</v>
      </c>
      <c r="AH46" s="69"/>
      <c r="AI46" s="69"/>
      <c r="AJ46" s="8">
        <f>AJ41*2*AJ36/(1.27/PI()+$D$64*$D$68/COS($D$67*PI()/180)+$D$74*$D$73)</f>
        <v>53602.290439280514</v>
      </c>
      <c r="AK46" s="9" t="s">
        <v>34</v>
      </c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26">($AJ$46-H6)</f>
        <v>60289.102264553876</v>
      </c>
      <c r="I47" s="31">
        <f t="shared" si="26"/>
        <v>56749.612391445378</v>
      </c>
      <c r="J47" s="31">
        <f t="shared" si="26"/>
        <v>53602.290439280514</v>
      </c>
      <c r="K47" s="31">
        <f t="shared" si="26"/>
        <v>45442.738688141253</v>
      </c>
      <c r="L47" s="31">
        <f t="shared" si="26"/>
        <v>60289.102264553876</v>
      </c>
      <c r="M47" s="31">
        <f t="shared" si="26"/>
        <v>56749.612391445378</v>
      </c>
      <c r="N47" s="31">
        <f t="shared" si="26"/>
        <v>53602.290439280514</v>
      </c>
      <c r="O47" s="17">
        <f t="shared" si="26"/>
        <v>45442.738688141253</v>
      </c>
      <c r="P47" s="15">
        <f t="shared" ref="P47:P56" si="27">IF((H47*$D$61-H19)&gt;0,0,-(H47*$D$61-H19))</f>
        <v>0</v>
      </c>
      <c r="Q47" s="31">
        <f t="shared" ref="Q47:W47" si="28">IF((I47*$D$61-I19)&gt;0,0,-(I47*$D$61-I19))</f>
        <v>0</v>
      </c>
      <c r="R47" s="31">
        <f t="shared" si="28"/>
        <v>0</v>
      </c>
      <c r="S47" s="31">
        <f t="shared" si="28"/>
        <v>0</v>
      </c>
      <c r="T47" s="31">
        <f t="shared" si="28"/>
        <v>0</v>
      </c>
      <c r="U47" s="31">
        <f t="shared" si="28"/>
        <v>0</v>
      </c>
      <c r="V47" s="31">
        <f t="shared" si="28"/>
        <v>0</v>
      </c>
      <c r="W47" s="17">
        <f t="shared" si="28"/>
        <v>0</v>
      </c>
      <c r="X47" s="30">
        <f t="shared" ref="X47:X56" si="29">$D$77/(SQRT((($AJ$46+H6)/$D$79)^2+3*(16*$AJ$47/(PI()*$D$78^3)+3/4*P47/$D$79)^2))</f>
        <v>2.4714397325260897</v>
      </c>
      <c r="Y47" s="32">
        <f t="shared" ref="Y47:Y56" si="30">$D$77/(SQRT((($AJ$46+I6)/$D$79)^2+3*(16*$AJ$47/(PI()*$D$78^3)+3/4*Q47/$D$79)^2))</f>
        <v>2.354906986729143</v>
      </c>
      <c r="Z47" s="32">
        <f t="shared" ref="Z47:Z56" si="31">$D$77/(SQRT((($AJ$46+J6)/$D$79)^2+3*(16*$AJ$47/(PI()*$D$78^3)+3/4*R47/$D$79)^2))</f>
        <v>2.2581820973861166</v>
      </c>
      <c r="AA47" s="32">
        <f t="shared" ref="AA47:AA56" si="32">$D$77/(SQRT((($AJ$46+K6)/$D$79)^2+3*(16*$AJ$47/(PI()*$D$78^3)+3/4*S47/$D$79)^2))</f>
        <v>2.0350896652596142</v>
      </c>
      <c r="AB47" s="32">
        <f t="shared" ref="AB47:AB56" si="33">$D$77/(SQRT((($AJ$46+L6)/$D$79)^2+3*(16*$AJ$47/(PI()*$D$78^3)+3/4*T47/$D$79)^2))</f>
        <v>2.4714397325260897</v>
      </c>
      <c r="AC47" s="32">
        <f t="shared" ref="AC47:AC56" si="34">$D$77/(SQRT((($AJ$46+M6)/$D$79)^2+3*(16*$AJ$47/(PI()*$D$78^3)+3/4*U47/$D$79)^2))</f>
        <v>2.354906986729143</v>
      </c>
      <c r="AD47" s="32">
        <f t="shared" ref="AD47:AD56" si="35">$D$77/(SQRT((($AJ$46+N6)/$D$79)^2+3*(16*$AJ$47/(PI()*$D$78^3)+3/4*V47/$D$79)^2))</f>
        <v>2.2581820973861166</v>
      </c>
      <c r="AE47" s="34">
        <f t="shared" ref="AE47:AE56" si="36">$D$77/(SQRT((($AJ$46+O6)/$D$79)^2+3*(16*$AJ$47/(PI()*$D$78^3)+3/4*W47/$D$79)^2))</f>
        <v>2.0350896652596142</v>
      </c>
      <c r="AG47" s="64" t="s">
        <v>65</v>
      </c>
      <c r="AH47" s="65"/>
      <c r="AI47" s="65"/>
      <c r="AJ47" s="29">
        <f>AJ46/2*((1.27/PI()+$D$64*$D$68/COS($D$67*PI()/180)))</f>
        <v>54934.356205639073</v>
      </c>
      <c r="AK47" s="14" t="s">
        <v>49</v>
      </c>
    </row>
    <row r="48" spans="2:37" x14ac:dyDescent="0.25">
      <c r="B48" s="13">
        <v>2</v>
      </c>
      <c r="C48" t="s">
        <v>20</v>
      </c>
      <c r="G48" s="29"/>
      <c r="H48" s="15">
        <f t="shared" si="26"/>
        <v>80510.663701219251</v>
      </c>
      <c r="I48" s="31">
        <f t="shared" si="26"/>
        <v>67178.117697581154</v>
      </c>
      <c r="J48" s="31">
        <f t="shared" si="26"/>
        <v>53602.290439280514</v>
      </c>
      <c r="K48" s="31">
        <f t="shared" si="26"/>
        <v>24587.40004870285</v>
      </c>
      <c r="L48" s="31">
        <f t="shared" si="26"/>
        <v>80510.663701219251</v>
      </c>
      <c r="M48" s="31">
        <f t="shared" si="26"/>
        <v>67178.117697581154</v>
      </c>
      <c r="N48" s="31">
        <f t="shared" si="26"/>
        <v>53602.290439280514</v>
      </c>
      <c r="O48" s="17">
        <f t="shared" si="26"/>
        <v>24587.40004870285</v>
      </c>
      <c r="P48" s="15">
        <f t="shared" si="27"/>
        <v>0</v>
      </c>
      <c r="Q48" s="31">
        <f t="shared" ref="Q48:Q56" si="37">IF((I48*$D$61-I20)&gt;0,0,-(I48*$D$61-I20))</f>
        <v>0</v>
      </c>
      <c r="R48" s="31">
        <f t="shared" ref="R48:R56" si="38">IF((J48*$D$61-J20)&gt;0,0,-(J48*$D$61-J20))</f>
        <v>0</v>
      </c>
      <c r="S48" s="31">
        <f t="shared" ref="S48:S56" si="39">IF((K48*$D$61-K20)&gt;0,0,-(K48*$D$61-K20))</f>
        <v>0</v>
      </c>
      <c r="T48" s="31">
        <f t="shared" ref="T48:T56" si="40">IF((L48*$D$61-L20)&gt;0,0,-(L48*$D$61-L20))</f>
        <v>0</v>
      </c>
      <c r="U48" s="31">
        <f t="shared" ref="U48:U56" si="41">IF((M48*$D$61-M20)&gt;0,0,-(M48*$D$61-M20))</f>
        <v>0</v>
      </c>
      <c r="V48" s="31">
        <f t="shared" ref="V48:V56" si="42">IF((N48*$D$61-N20)&gt;0,0,-(N48*$D$61-N20))</f>
        <v>0</v>
      </c>
      <c r="W48" s="17">
        <f t="shared" ref="W48:W56" si="43">IF((O48*$D$61-O20)&gt;0,0,-(O48*$D$61-O20))</f>
        <v>0</v>
      </c>
      <c r="X48" s="30">
        <f t="shared" si="29"/>
        <v>3.2967923851313037</v>
      </c>
      <c r="Y48" s="32">
        <f t="shared" si="30"/>
        <v>2.7230349848238156</v>
      </c>
      <c r="Z48" s="32">
        <f t="shared" si="31"/>
        <v>2.2581820973861166</v>
      </c>
      <c r="AA48" s="32">
        <f t="shared" si="32"/>
        <v>1.6084708962022742</v>
      </c>
      <c r="AB48" s="32">
        <f t="shared" si="33"/>
        <v>3.2967923851313037</v>
      </c>
      <c r="AC48" s="32">
        <f t="shared" si="34"/>
        <v>2.7230349848238156</v>
      </c>
      <c r="AD48" s="32">
        <f t="shared" si="35"/>
        <v>2.2581820973861166</v>
      </c>
      <c r="AE48" s="34">
        <f t="shared" si="36"/>
        <v>1.6084708962022742</v>
      </c>
      <c r="AG48" s="66" t="s">
        <v>73</v>
      </c>
      <c r="AH48" s="67"/>
      <c r="AI48" s="67"/>
      <c r="AJ48" s="84">
        <f>AJ46+K2</f>
        <v>82617.180829858175</v>
      </c>
      <c r="AK48" s="26" t="s">
        <v>34</v>
      </c>
    </row>
    <row r="49" spans="2:37" x14ac:dyDescent="0.25">
      <c r="B49" s="13">
        <v>3</v>
      </c>
      <c r="C49" t="s">
        <v>21</v>
      </c>
      <c r="G49" s="29"/>
      <c r="H49" s="15">
        <f t="shared" si="26"/>
        <v>72837.210123837925</v>
      </c>
      <c r="I49" s="31">
        <f t="shared" si="26"/>
        <v>63130.682221647367</v>
      </c>
      <c r="J49" s="31">
        <f t="shared" si="26"/>
        <v>53602.290439280514</v>
      </c>
      <c r="K49" s="31">
        <f t="shared" si="26"/>
        <v>32123.25204886945</v>
      </c>
      <c r="L49" s="31">
        <f t="shared" si="26"/>
        <v>72837.210123837925</v>
      </c>
      <c r="M49" s="31">
        <f t="shared" si="26"/>
        <v>63130.682221647367</v>
      </c>
      <c r="N49" s="31">
        <f t="shared" si="26"/>
        <v>53602.290439280514</v>
      </c>
      <c r="O49" s="17">
        <f t="shared" si="26"/>
        <v>32123.25204886945</v>
      </c>
      <c r="P49" s="15">
        <f t="shared" si="27"/>
        <v>0</v>
      </c>
      <c r="Q49" s="31">
        <f t="shared" si="37"/>
        <v>0</v>
      </c>
      <c r="R49" s="31">
        <f t="shared" si="38"/>
        <v>0</v>
      </c>
      <c r="S49" s="31">
        <f t="shared" si="39"/>
        <v>0</v>
      </c>
      <c r="T49" s="31">
        <f t="shared" si="40"/>
        <v>0</v>
      </c>
      <c r="U49" s="31">
        <f t="shared" si="41"/>
        <v>0</v>
      </c>
      <c r="V49" s="31">
        <f t="shared" si="42"/>
        <v>0</v>
      </c>
      <c r="W49" s="17">
        <f t="shared" si="43"/>
        <v>0</v>
      </c>
      <c r="X49" s="30">
        <f t="shared" si="29"/>
        <v>2.9542373699946038</v>
      </c>
      <c r="Y49" s="32">
        <f t="shared" si="30"/>
        <v>2.5711897338059715</v>
      </c>
      <c r="Z49" s="32">
        <f t="shared" si="31"/>
        <v>2.2581820973861166</v>
      </c>
      <c r="AA49" s="32">
        <f t="shared" si="32"/>
        <v>1.7427137639217294</v>
      </c>
      <c r="AB49" s="32">
        <f t="shared" si="33"/>
        <v>2.9542373699946038</v>
      </c>
      <c r="AC49" s="32">
        <f t="shared" si="34"/>
        <v>2.5711897338059715</v>
      </c>
      <c r="AD49" s="32">
        <f t="shared" si="35"/>
        <v>2.2581820973861166</v>
      </c>
      <c r="AE49" s="34">
        <f t="shared" si="36"/>
        <v>1.7427137639217294</v>
      </c>
      <c r="AG49" s="13"/>
      <c r="AH49" s="29"/>
      <c r="AI49" s="29"/>
      <c r="AJ49" s="29"/>
      <c r="AK49" s="14"/>
    </row>
    <row r="50" spans="2:37" ht="15.75" thickBot="1" x14ac:dyDescent="0.3">
      <c r="B50" s="13">
        <v>4</v>
      </c>
      <c r="C50" t="s">
        <v>22</v>
      </c>
      <c r="G50" s="29"/>
      <c r="H50" s="15">
        <f t="shared" si="26"/>
        <v>54741.377992827001</v>
      </c>
      <c r="I50" s="31">
        <f t="shared" si="26"/>
        <v>47450.951811921193</v>
      </c>
      <c r="J50" s="31">
        <f t="shared" si="26"/>
        <v>53602.290439280514</v>
      </c>
      <c r="K50" s="31">
        <f t="shared" si="26"/>
        <v>38419.013991796455</v>
      </c>
      <c r="L50" s="31">
        <f t="shared" si="26"/>
        <v>69743.621037209145</v>
      </c>
      <c r="M50" s="31">
        <f t="shared" si="26"/>
        <v>68471.955124181914</v>
      </c>
      <c r="N50" s="31">
        <f t="shared" si="26"/>
        <v>53602.290439280514</v>
      </c>
      <c r="O50" s="17">
        <f t="shared" si="26"/>
        <v>50152.354329184862</v>
      </c>
      <c r="P50" s="15">
        <f t="shared" si="27"/>
        <v>0</v>
      </c>
      <c r="Q50" s="31">
        <f t="shared" si="37"/>
        <v>0</v>
      </c>
      <c r="R50" s="31">
        <f t="shared" si="38"/>
        <v>0</v>
      </c>
      <c r="S50" s="31">
        <f t="shared" si="39"/>
        <v>0</v>
      </c>
      <c r="T50" s="31">
        <f t="shared" si="40"/>
        <v>0</v>
      </c>
      <c r="U50" s="31">
        <f t="shared" si="41"/>
        <v>0</v>
      </c>
      <c r="V50" s="31">
        <f t="shared" si="42"/>
        <v>0</v>
      </c>
      <c r="W50" s="17">
        <f t="shared" si="43"/>
        <v>0</v>
      </c>
      <c r="X50" s="30">
        <f t="shared" si="29"/>
        <v>2.2924613603497206</v>
      </c>
      <c r="Y50" s="32">
        <f t="shared" si="30"/>
        <v>2.086522269847674</v>
      </c>
      <c r="Z50" s="32">
        <f t="shared" si="31"/>
        <v>2.2581820973861166</v>
      </c>
      <c r="AA50" s="32">
        <f t="shared" si="32"/>
        <v>1.8711072897128334</v>
      </c>
      <c r="AB50" s="32">
        <f t="shared" si="33"/>
        <v>2.8252006671892897</v>
      </c>
      <c r="AC50" s="32">
        <f t="shared" si="34"/>
        <v>2.773993989279512</v>
      </c>
      <c r="AD50" s="32">
        <f t="shared" si="35"/>
        <v>2.2581820973861166</v>
      </c>
      <c r="AE50" s="34">
        <f t="shared" si="36"/>
        <v>2.159197157075897</v>
      </c>
      <c r="AG50" s="70" t="s">
        <v>67</v>
      </c>
      <c r="AH50" s="71"/>
      <c r="AI50" s="71"/>
      <c r="AJ50" s="44">
        <f>$D$77/(SQRT(($AJ$46/$D$79)^2+3*(16*$AJ$47/(PI()*$D$78^3))))</f>
        <v>2.6851039805501578</v>
      </c>
      <c r="AK50" s="28"/>
    </row>
    <row r="51" spans="2:37" x14ac:dyDescent="0.25">
      <c r="B51" s="13">
        <v>5</v>
      </c>
      <c r="C51" t="s">
        <v>23</v>
      </c>
      <c r="G51" s="29"/>
      <c r="H51" s="15">
        <f t="shared" si="26"/>
        <v>67210.601285057084</v>
      </c>
      <c r="I51" s="31">
        <f t="shared" si="26"/>
        <v>54862.936480650176</v>
      </c>
      <c r="J51" s="31">
        <f t="shared" si="26"/>
        <v>53602.290439280514</v>
      </c>
      <c r="K51" s="31">
        <f t="shared" si="26"/>
        <v>27299.475750387021</v>
      </c>
      <c r="L51" s="31">
        <f t="shared" si="26"/>
        <v>79712.470488708859</v>
      </c>
      <c r="M51" s="31">
        <f t="shared" si="26"/>
        <v>72380.439240867447</v>
      </c>
      <c r="N51" s="31">
        <f t="shared" si="26"/>
        <v>53602.290439280514</v>
      </c>
      <c r="O51" s="17">
        <f t="shared" si="26"/>
        <v>37077.259364877362</v>
      </c>
      <c r="P51" s="15">
        <f t="shared" si="27"/>
        <v>0</v>
      </c>
      <c r="Q51" s="31">
        <f t="shared" si="37"/>
        <v>0</v>
      </c>
      <c r="R51" s="31">
        <f t="shared" si="38"/>
        <v>0</v>
      </c>
      <c r="S51" s="31">
        <f t="shared" si="39"/>
        <v>0</v>
      </c>
      <c r="T51" s="31">
        <f t="shared" si="40"/>
        <v>0</v>
      </c>
      <c r="U51" s="31">
        <f t="shared" si="41"/>
        <v>0</v>
      </c>
      <c r="V51" s="31">
        <f t="shared" si="42"/>
        <v>0</v>
      </c>
      <c r="W51" s="17">
        <f t="shared" si="43"/>
        <v>0</v>
      </c>
      <c r="X51" s="30">
        <f t="shared" si="29"/>
        <v>2.7243001530813529</v>
      </c>
      <c r="Y51" s="32">
        <f t="shared" si="30"/>
        <v>2.2961677071949196</v>
      </c>
      <c r="Z51" s="32">
        <f t="shared" si="31"/>
        <v>2.2581820973861166</v>
      </c>
      <c r="AA51" s="32">
        <f t="shared" si="32"/>
        <v>1.6545641891443166</v>
      </c>
      <c r="AB51" s="32">
        <f t="shared" si="33"/>
        <v>3.2600819269968326</v>
      </c>
      <c r="AC51" s="32">
        <f t="shared" si="34"/>
        <v>2.9348014041563317</v>
      </c>
      <c r="AD51" s="32">
        <f t="shared" si="35"/>
        <v>2.2581820973861166</v>
      </c>
      <c r="AE51" s="34">
        <f t="shared" si="36"/>
        <v>1.8423705659270853</v>
      </c>
    </row>
    <row r="52" spans="2:37" x14ac:dyDescent="0.25">
      <c r="B52" s="13">
        <v>6</v>
      </c>
      <c r="C52" t="s">
        <v>24</v>
      </c>
      <c r="G52" s="29"/>
      <c r="H52" s="15">
        <f t="shared" si="26"/>
        <v>54580.778010079157</v>
      </c>
      <c r="I52" s="31">
        <f t="shared" si="26"/>
        <v>48327.483532616243</v>
      </c>
      <c r="J52" s="31">
        <f t="shared" si="26"/>
        <v>53602.290439280514</v>
      </c>
      <c r="K52" s="31">
        <f t="shared" si="26"/>
        <v>40232.442845437588</v>
      </c>
      <c r="L52" s="31">
        <f t="shared" si="26"/>
        <v>67082.647213730932</v>
      </c>
      <c r="M52" s="31">
        <f t="shared" si="26"/>
        <v>65844.986292833506</v>
      </c>
      <c r="N52" s="31">
        <f t="shared" si="26"/>
        <v>53602.290439280514</v>
      </c>
      <c r="O52" s="17">
        <f t="shared" si="26"/>
        <v>50010.226459927922</v>
      </c>
      <c r="P52" s="15">
        <f t="shared" si="27"/>
        <v>0</v>
      </c>
      <c r="Q52" s="31">
        <f t="shared" si="37"/>
        <v>0</v>
      </c>
      <c r="R52" s="31">
        <f t="shared" si="38"/>
        <v>0</v>
      </c>
      <c r="S52" s="31">
        <f t="shared" si="39"/>
        <v>0</v>
      </c>
      <c r="T52" s="31">
        <f t="shared" si="40"/>
        <v>0</v>
      </c>
      <c r="U52" s="31">
        <f t="shared" si="41"/>
        <v>0</v>
      </c>
      <c r="V52" s="31">
        <f t="shared" si="42"/>
        <v>0</v>
      </c>
      <c r="W52" s="17">
        <f t="shared" si="43"/>
        <v>0</v>
      </c>
      <c r="X52" s="30">
        <f t="shared" si="29"/>
        <v>2.2875789694983908</v>
      </c>
      <c r="Y52" s="32">
        <f t="shared" si="30"/>
        <v>2.1096552236425103</v>
      </c>
      <c r="Z52" s="32">
        <f t="shared" si="31"/>
        <v>2.2581820973861166</v>
      </c>
      <c r="AA52" s="32">
        <f t="shared" si="32"/>
        <v>1.9112098684290344</v>
      </c>
      <c r="AB52" s="32">
        <f t="shared" si="33"/>
        <v>2.7193208687201422</v>
      </c>
      <c r="AC52" s="32">
        <f t="shared" si="34"/>
        <v>2.671749107917428</v>
      </c>
      <c r="AD52" s="32">
        <f t="shared" si="35"/>
        <v>2.2581820973861166</v>
      </c>
      <c r="AE52" s="34">
        <f t="shared" si="36"/>
        <v>2.1552703960599979</v>
      </c>
    </row>
    <row r="53" spans="2:37" x14ac:dyDescent="0.25">
      <c r="B53" s="13">
        <v>7</v>
      </c>
      <c r="C53" t="s">
        <v>25</v>
      </c>
      <c r="G53" s="29"/>
      <c r="H53" s="15">
        <f t="shared" si="26"/>
        <v>77794.021540409914</v>
      </c>
      <c r="I53" s="31">
        <f t="shared" si="26"/>
        <v>65964.677029391256</v>
      </c>
      <c r="J53" s="31">
        <f t="shared" si="26"/>
        <v>53602.290439280514</v>
      </c>
      <c r="K53" s="31">
        <f t="shared" si="26"/>
        <v>28175.925210899499</v>
      </c>
      <c r="L53" s="31">
        <f t="shared" si="26"/>
        <v>77794.021540409914</v>
      </c>
      <c r="M53" s="31">
        <f t="shared" si="26"/>
        <v>65964.677029391256</v>
      </c>
      <c r="N53" s="31">
        <f t="shared" si="26"/>
        <v>53602.290439280514</v>
      </c>
      <c r="O53" s="17">
        <f t="shared" si="26"/>
        <v>28175.925210899499</v>
      </c>
      <c r="P53" s="15">
        <f t="shared" si="27"/>
        <v>0</v>
      </c>
      <c r="Q53" s="31">
        <f t="shared" si="37"/>
        <v>0</v>
      </c>
      <c r="R53" s="31">
        <f t="shared" si="38"/>
        <v>0</v>
      </c>
      <c r="S53" s="31">
        <f t="shared" si="39"/>
        <v>0</v>
      </c>
      <c r="T53" s="31">
        <f t="shared" si="40"/>
        <v>0</v>
      </c>
      <c r="U53" s="31">
        <f t="shared" si="41"/>
        <v>0</v>
      </c>
      <c r="V53" s="31">
        <f t="shared" si="42"/>
        <v>0</v>
      </c>
      <c r="W53" s="17">
        <f t="shared" si="43"/>
        <v>0</v>
      </c>
      <c r="X53" s="30">
        <f t="shared" si="29"/>
        <v>3.1726171657840867</v>
      </c>
      <c r="Y53" s="32">
        <f t="shared" si="30"/>
        <v>2.6763027118294263</v>
      </c>
      <c r="Z53" s="32">
        <f t="shared" si="31"/>
        <v>2.2581820973861166</v>
      </c>
      <c r="AA53" s="32">
        <f t="shared" si="32"/>
        <v>1.6699758767402482</v>
      </c>
      <c r="AB53" s="32">
        <f t="shared" si="33"/>
        <v>3.1726171657840867</v>
      </c>
      <c r="AC53" s="32">
        <f t="shared" si="34"/>
        <v>2.6763027118294263</v>
      </c>
      <c r="AD53" s="32">
        <f t="shared" si="35"/>
        <v>2.2581820973861166</v>
      </c>
      <c r="AE53" s="34">
        <f t="shared" si="36"/>
        <v>1.6699758767402482</v>
      </c>
    </row>
    <row r="54" spans="2:37" x14ac:dyDescent="0.25">
      <c r="B54" s="13">
        <v>8</v>
      </c>
      <c r="C54" t="s">
        <v>26</v>
      </c>
      <c r="G54" s="29"/>
      <c r="H54" s="15">
        <f t="shared" si="26"/>
        <v>64766.062854781725</v>
      </c>
      <c r="I54" s="31">
        <f t="shared" si="26"/>
        <v>60174.369356606512</v>
      </c>
      <c r="J54" s="31">
        <f t="shared" si="26"/>
        <v>53602.290439280514</v>
      </c>
      <c r="K54" s="31">
        <f t="shared" si="26"/>
        <v>45506.239109194896</v>
      </c>
      <c r="L54" s="31">
        <f t="shared" si="26"/>
        <v>64766.062854781725</v>
      </c>
      <c r="M54" s="31">
        <f t="shared" si="26"/>
        <v>60174.369356606512</v>
      </c>
      <c r="N54" s="31">
        <f t="shared" si="26"/>
        <v>53602.290439280514</v>
      </c>
      <c r="O54" s="17">
        <f t="shared" si="26"/>
        <v>45506.239109194896</v>
      </c>
      <c r="P54" s="15">
        <f t="shared" si="27"/>
        <v>0</v>
      </c>
      <c r="Q54" s="31">
        <f t="shared" si="37"/>
        <v>0</v>
      </c>
      <c r="R54" s="31">
        <f t="shared" si="38"/>
        <v>0</v>
      </c>
      <c r="S54" s="31">
        <f t="shared" si="39"/>
        <v>0</v>
      </c>
      <c r="T54" s="31">
        <f t="shared" si="40"/>
        <v>0</v>
      </c>
      <c r="U54" s="31">
        <f t="shared" si="41"/>
        <v>0</v>
      </c>
      <c r="V54" s="31">
        <f t="shared" si="42"/>
        <v>0</v>
      </c>
      <c r="W54" s="17">
        <f t="shared" si="43"/>
        <v>0</v>
      </c>
      <c r="X54" s="30">
        <f t="shared" si="29"/>
        <v>2.6311565168820845</v>
      </c>
      <c r="Y54" s="32">
        <f t="shared" si="30"/>
        <v>2.4675294837655142</v>
      </c>
      <c r="Z54" s="32">
        <f t="shared" si="31"/>
        <v>2.2581820973861166</v>
      </c>
      <c r="AA54" s="32">
        <f t="shared" si="32"/>
        <v>2.0366832866938358</v>
      </c>
      <c r="AB54" s="32">
        <f t="shared" si="33"/>
        <v>2.6311565168820845</v>
      </c>
      <c r="AC54" s="32">
        <f t="shared" si="34"/>
        <v>2.4675294837655142</v>
      </c>
      <c r="AD54" s="32">
        <f t="shared" si="35"/>
        <v>2.2581820973861166</v>
      </c>
      <c r="AE54" s="34">
        <f t="shared" si="36"/>
        <v>2.0366832866938358</v>
      </c>
    </row>
    <row r="55" spans="2:37" x14ac:dyDescent="0.25">
      <c r="B55" s="13">
        <v>9</v>
      </c>
      <c r="C55" t="s">
        <v>27</v>
      </c>
      <c r="G55" s="29"/>
      <c r="H55" s="15">
        <f t="shared" si="26"/>
        <v>84459.664080836083</v>
      </c>
      <c r="I55" s="31">
        <f t="shared" si="26"/>
        <v>70345.127446004233</v>
      </c>
      <c r="J55" s="31">
        <f t="shared" si="26"/>
        <v>53602.290439280514</v>
      </c>
      <c r="K55" s="31">
        <f t="shared" si="26"/>
        <v>25256.346623884048</v>
      </c>
      <c r="L55" s="31">
        <f t="shared" si="26"/>
        <v>84459.664080836083</v>
      </c>
      <c r="M55" s="31">
        <f t="shared" si="26"/>
        <v>70345.127446004233</v>
      </c>
      <c r="N55" s="31">
        <f t="shared" si="26"/>
        <v>53602.290439280514</v>
      </c>
      <c r="O55" s="17">
        <f t="shared" si="26"/>
        <v>25256.346623884048</v>
      </c>
      <c r="P55" s="15">
        <f t="shared" si="27"/>
        <v>0</v>
      </c>
      <c r="Q55" s="31">
        <f t="shared" si="37"/>
        <v>0</v>
      </c>
      <c r="R55" s="31">
        <f t="shared" si="38"/>
        <v>0</v>
      </c>
      <c r="S55" s="31">
        <f t="shared" si="39"/>
        <v>0</v>
      </c>
      <c r="T55" s="31">
        <f t="shared" si="40"/>
        <v>0</v>
      </c>
      <c r="U55" s="31">
        <f t="shared" si="41"/>
        <v>0</v>
      </c>
      <c r="V55" s="31">
        <f t="shared" si="42"/>
        <v>0</v>
      </c>
      <c r="W55" s="17">
        <f t="shared" si="43"/>
        <v>0</v>
      </c>
      <c r="X55" s="30">
        <f t="shared" si="29"/>
        <v>3.4794427792386391</v>
      </c>
      <c r="Y55" s="32">
        <f t="shared" si="30"/>
        <v>2.84980215706504</v>
      </c>
      <c r="Z55" s="32">
        <f t="shared" si="31"/>
        <v>2.2581820973861166</v>
      </c>
      <c r="AA55" s="32">
        <f t="shared" si="32"/>
        <v>1.6196212467339166</v>
      </c>
      <c r="AB55" s="32">
        <f t="shared" si="33"/>
        <v>3.4794427792386391</v>
      </c>
      <c r="AC55" s="32">
        <f t="shared" si="34"/>
        <v>2.84980215706504</v>
      </c>
      <c r="AD55" s="32">
        <f t="shared" si="35"/>
        <v>2.2581820973861166</v>
      </c>
      <c r="AE55" s="34">
        <f t="shared" si="36"/>
        <v>1.6196212467339166</v>
      </c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26"/>
        <v>79905.102812680474</v>
      </c>
      <c r="I56" s="22">
        <f t="shared" si="26"/>
        <v>66872.599785474071</v>
      </c>
      <c r="J56" s="22">
        <f t="shared" si="26"/>
        <v>53602.290439280514</v>
      </c>
      <c r="K56" s="22">
        <f t="shared" si="26"/>
        <v>25240.367161754835</v>
      </c>
      <c r="L56" s="22">
        <f t="shared" si="26"/>
        <v>79905.102812680474</v>
      </c>
      <c r="M56" s="22">
        <f t="shared" si="26"/>
        <v>66872.599785474071</v>
      </c>
      <c r="N56" s="22">
        <f t="shared" si="26"/>
        <v>53602.290439280514</v>
      </c>
      <c r="O56" s="23">
        <f t="shared" si="26"/>
        <v>25240.367161754835</v>
      </c>
      <c r="P56" s="21">
        <f t="shared" si="27"/>
        <v>0</v>
      </c>
      <c r="Q56" s="22">
        <f t="shared" si="37"/>
        <v>0</v>
      </c>
      <c r="R56" s="22">
        <f t="shared" si="38"/>
        <v>0</v>
      </c>
      <c r="S56" s="22">
        <f t="shared" si="39"/>
        <v>453.3754558904393</v>
      </c>
      <c r="T56" s="22">
        <f t="shared" si="40"/>
        <v>0</v>
      </c>
      <c r="U56" s="22">
        <f t="shared" si="41"/>
        <v>0</v>
      </c>
      <c r="V56" s="22">
        <f t="shared" si="42"/>
        <v>0</v>
      </c>
      <c r="W56" s="23">
        <f t="shared" si="43"/>
        <v>453.3754558904393</v>
      </c>
      <c r="X56" s="35">
        <f t="shared" si="29"/>
        <v>3.2689272645809186</v>
      </c>
      <c r="Y56" s="36">
        <f t="shared" si="30"/>
        <v>2.711171736114415</v>
      </c>
      <c r="Z56" s="36">
        <f t="shared" si="31"/>
        <v>2.2581820973861166</v>
      </c>
      <c r="AA56" s="36">
        <f t="shared" si="32"/>
        <v>1.6151651128968934</v>
      </c>
      <c r="AB56" s="36">
        <f t="shared" si="33"/>
        <v>3.2689272645809186</v>
      </c>
      <c r="AC56" s="36">
        <f t="shared" si="34"/>
        <v>2.711171736114415</v>
      </c>
      <c r="AD56" s="36">
        <f t="shared" si="35"/>
        <v>2.2581820973861166</v>
      </c>
      <c r="AE56" s="37">
        <f t="shared" si="36"/>
        <v>1.6151651128968934</v>
      </c>
    </row>
    <row r="58" spans="2:37" ht="15.75" thickBot="1" x14ac:dyDescent="0.3">
      <c r="I58" s="33"/>
      <c r="J58" s="33"/>
      <c r="K58" s="33"/>
    </row>
    <row r="59" spans="2:37" x14ac:dyDescent="0.25">
      <c r="C59" s="55" t="s">
        <v>29</v>
      </c>
      <c r="D59" s="56"/>
      <c r="E59" s="57"/>
    </row>
    <row r="60" spans="2:37" x14ac:dyDescent="0.25">
      <c r="C60" s="7" t="s">
        <v>30</v>
      </c>
      <c r="D60" s="8"/>
      <c r="E60" s="9"/>
    </row>
    <row r="61" spans="2:37" x14ac:dyDescent="0.25">
      <c r="C61" s="13" t="s">
        <v>31</v>
      </c>
      <c r="D61" s="29">
        <v>0.2</v>
      </c>
      <c r="E61" s="24" t="s">
        <v>32</v>
      </c>
    </row>
    <row r="62" spans="2:37" x14ac:dyDescent="0.25">
      <c r="C62" s="7"/>
      <c r="D62" s="8"/>
      <c r="E62" s="9"/>
    </row>
    <row r="63" spans="2:37" x14ac:dyDescent="0.25">
      <c r="C63" s="58" t="s">
        <v>35</v>
      </c>
      <c r="D63" s="59"/>
      <c r="E63" s="60"/>
    </row>
    <row r="64" spans="2:37" x14ac:dyDescent="0.25">
      <c r="C64" s="13" t="s">
        <v>36</v>
      </c>
      <c r="D64" s="29">
        <v>11.875</v>
      </c>
      <c r="E64" s="14" t="s">
        <v>37</v>
      </c>
    </row>
    <row r="65" spans="3:5" x14ac:dyDescent="0.25">
      <c r="C65" s="13" t="s">
        <v>38</v>
      </c>
      <c r="D65" s="29">
        <v>11.143000000000001</v>
      </c>
      <c r="E65" s="14" t="s">
        <v>37</v>
      </c>
    </row>
    <row r="66" spans="3:5" x14ac:dyDescent="0.25">
      <c r="C66" s="13" t="s">
        <v>39</v>
      </c>
      <c r="D66" s="29">
        <v>1.27</v>
      </c>
      <c r="E66" s="14" t="s">
        <v>37</v>
      </c>
    </row>
    <row r="67" spans="3:5" x14ac:dyDescent="0.25">
      <c r="C67" s="13" t="s">
        <v>40</v>
      </c>
      <c r="D67" s="29">
        <v>30</v>
      </c>
      <c r="E67" s="14" t="s">
        <v>41</v>
      </c>
    </row>
    <row r="68" spans="3:5" x14ac:dyDescent="0.25">
      <c r="C68" s="13" t="s">
        <v>42</v>
      </c>
      <c r="D68" s="29">
        <v>0.12</v>
      </c>
      <c r="E68" s="14"/>
    </row>
    <row r="69" spans="3:5" x14ac:dyDescent="0.25">
      <c r="C69" s="25"/>
      <c r="D69" s="27"/>
      <c r="E69" s="26"/>
    </row>
    <row r="70" spans="3:5" x14ac:dyDescent="0.25">
      <c r="C70" s="58" t="s">
        <v>43</v>
      </c>
      <c r="D70" s="59"/>
      <c r="E70" s="60"/>
    </row>
    <row r="71" spans="3:5" x14ac:dyDescent="0.25">
      <c r="C71" s="13" t="s">
        <v>44</v>
      </c>
      <c r="D71" s="29">
        <f>11.049*2</f>
        <v>22.097999999999999</v>
      </c>
      <c r="E71" s="14" t="s">
        <v>37</v>
      </c>
    </row>
    <row r="72" spans="3:5" x14ac:dyDescent="0.25">
      <c r="C72" s="13" t="s">
        <v>45</v>
      </c>
      <c r="D72" s="29">
        <f>6.85*2</f>
        <v>13.7</v>
      </c>
      <c r="E72" s="14" t="s">
        <v>37</v>
      </c>
    </row>
    <row r="73" spans="3:5" x14ac:dyDescent="0.25">
      <c r="C73" s="13" t="s">
        <v>46</v>
      </c>
      <c r="D73" s="29">
        <v>0.12</v>
      </c>
      <c r="E73" s="24" t="s">
        <v>32</v>
      </c>
    </row>
    <row r="74" spans="3:5" x14ac:dyDescent="0.25">
      <c r="C74" s="25" t="s">
        <v>47</v>
      </c>
      <c r="D74" s="27">
        <f>(D71+D72)/2</f>
        <v>17.899000000000001</v>
      </c>
      <c r="E74" s="26" t="s">
        <v>37</v>
      </c>
    </row>
    <row r="75" spans="3:5" x14ac:dyDescent="0.25">
      <c r="C75" s="13"/>
      <c r="D75" s="29"/>
      <c r="E75" s="14"/>
    </row>
    <row r="76" spans="3:5" x14ac:dyDescent="0.25">
      <c r="C76" s="58" t="s">
        <v>58</v>
      </c>
      <c r="D76" s="59"/>
      <c r="E76" s="60"/>
    </row>
    <row r="77" spans="3:5" x14ac:dyDescent="0.25">
      <c r="C77" s="13" t="s">
        <v>55</v>
      </c>
      <c r="D77" s="29">
        <v>1516</v>
      </c>
      <c r="E77" s="14" t="s">
        <v>54</v>
      </c>
    </row>
    <row r="78" spans="3:5" x14ac:dyDescent="0.25">
      <c r="C78" s="13" t="s">
        <v>56</v>
      </c>
      <c r="D78" s="29">
        <v>11</v>
      </c>
      <c r="E78" s="14" t="s">
        <v>37</v>
      </c>
    </row>
    <row r="79" spans="3:5" ht="15.75" thickBot="1" x14ac:dyDescent="0.3">
      <c r="C79" s="18" t="s">
        <v>57</v>
      </c>
      <c r="D79" s="19">
        <f>D78^2/4*PI()</f>
        <v>95.033177771091246</v>
      </c>
      <c r="E79" s="20" t="s">
        <v>53</v>
      </c>
    </row>
  </sheetData>
  <mergeCells count="27">
    <mergeCell ref="B2:C2"/>
    <mergeCell ref="AG44:AI44"/>
    <mergeCell ref="AG46:AI46"/>
    <mergeCell ref="AG47:AI47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  <mergeCell ref="P31:W31"/>
    <mergeCell ref="C76:E76"/>
    <mergeCell ref="H44:AE44"/>
    <mergeCell ref="AG40:AI40"/>
    <mergeCell ref="AG41:AI41"/>
    <mergeCell ref="AG39:AI39"/>
    <mergeCell ref="C59:E59"/>
    <mergeCell ref="C63:E63"/>
    <mergeCell ref="C70:E70"/>
    <mergeCell ref="AG50:AI50"/>
    <mergeCell ref="AG48:AI48"/>
  </mergeCells>
  <conditionalFormatting sqref="P6:W15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46" priority="19" operator="lessThan">
      <formula>0</formula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45" priority="17" operator="lessThan">
      <formula>0</formula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26" priority="15" operator="greaterThan">
      <formula>2.5</formula>
    </cfRule>
    <cfRule type="cellIs" dxfId="27" priority="14" operator="lessThan">
      <formula>2</formula>
    </cfRule>
    <cfRule type="cellIs" dxfId="28" priority="13" operator="lessThan">
      <formula>2</formula>
    </cfRule>
    <cfRule type="cellIs" dxfId="29" priority="9" operator="greaterThan">
      <formula>2</formula>
    </cfRule>
    <cfRule type="cellIs" dxfId="30" priority="8" operator="lessThan">
      <formula>1.5</formula>
    </cfRule>
    <cfRule type="cellIs" dxfId="31" priority="7" operator="between">
      <formula>1.5</formula>
      <formula>2</formula>
    </cfRule>
  </conditionalFormatting>
  <conditionalFormatting sqref="X47:AE56">
    <cfRule type="cellIs" dxfId="20" priority="1" operator="between">
      <formula>1.5</formula>
      <formula>2</formula>
    </cfRule>
    <cfRule type="cellIs" dxfId="21" priority="2" operator="lessThan">
      <formula>1.5</formula>
    </cfRule>
    <cfRule type="cellIs" dxfId="22" priority="3" operator="greaterThan">
      <formula>2</formula>
    </cfRule>
    <cfRule type="cellIs" dxfId="23" priority="4" operator="lessThan">
      <formula>2</formula>
    </cfRule>
    <cfRule type="cellIs" dxfId="24" priority="5" operator="lessThan">
      <formula>2</formula>
    </cfRule>
    <cfRule type="cellIs" dxfId="25" priority="6" operator="greaterThan">
      <formula>2.5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79"/>
  <sheetViews>
    <sheetView topLeftCell="K22" workbookViewId="0">
      <selection activeCell="Z58" sqref="Z58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2.28515625" customWidth="1"/>
  </cols>
  <sheetData>
    <row r="1" spans="2:31" ht="15.75" thickBot="1" x14ac:dyDescent="0.3"/>
    <row r="2" spans="2:31" ht="15.75" thickBot="1" x14ac:dyDescent="0.3">
      <c r="B2" s="72" t="s">
        <v>74</v>
      </c>
      <c r="C2" s="73"/>
      <c r="H2" s="86" t="s">
        <v>72</v>
      </c>
      <c r="I2" s="87"/>
      <c r="J2" s="87"/>
      <c r="K2" s="85">
        <f>MAX(H6:O15)</f>
        <v>21240.211090080971</v>
      </c>
      <c r="Q2" s="46" t="s">
        <v>1</v>
      </c>
      <c r="R2" s="88">
        <v>1</v>
      </c>
    </row>
    <row r="3" spans="2:31" ht="15.75" thickBot="1" x14ac:dyDescent="0.3"/>
    <row r="4" spans="2:31" ht="15.75" thickBot="1" x14ac:dyDescent="0.3">
      <c r="H4" s="55" t="s">
        <v>2</v>
      </c>
      <c r="I4" s="56"/>
      <c r="J4" s="56"/>
      <c r="K4" s="56"/>
      <c r="L4" s="56"/>
      <c r="M4" s="56"/>
      <c r="N4" s="56"/>
      <c r="O4" s="57"/>
      <c r="P4" s="55" t="s">
        <v>3</v>
      </c>
      <c r="Q4" s="56"/>
      <c r="R4" s="56"/>
      <c r="S4" s="56"/>
      <c r="T4" s="56"/>
      <c r="U4" s="56"/>
      <c r="V4" s="56"/>
      <c r="W4" s="56"/>
      <c r="X4" s="55" t="s">
        <v>4</v>
      </c>
      <c r="Y4" s="56"/>
      <c r="Z4" s="56"/>
      <c r="AA4" s="56"/>
      <c r="AB4" s="56"/>
      <c r="AC4" s="56"/>
      <c r="AD4" s="56"/>
      <c r="AE4" s="57"/>
    </row>
    <row r="5" spans="2:31" x14ac:dyDescent="0.25">
      <c r="B5" s="45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9">
        <v>1</v>
      </c>
      <c r="C6" s="50" t="s">
        <v>19</v>
      </c>
      <c r="D6" s="50">
        <v>3.6</v>
      </c>
      <c r="E6" s="50">
        <v>0</v>
      </c>
      <c r="F6" s="50">
        <v>1</v>
      </c>
      <c r="G6" s="51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9">
        <v>2</v>
      </c>
      <c r="C7" s="50" t="s">
        <v>20</v>
      </c>
      <c r="D7" s="50">
        <v>0</v>
      </c>
      <c r="E7" s="50">
        <v>0</v>
      </c>
      <c r="F7" s="50">
        <v>5</v>
      </c>
      <c r="G7" s="51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9">
        <v>3</v>
      </c>
      <c r="C8" s="50" t="s">
        <v>21</v>
      </c>
      <c r="D8" s="50">
        <v>2.8</v>
      </c>
      <c r="E8" s="50">
        <v>0</v>
      </c>
      <c r="F8" s="50">
        <v>4</v>
      </c>
      <c r="G8" s="51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9">
        <v>4</v>
      </c>
      <c r="C9" s="50" t="s">
        <v>22</v>
      </c>
      <c r="D9" s="50">
        <v>0</v>
      </c>
      <c r="E9" s="50">
        <v>3</v>
      </c>
      <c r="F9" s="50">
        <v>1</v>
      </c>
      <c r="G9" s="51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9">
        <v>5</v>
      </c>
      <c r="C10" s="50" t="s">
        <v>23</v>
      </c>
      <c r="D10" s="50">
        <v>0</v>
      </c>
      <c r="E10" s="50">
        <v>2.5</v>
      </c>
      <c r="F10" s="50">
        <v>4</v>
      </c>
      <c r="G10" s="51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9">
        <v>6</v>
      </c>
      <c r="C11" s="50" t="s">
        <v>24</v>
      </c>
      <c r="D11" s="50">
        <v>2.6</v>
      </c>
      <c r="E11" s="50">
        <v>2.5</v>
      </c>
      <c r="F11" s="50">
        <v>1</v>
      </c>
      <c r="G11" s="51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9">
        <v>7</v>
      </c>
      <c r="C12" s="50" t="s">
        <v>25</v>
      </c>
      <c r="D12" s="50">
        <v>-2.5</v>
      </c>
      <c r="E12" s="50">
        <v>0</v>
      </c>
      <c r="F12" s="50">
        <v>5</v>
      </c>
      <c r="G12" s="51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9">
        <v>8</v>
      </c>
      <c r="C13" s="50" t="s">
        <v>26</v>
      </c>
      <c r="D13" s="50">
        <v>-1.6</v>
      </c>
      <c r="E13" s="50">
        <v>0</v>
      </c>
      <c r="F13" s="50">
        <v>1</v>
      </c>
      <c r="G13" s="51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9">
        <v>9</v>
      </c>
      <c r="C14" s="50" t="s">
        <v>27</v>
      </c>
      <c r="D14" s="50">
        <v>-2</v>
      </c>
      <c r="E14" s="50">
        <v>0</v>
      </c>
      <c r="F14" s="50">
        <v>5</v>
      </c>
      <c r="G14" s="51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52">
        <v>10</v>
      </c>
      <c r="C15" s="53" t="s">
        <v>28</v>
      </c>
      <c r="D15" s="53">
        <v>0</v>
      </c>
      <c r="E15" s="53">
        <v>0</v>
      </c>
      <c r="F15" s="53">
        <v>5</v>
      </c>
      <c r="G15" s="54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55" t="s">
        <v>51</v>
      </c>
      <c r="I17" s="56"/>
      <c r="J17" s="56"/>
      <c r="K17" s="56"/>
      <c r="L17" s="56"/>
      <c r="M17" s="56"/>
      <c r="N17" s="56"/>
      <c r="O17" s="57"/>
      <c r="P17" s="55" t="s">
        <v>60</v>
      </c>
      <c r="Q17" s="56"/>
      <c r="R17" s="56"/>
      <c r="S17" s="56"/>
      <c r="T17" s="56"/>
      <c r="U17" s="56"/>
      <c r="V17" s="56"/>
      <c r="W17" s="57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H19/$D$61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61" t="s">
        <v>68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2:31" ht="15.75" thickBot="1" x14ac:dyDescent="0.3">
      <c r="B31" s="29"/>
      <c r="C31" s="29"/>
      <c r="D31" s="29"/>
      <c r="E31" s="29"/>
      <c r="F31" s="29"/>
      <c r="G31" s="29"/>
      <c r="H31" s="55" t="s">
        <v>59</v>
      </c>
      <c r="I31" s="56"/>
      <c r="J31" s="56"/>
      <c r="K31" s="56"/>
      <c r="L31" s="56"/>
      <c r="M31" s="56"/>
      <c r="N31" s="56"/>
      <c r="O31" s="57"/>
      <c r="P31" s="55" t="s">
        <v>61</v>
      </c>
      <c r="Q31" s="56"/>
      <c r="R31" s="56"/>
      <c r="S31" s="56"/>
      <c r="T31" s="56"/>
      <c r="U31" s="56"/>
      <c r="V31" s="56"/>
      <c r="W31" s="57"/>
      <c r="X31" s="74" t="s">
        <v>33</v>
      </c>
      <c r="Y31" s="75"/>
      <c r="Z31" s="75"/>
      <c r="AA31" s="75"/>
      <c r="AB31" s="75"/>
      <c r="AC31" s="75"/>
      <c r="AD31" s="75"/>
      <c r="AE31" s="76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 t="shared" ref="H33:O42" si="2">($AJ$43-H6)</f>
        <v>32697.121663382542</v>
      </c>
      <c r="I33" s="31">
        <f t="shared" si="2"/>
        <v>31525.531667987307</v>
      </c>
      <c r="J33" s="31">
        <f t="shared" si="2"/>
        <v>29728.209244877791</v>
      </c>
      <c r="K33" s="31">
        <f t="shared" si="2"/>
        <v>28026.973678025599</v>
      </c>
      <c r="L33" s="31">
        <f t="shared" si="2"/>
        <v>32697.121663382542</v>
      </c>
      <c r="M33" s="31">
        <f t="shared" si="2"/>
        <v>31525.531667987307</v>
      </c>
      <c r="N33" s="31">
        <f t="shared" si="2"/>
        <v>29728.209244877791</v>
      </c>
      <c r="O33" s="17">
        <f t="shared" si="2"/>
        <v>28026.973678025599</v>
      </c>
      <c r="P33" s="15">
        <f t="shared" ref="P33:W42" si="3">IF((H33*$D$61-H19)&gt;0,0,-(H33*$D$61-H19))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 t="shared" ref="X33:AE42" si="4">$D$77/(SQRT((($AJ$43+H6)/$D$79)^2+3*(16*$AJ$44/(PI()*$D$78^3)+3/4*P33/$D$79)^2))</f>
        <v>3.8083067564067465</v>
      </c>
      <c r="Y33" s="32">
        <f t="shared" si="4"/>
        <v>3.7116891922333859</v>
      </c>
      <c r="Z33" s="32">
        <f t="shared" si="4"/>
        <v>3.5709222385077459</v>
      </c>
      <c r="AA33" s="32">
        <f t="shared" si="4"/>
        <v>3.4455609030218723</v>
      </c>
      <c r="AB33" s="32">
        <f t="shared" si="4"/>
        <v>3.8083067564067465</v>
      </c>
      <c r="AC33" s="32">
        <f t="shared" si="4"/>
        <v>3.7116891922333859</v>
      </c>
      <c r="AD33" s="32">
        <f t="shared" si="4"/>
        <v>3.5709222385077459</v>
      </c>
      <c r="AE33" s="34">
        <f t="shared" si="4"/>
        <v>3.4455609030218723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49781.742274614808</v>
      </c>
      <c r="I34" s="31">
        <f t="shared" si="2"/>
        <v>40409.518458463681</v>
      </c>
      <c r="J34" s="31">
        <f t="shared" si="2"/>
        <v>26031.700206877427</v>
      </c>
      <c r="K34" s="31">
        <f t="shared" si="2"/>
        <v>12422.536114317318</v>
      </c>
      <c r="L34" s="31">
        <f t="shared" si="2"/>
        <v>49781.742274614808</v>
      </c>
      <c r="M34" s="31">
        <f t="shared" si="2"/>
        <v>40409.518458463681</v>
      </c>
      <c r="N34" s="31">
        <f t="shared" si="2"/>
        <v>26031.700206877427</v>
      </c>
      <c r="O34" s="17">
        <f t="shared" si="2"/>
        <v>12422.536114317318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782.65714004642086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782.65714004642086</v>
      </c>
      <c r="X34" s="30">
        <f t="shared" si="4"/>
        <v>5.6841851284657494</v>
      </c>
      <c r="Y34" s="32">
        <f t="shared" si="4"/>
        <v>4.5495107489873172</v>
      </c>
      <c r="Z34" s="32">
        <f t="shared" si="4"/>
        <v>3.3076602538140767</v>
      </c>
      <c r="AA34" s="32">
        <f t="shared" si="4"/>
        <v>2.5597188863345655</v>
      </c>
      <c r="AB34" s="32">
        <f t="shared" si="4"/>
        <v>5.6841851284657494</v>
      </c>
      <c r="AC34" s="32">
        <f t="shared" si="4"/>
        <v>4.5495107489873172</v>
      </c>
      <c r="AD34" s="32">
        <f t="shared" si="4"/>
        <v>3.3076602538140767</v>
      </c>
      <c r="AE34" s="34">
        <f t="shared" si="4"/>
        <v>2.5597188863345655</v>
      </c>
      <c r="AG34" s="81" t="s">
        <v>52</v>
      </c>
      <c r="AH34" s="82"/>
      <c r="AI34" s="82"/>
      <c r="AJ34" s="82"/>
      <c r="AK34" s="83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41568.866853297033</v>
      </c>
      <c r="I35" s="31">
        <f t="shared" si="2"/>
        <v>35875.449057292964</v>
      </c>
      <c r="J35" s="31">
        <f t="shared" si="2"/>
        <v>27141.243824141558</v>
      </c>
      <c r="K35" s="31">
        <f t="shared" si="2"/>
        <v>18873.978919541682</v>
      </c>
      <c r="L35" s="31">
        <f t="shared" si="2"/>
        <v>41568.866853297033</v>
      </c>
      <c r="M35" s="31">
        <f t="shared" si="2"/>
        <v>35875.449057292964</v>
      </c>
      <c r="N35" s="31">
        <f t="shared" si="2"/>
        <v>27141.243824141558</v>
      </c>
      <c r="O35" s="17">
        <f t="shared" si="2"/>
        <v>18873.978919541682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0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0</v>
      </c>
      <c r="X35" s="30">
        <f t="shared" si="4"/>
        <v>4.6774380848336801</v>
      </c>
      <c r="Y35" s="32">
        <f t="shared" si="4"/>
        <v>4.0909615027033679</v>
      </c>
      <c r="Z35" s="32">
        <f t="shared" si="4"/>
        <v>3.3831683674908124</v>
      </c>
      <c r="AA35" s="32">
        <f t="shared" si="4"/>
        <v>2.8833903651440895</v>
      </c>
      <c r="AB35" s="32">
        <f t="shared" si="4"/>
        <v>4.6774380848336801</v>
      </c>
      <c r="AC35" s="32">
        <f t="shared" si="4"/>
        <v>4.0909615027033679</v>
      </c>
      <c r="AD35" s="32">
        <f t="shared" si="4"/>
        <v>3.3831683674908124</v>
      </c>
      <c r="AE35" s="34">
        <f t="shared" si="4"/>
        <v>2.8833903651440895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33474.582376311693</v>
      </c>
      <c r="I36" s="31">
        <f t="shared" si="2"/>
        <v>28372.937528558963</v>
      </c>
      <c r="J36" s="31">
        <f t="shared" si="2"/>
        <v>26200.772996105843</v>
      </c>
      <c r="K36" s="31">
        <f t="shared" si="2"/>
        <v>22967.893809421061</v>
      </c>
      <c r="L36" s="31">
        <f t="shared" si="2"/>
        <v>42556.263711264146</v>
      </c>
      <c r="M36" s="31">
        <f t="shared" si="2"/>
        <v>41430.404642584639</v>
      </c>
      <c r="N36" s="31">
        <f t="shared" si="2"/>
        <v>34049.02871037196</v>
      </c>
      <c r="O36" s="17">
        <f t="shared" si="2"/>
        <v>28239.110333928158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4"/>
        <v>3.8746235313656578</v>
      </c>
      <c r="Y36" s="32">
        <f t="shared" si="4"/>
        <v>3.4704569394185132</v>
      </c>
      <c r="Z36" s="32">
        <f t="shared" si="4"/>
        <v>3.3189803451497117</v>
      </c>
      <c r="AA36" s="32">
        <f t="shared" si="4"/>
        <v>3.1134830300181418</v>
      </c>
      <c r="AB36" s="32">
        <f t="shared" si="4"/>
        <v>4.7897222697828399</v>
      </c>
      <c r="AC36" s="32">
        <f t="shared" si="4"/>
        <v>4.6619350034808935</v>
      </c>
      <c r="AD36" s="32">
        <f t="shared" si="4"/>
        <v>3.9247798374259881</v>
      </c>
      <c r="AE36" s="34">
        <f t="shared" si="4"/>
        <v>3.460791038980104</v>
      </c>
      <c r="AG36" s="77" t="s">
        <v>48</v>
      </c>
      <c r="AH36" s="78"/>
      <c r="AI36" s="78"/>
      <c r="AJ36" s="8">
        <v>90000</v>
      </c>
      <c r="AK36" s="9" t="s">
        <v>49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41281.342797219542</v>
      </c>
      <c r="I37" s="31">
        <f t="shared" si="2"/>
        <v>32761.163065035646</v>
      </c>
      <c r="J37" s="31">
        <f t="shared" si="2"/>
        <v>24402.296269307262</v>
      </c>
      <c r="K37" s="31">
        <f t="shared" si="2"/>
        <v>15509.602969481079</v>
      </c>
      <c r="L37" s="31">
        <f t="shared" si="2"/>
        <v>48849.410576346578</v>
      </c>
      <c r="M37" s="31">
        <f t="shared" si="2"/>
        <v>43642.385660057029</v>
      </c>
      <c r="N37" s="31">
        <f t="shared" si="2"/>
        <v>30942.509364529022</v>
      </c>
      <c r="O37" s="17">
        <f t="shared" si="2"/>
        <v>19902.283406570321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334.52887411163874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0</v>
      </c>
      <c r="X37" s="30">
        <f t="shared" si="4"/>
        <v>4.6453127250078863</v>
      </c>
      <c r="Y37" s="32">
        <f t="shared" si="4"/>
        <v>3.813702223756966</v>
      </c>
      <c r="Z37" s="32">
        <f t="shared" si="4"/>
        <v>3.2018689919711592</v>
      </c>
      <c r="AA37" s="32">
        <f t="shared" si="4"/>
        <v>2.7072827899277705</v>
      </c>
      <c r="AB37" s="32">
        <f t="shared" si="4"/>
        <v>5.5642870174122248</v>
      </c>
      <c r="AC37" s="32">
        <f t="shared" si="4"/>
        <v>4.9166259633815574</v>
      </c>
      <c r="AD37" s="32">
        <f t="shared" si="4"/>
        <v>3.6650569653856766</v>
      </c>
      <c r="AE37" s="34">
        <f t="shared" si="4"/>
        <v>2.9382850917494343</v>
      </c>
      <c r="AG37" s="79"/>
      <c r="AH37" s="80"/>
      <c r="AI37" s="80"/>
      <c r="AJ37" s="27">
        <f>AJ36*10^-3</f>
        <v>90</v>
      </c>
      <c r="AK37" s="26" t="s">
        <v>50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30390.393712820525</v>
      </c>
      <c r="I38" s="31">
        <f t="shared" si="2"/>
        <v>27022.736875361195</v>
      </c>
      <c r="J38" s="31">
        <f t="shared" si="2"/>
        <v>26568.29481070055</v>
      </c>
      <c r="K38" s="31">
        <f t="shared" si="2"/>
        <v>25157.446902161253</v>
      </c>
      <c r="L38" s="31">
        <f t="shared" si="2"/>
        <v>37958.461491947557</v>
      </c>
      <c r="M38" s="31">
        <f t="shared" si="2"/>
        <v>37903.959470382586</v>
      </c>
      <c r="N38" s="31">
        <f t="shared" si="2"/>
        <v>33108.507905922314</v>
      </c>
      <c r="O38" s="17">
        <f t="shared" si="2"/>
        <v>29550.127339250492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4"/>
        <v>3.621761669276232</v>
      </c>
      <c r="Y38" s="32">
        <f t="shared" si="4"/>
        <v>3.3749648068148166</v>
      </c>
      <c r="Z38" s="32">
        <f t="shared" si="4"/>
        <v>3.3438161764131267</v>
      </c>
      <c r="AA38" s="32">
        <f t="shared" si="4"/>
        <v>3.2501642035073486</v>
      </c>
      <c r="AB38" s="32">
        <f t="shared" si="4"/>
        <v>4.2933527423961229</v>
      </c>
      <c r="AC38" s="32">
        <f t="shared" si="4"/>
        <v>4.287878967261987</v>
      </c>
      <c r="AD38" s="32">
        <f t="shared" si="4"/>
        <v>3.8431753799385038</v>
      </c>
      <c r="AE38" s="34">
        <f t="shared" si="4"/>
        <v>3.5574489799576989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50562.538149605651</v>
      </c>
      <c r="I39" s="31">
        <f t="shared" si="2"/>
        <v>41390.724741894606</v>
      </c>
      <c r="J39" s="31">
        <f t="shared" si="2"/>
        <v>27320.353739200575</v>
      </c>
      <c r="K39" s="31">
        <f t="shared" si="2"/>
        <v>14002.200423572409</v>
      </c>
      <c r="L39" s="31">
        <f t="shared" si="2"/>
        <v>50562.538149605651</v>
      </c>
      <c r="M39" s="31">
        <f t="shared" si="2"/>
        <v>41390.724741894606</v>
      </c>
      <c r="N39" s="31">
        <f t="shared" si="2"/>
        <v>27320.353739200575</v>
      </c>
      <c r="O39" s="17">
        <f t="shared" si="2"/>
        <v>14002.200423572409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0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0</v>
      </c>
      <c r="X39" s="30">
        <f t="shared" si="4"/>
        <v>5.7845433667727555</v>
      </c>
      <c r="Y39" s="32">
        <f t="shared" si="4"/>
        <v>4.6575033357621143</v>
      </c>
      <c r="Z39" s="32">
        <f t="shared" si="4"/>
        <v>3.395631173525465</v>
      </c>
      <c r="AA39" s="32">
        <f t="shared" si="4"/>
        <v>2.6466671200073284</v>
      </c>
      <c r="AB39" s="32">
        <f t="shared" si="4"/>
        <v>5.7845433667727555</v>
      </c>
      <c r="AC39" s="32">
        <f t="shared" si="4"/>
        <v>4.6575033357621143</v>
      </c>
      <c r="AD39" s="32">
        <f t="shared" si="4"/>
        <v>3.395631173525465</v>
      </c>
      <c r="AE39" s="34">
        <f t="shared" si="4"/>
        <v>2.6466671200073284</v>
      </c>
      <c r="AG39" s="68" t="s">
        <v>66</v>
      </c>
      <c r="AH39" s="69"/>
      <c r="AI39" s="69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42439.373247549731</v>
      </c>
      <c r="I40" s="31">
        <f t="shared" si="2"/>
        <v>38042.206508126139</v>
      </c>
      <c r="J40" s="31">
        <f t="shared" si="2"/>
        <v>31296.564764871699</v>
      </c>
      <c r="K40" s="31">
        <f t="shared" si="2"/>
        <v>24911.552533725662</v>
      </c>
      <c r="L40" s="31">
        <f t="shared" si="2"/>
        <v>42439.373247549731</v>
      </c>
      <c r="M40" s="31">
        <f t="shared" si="2"/>
        <v>38042.206508126139</v>
      </c>
      <c r="N40" s="31">
        <f t="shared" si="2"/>
        <v>31296.564764871699</v>
      </c>
      <c r="O40" s="17">
        <f t="shared" si="2"/>
        <v>24911.552533725662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4"/>
        <v>4.7762735207756979</v>
      </c>
      <c r="Y40" s="32">
        <f t="shared" si="4"/>
        <v>4.3017822668525296</v>
      </c>
      <c r="Z40" s="32">
        <f t="shared" si="4"/>
        <v>3.6932625814845657</v>
      </c>
      <c r="AA40" s="32">
        <f t="shared" si="4"/>
        <v>3.2343010449827561</v>
      </c>
      <c r="AB40" s="32">
        <f t="shared" si="4"/>
        <v>4.7762735207756979</v>
      </c>
      <c r="AC40" s="32">
        <f t="shared" si="4"/>
        <v>4.3017822668525296</v>
      </c>
      <c r="AD40" s="32">
        <f t="shared" si="4"/>
        <v>3.6932625814845657</v>
      </c>
      <c r="AE40" s="34">
        <f t="shared" si="4"/>
        <v>3.2343010449827561</v>
      </c>
      <c r="AG40" s="64" t="s">
        <v>70</v>
      </c>
      <c r="AH40" s="65"/>
      <c r="AI40" s="65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55879.810573515766</v>
      </c>
      <c r="I41" s="31">
        <f t="shared" si="2"/>
        <v>44601.131254245884</v>
      </c>
      <c r="J41" s="31">
        <f t="shared" si="2"/>
        <v>27298.642053024261</v>
      </c>
      <c r="K41" s="31">
        <f t="shared" si="2"/>
        <v>10921.163173487337</v>
      </c>
      <c r="L41" s="31">
        <f t="shared" si="2"/>
        <v>55879.810573515766</v>
      </c>
      <c r="M41" s="31">
        <f t="shared" si="2"/>
        <v>44601.131254245884</v>
      </c>
      <c r="N41" s="31">
        <f t="shared" si="2"/>
        <v>27298.642053024261</v>
      </c>
      <c r="O41" s="17">
        <f t="shared" si="2"/>
        <v>10921.163173487337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458.10210770566437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458.10210770566437</v>
      </c>
      <c r="X41" s="30">
        <f t="shared" si="4"/>
        <v>6.4285548065877327</v>
      </c>
      <c r="Y41" s="32">
        <f t="shared" si="4"/>
        <v>5.0314242414578745</v>
      </c>
      <c r="Z41" s="32">
        <f t="shared" si="4"/>
        <v>3.3941163127734266</v>
      </c>
      <c r="AA41" s="32">
        <f t="shared" si="4"/>
        <v>2.5049981037613116</v>
      </c>
      <c r="AB41" s="32">
        <f t="shared" si="4"/>
        <v>6.4285548065877327</v>
      </c>
      <c r="AC41" s="32">
        <f t="shared" si="4"/>
        <v>5.0314242414578745</v>
      </c>
      <c r="AD41" s="32">
        <f t="shared" si="4"/>
        <v>3.3941163127734266</v>
      </c>
      <c r="AE41" s="34">
        <f t="shared" si="4"/>
        <v>2.5049981037613116</v>
      </c>
      <c r="AG41" s="66" t="s">
        <v>71</v>
      </c>
      <c r="AH41" s="67"/>
      <c r="AI41" s="67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46131.091633761906</v>
      </c>
      <c r="I42" s="22">
        <f t="shared" si="2"/>
        <v>38700.638549027921</v>
      </c>
      <c r="J42" s="22">
        <f t="shared" si="2"/>
        <v>27301.667923173096</v>
      </c>
      <c r="K42" s="22">
        <f t="shared" si="2"/>
        <v>16512.098948310311</v>
      </c>
      <c r="L42" s="22">
        <f t="shared" si="2"/>
        <v>46131.091633761906</v>
      </c>
      <c r="M42" s="22">
        <f t="shared" si="2"/>
        <v>38700.638549027921</v>
      </c>
      <c r="N42" s="22">
        <f t="shared" si="2"/>
        <v>27301.667923173096</v>
      </c>
      <c r="O42" s="23">
        <f t="shared" si="2"/>
        <v>16512.098948310311</v>
      </c>
      <c r="P42" s="21">
        <f t="shared" si="3"/>
        <v>0</v>
      </c>
      <c r="Q42" s="22">
        <f t="shared" si="3"/>
        <v>0</v>
      </c>
      <c r="R42" s="22">
        <f t="shared" si="3"/>
        <v>0</v>
      </c>
      <c r="S42" s="22">
        <f t="shared" si="3"/>
        <v>2930.8931565528765</v>
      </c>
      <c r="T42" s="22">
        <f t="shared" si="3"/>
        <v>0</v>
      </c>
      <c r="U42" s="22">
        <f t="shared" si="3"/>
        <v>0</v>
      </c>
      <c r="V42" s="22">
        <f t="shared" si="3"/>
        <v>0</v>
      </c>
      <c r="W42" s="23">
        <f t="shared" si="3"/>
        <v>2930.8931565528765</v>
      </c>
      <c r="X42" s="35">
        <f t="shared" si="4"/>
        <v>5.2194388706671457</v>
      </c>
      <c r="Y42" s="36">
        <f t="shared" si="4"/>
        <v>4.3688528960251558</v>
      </c>
      <c r="Z42" s="36">
        <f t="shared" si="4"/>
        <v>3.3943273644902954</v>
      </c>
      <c r="AA42" s="36">
        <f t="shared" si="4"/>
        <v>2.6802197775869554</v>
      </c>
      <c r="AB42" s="36">
        <f t="shared" si="4"/>
        <v>5.2194388706671457</v>
      </c>
      <c r="AC42" s="36">
        <f t="shared" si="4"/>
        <v>4.3688528960251558</v>
      </c>
      <c r="AD42" s="36">
        <f t="shared" si="4"/>
        <v>3.3943273644902954</v>
      </c>
      <c r="AE42" s="37">
        <f t="shared" si="4"/>
        <v>2.6802197775869554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68" t="s">
        <v>62</v>
      </c>
      <c r="AH43" s="69"/>
      <c r="AI43" s="69"/>
      <c r="AJ43" s="8">
        <f>AJ40*2*AJ36/(1.27/PI()+$D$64*$D$68/COS($D$67*PI()/180)+$D$74*$D$73)</f>
        <v>32161.374263568308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61" t="s">
        <v>69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3"/>
      <c r="AG44" s="66" t="s">
        <v>63</v>
      </c>
      <c r="AH44" s="67"/>
      <c r="AI44" s="67"/>
      <c r="AJ44" s="27">
        <f>AJ43/2*((1.27/PI()+$D$64*$D$68/COS($D$67*PI()/180)))</f>
        <v>32960.613723383445</v>
      </c>
      <c r="AK44" s="26" t="s">
        <v>49</v>
      </c>
    </row>
    <row r="45" spans="2:37" ht="15.75" thickBot="1" x14ac:dyDescent="0.3">
      <c r="H45" s="55" t="s">
        <v>59</v>
      </c>
      <c r="I45" s="56"/>
      <c r="J45" s="56"/>
      <c r="K45" s="56"/>
      <c r="L45" s="56"/>
      <c r="M45" s="56"/>
      <c r="N45" s="56"/>
      <c r="O45" s="57"/>
      <c r="P45" s="55" t="s">
        <v>61</v>
      </c>
      <c r="Q45" s="56"/>
      <c r="R45" s="56"/>
      <c r="S45" s="56"/>
      <c r="T45" s="56"/>
      <c r="U45" s="56"/>
      <c r="V45" s="56"/>
      <c r="W45" s="57"/>
      <c r="X45" s="74" t="s">
        <v>33</v>
      </c>
      <c r="Y45" s="75"/>
      <c r="Z45" s="75"/>
      <c r="AA45" s="75"/>
      <c r="AB45" s="75"/>
      <c r="AC45" s="75"/>
      <c r="AD45" s="75"/>
      <c r="AE45" s="76"/>
      <c r="AG45" s="47"/>
      <c r="AH45" s="48"/>
      <c r="AI45" s="48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68" t="s">
        <v>64</v>
      </c>
      <c r="AH46" s="69"/>
      <c r="AI46" s="69"/>
      <c r="AJ46" s="8">
        <f>AJ41*2*AJ36/(1.27/PI()+$D$64*$D$68/COS($D$67*PI()/180)+$D$74*$D$73)</f>
        <v>53602.290439280514</v>
      </c>
      <c r="AK46" s="9" t="s">
        <v>34</v>
      </c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5">($AJ$46-H6)</f>
        <v>54138.037839094744</v>
      </c>
      <c r="I47" s="31">
        <f t="shared" si="5"/>
        <v>52966.447843699512</v>
      </c>
      <c r="J47" s="31">
        <f t="shared" si="5"/>
        <v>51169.125420589997</v>
      </c>
      <c r="K47" s="31">
        <f t="shared" si="5"/>
        <v>49467.889853737805</v>
      </c>
      <c r="L47" s="31">
        <f t="shared" si="5"/>
        <v>54138.037839094744</v>
      </c>
      <c r="M47" s="31">
        <f t="shared" si="5"/>
        <v>52966.447843699512</v>
      </c>
      <c r="N47" s="31">
        <f t="shared" si="5"/>
        <v>51169.125420589997</v>
      </c>
      <c r="O47" s="17">
        <f t="shared" si="5"/>
        <v>49467.889853737805</v>
      </c>
      <c r="P47" s="15">
        <f t="shared" ref="P47:W56" si="6">IF((H47*$D$61-H19)&gt;0,0,-(H47*$D$61-H19))</f>
        <v>0</v>
      </c>
      <c r="Q47" s="31">
        <f t="shared" si="6"/>
        <v>0</v>
      </c>
      <c r="R47" s="31">
        <f t="shared" si="6"/>
        <v>0</v>
      </c>
      <c r="S47" s="31">
        <f t="shared" si="6"/>
        <v>0</v>
      </c>
      <c r="T47" s="31">
        <f t="shared" si="6"/>
        <v>0</v>
      </c>
      <c r="U47" s="31">
        <f t="shared" si="6"/>
        <v>0</v>
      </c>
      <c r="V47" s="31">
        <f t="shared" si="6"/>
        <v>0</v>
      </c>
      <c r="W47" s="17">
        <f t="shared" si="6"/>
        <v>0</v>
      </c>
      <c r="X47" s="30">
        <f t="shared" ref="X47:AE56" si="7">$D$77/(SQRT((($AJ$46+H6)/$D$79)^2+3*(16*$AJ$47/(PI()*$D$78^3)+3/4*P47/$D$79)^2))</f>
        <v>2.2742034214733335</v>
      </c>
      <c r="Y47" s="32">
        <f t="shared" si="7"/>
        <v>2.239398275441741</v>
      </c>
      <c r="Z47" s="32">
        <f t="shared" si="7"/>
        <v>2.1876319543065796</v>
      </c>
      <c r="AA47" s="32">
        <f t="shared" si="7"/>
        <v>2.140393312793583</v>
      </c>
      <c r="AB47" s="32">
        <f t="shared" si="7"/>
        <v>2.2742034214733335</v>
      </c>
      <c r="AC47" s="32">
        <f t="shared" si="7"/>
        <v>2.239398275441741</v>
      </c>
      <c r="AD47" s="32">
        <f t="shared" si="7"/>
        <v>2.1876319543065796</v>
      </c>
      <c r="AE47" s="34">
        <f t="shared" si="7"/>
        <v>2.140393312793583</v>
      </c>
      <c r="AG47" s="64" t="s">
        <v>65</v>
      </c>
      <c r="AH47" s="65"/>
      <c r="AI47" s="65"/>
      <c r="AJ47" s="29">
        <f>AJ46/2*((1.27/PI()+$D$64*$D$68/COS($D$67*PI()/180)))</f>
        <v>54934.356205639073</v>
      </c>
      <c r="AK47" s="14" t="s">
        <v>49</v>
      </c>
    </row>
    <row r="48" spans="2:37" x14ac:dyDescent="0.25">
      <c r="B48" s="13">
        <v>2</v>
      </c>
      <c r="C48" t="s">
        <v>20</v>
      </c>
      <c r="G48" s="29"/>
      <c r="H48" s="15">
        <f t="shared" si="5"/>
        <v>71222.658450327013</v>
      </c>
      <c r="I48" s="31">
        <f t="shared" si="5"/>
        <v>61850.434634175886</v>
      </c>
      <c r="J48" s="31">
        <f t="shared" si="5"/>
        <v>47472.616382589636</v>
      </c>
      <c r="K48" s="31">
        <f t="shared" si="5"/>
        <v>33863.452290029527</v>
      </c>
      <c r="L48" s="31">
        <f t="shared" si="5"/>
        <v>71222.658450327013</v>
      </c>
      <c r="M48" s="31">
        <f t="shared" si="5"/>
        <v>61850.434634175886</v>
      </c>
      <c r="N48" s="31">
        <f t="shared" si="5"/>
        <v>47472.616382589636</v>
      </c>
      <c r="O48" s="17">
        <f t="shared" si="5"/>
        <v>33863.452290029527</v>
      </c>
      <c r="P48" s="15">
        <f t="shared" si="6"/>
        <v>0</v>
      </c>
      <c r="Q48" s="31">
        <f t="shared" si="6"/>
        <v>0</v>
      </c>
      <c r="R48" s="31">
        <f t="shared" si="6"/>
        <v>0</v>
      </c>
      <c r="S48" s="31">
        <f t="shared" si="6"/>
        <v>0</v>
      </c>
      <c r="T48" s="31">
        <f t="shared" si="6"/>
        <v>0</v>
      </c>
      <c r="U48" s="31">
        <f t="shared" si="6"/>
        <v>0</v>
      </c>
      <c r="V48" s="31">
        <f t="shared" si="6"/>
        <v>0</v>
      </c>
      <c r="W48" s="17">
        <f t="shared" si="6"/>
        <v>0</v>
      </c>
      <c r="X48" s="30">
        <f t="shared" si="7"/>
        <v>2.886122267156618</v>
      </c>
      <c r="Y48" s="32">
        <f t="shared" si="7"/>
        <v>2.5255537413018314</v>
      </c>
      <c r="Z48" s="32">
        <f t="shared" si="7"/>
        <v>2.0870889430807864</v>
      </c>
      <c r="AA48" s="32">
        <f t="shared" si="7"/>
        <v>1.7766080369892527</v>
      </c>
      <c r="AB48" s="32">
        <f t="shared" si="7"/>
        <v>2.886122267156618</v>
      </c>
      <c r="AC48" s="32">
        <f t="shared" si="7"/>
        <v>2.5255537413018314</v>
      </c>
      <c r="AD48" s="32">
        <f t="shared" si="7"/>
        <v>2.0870889430807864</v>
      </c>
      <c r="AE48" s="34">
        <f t="shared" si="7"/>
        <v>1.7766080369892527</v>
      </c>
      <c r="AG48" s="66" t="s">
        <v>73</v>
      </c>
      <c r="AH48" s="67"/>
      <c r="AI48" s="67"/>
      <c r="AJ48" s="84">
        <f>AJ46+K2</f>
        <v>74842.501529361485</v>
      </c>
      <c r="AK48" s="26" t="s">
        <v>34</v>
      </c>
    </row>
    <row r="49" spans="2:37" x14ac:dyDescent="0.25">
      <c r="B49" s="13">
        <v>3</v>
      </c>
      <c r="C49" t="s">
        <v>21</v>
      </c>
      <c r="G49" s="29"/>
      <c r="H49" s="15">
        <f t="shared" si="5"/>
        <v>63009.783029009239</v>
      </c>
      <c r="I49" s="31">
        <f t="shared" si="5"/>
        <v>57316.36523300517</v>
      </c>
      <c r="J49" s="31">
        <f t="shared" si="5"/>
        <v>48582.159999853764</v>
      </c>
      <c r="K49" s="31">
        <f t="shared" si="5"/>
        <v>40314.895095253887</v>
      </c>
      <c r="L49" s="31">
        <f t="shared" si="5"/>
        <v>63009.783029009239</v>
      </c>
      <c r="M49" s="31">
        <f t="shared" si="5"/>
        <v>57316.36523300517</v>
      </c>
      <c r="N49" s="31">
        <f t="shared" si="5"/>
        <v>48582.159999853764</v>
      </c>
      <c r="O49" s="17">
        <f t="shared" si="5"/>
        <v>40314.895095253887</v>
      </c>
      <c r="P49" s="15">
        <f t="shared" si="6"/>
        <v>0</v>
      </c>
      <c r="Q49" s="31">
        <f t="shared" si="6"/>
        <v>0</v>
      </c>
      <c r="R49" s="31">
        <f t="shared" si="6"/>
        <v>0</v>
      </c>
      <c r="S49" s="31">
        <f t="shared" si="6"/>
        <v>0</v>
      </c>
      <c r="T49" s="31">
        <f t="shared" si="6"/>
        <v>0</v>
      </c>
      <c r="U49" s="31">
        <f t="shared" si="6"/>
        <v>0</v>
      </c>
      <c r="V49" s="31">
        <f t="shared" si="6"/>
        <v>0</v>
      </c>
      <c r="W49" s="17">
        <f t="shared" si="6"/>
        <v>0</v>
      </c>
      <c r="X49" s="30">
        <f t="shared" si="7"/>
        <v>2.5668311220226818</v>
      </c>
      <c r="Y49" s="32">
        <f t="shared" si="7"/>
        <v>2.3730040395841483</v>
      </c>
      <c r="Z49" s="32">
        <f t="shared" si="7"/>
        <v>2.1164562838627048</v>
      </c>
      <c r="AA49" s="32">
        <f t="shared" si="7"/>
        <v>1.9130686943135855</v>
      </c>
      <c r="AB49" s="32">
        <f t="shared" si="7"/>
        <v>2.5668311220226818</v>
      </c>
      <c r="AC49" s="32">
        <f t="shared" si="7"/>
        <v>2.3730040395841483</v>
      </c>
      <c r="AD49" s="32">
        <f t="shared" si="7"/>
        <v>2.1164562838627048</v>
      </c>
      <c r="AE49" s="34">
        <f t="shared" si="7"/>
        <v>1.9130686943135855</v>
      </c>
      <c r="AG49" s="13"/>
      <c r="AH49" s="29"/>
      <c r="AI49" s="29"/>
      <c r="AJ49" s="29"/>
      <c r="AK49" s="14"/>
    </row>
    <row r="50" spans="2:37" ht="15.75" thickBot="1" x14ac:dyDescent="0.3">
      <c r="B50" s="13">
        <v>4</v>
      </c>
      <c r="C50" t="s">
        <v>22</v>
      </c>
      <c r="G50" s="29"/>
      <c r="H50" s="15">
        <f t="shared" si="5"/>
        <v>54915.498552023899</v>
      </c>
      <c r="I50" s="31">
        <f t="shared" si="5"/>
        <v>49813.853704271169</v>
      </c>
      <c r="J50" s="31">
        <f t="shared" si="5"/>
        <v>47641.689171818049</v>
      </c>
      <c r="K50" s="31">
        <f t="shared" si="5"/>
        <v>44408.809985133266</v>
      </c>
      <c r="L50" s="31">
        <f t="shared" si="5"/>
        <v>63997.179886976352</v>
      </c>
      <c r="M50" s="31">
        <f t="shared" si="5"/>
        <v>62871.320818296845</v>
      </c>
      <c r="N50" s="31">
        <f t="shared" si="5"/>
        <v>55489.944886084166</v>
      </c>
      <c r="O50" s="17">
        <f t="shared" si="5"/>
        <v>49680.02650964036</v>
      </c>
      <c r="P50" s="15">
        <f t="shared" si="6"/>
        <v>0</v>
      </c>
      <c r="Q50" s="31">
        <f t="shared" si="6"/>
        <v>0</v>
      </c>
      <c r="R50" s="31">
        <f t="shared" si="6"/>
        <v>0</v>
      </c>
      <c r="S50" s="31">
        <f t="shared" si="6"/>
        <v>0</v>
      </c>
      <c r="T50" s="31">
        <f t="shared" si="6"/>
        <v>0</v>
      </c>
      <c r="U50" s="31">
        <f t="shared" si="6"/>
        <v>0</v>
      </c>
      <c r="V50" s="31">
        <f t="shared" si="6"/>
        <v>0</v>
      </c>
      <c r="W50" s="17">
        <f t="shared" si="6"/>
        <v>0</v>
      </c>
      <c r="X50" s="30">
        <f t="shared" si="7"/>
        <v>2.2977732391108678</v>
      </c>
      <c r="Y50" s="32">
        <f t="shared" si="7"/>
        <v>2.1498641074309788</v>
      </c>
      <c r="Z50" s="32">
        <f t="shared" si="7"/>
        <v>2.091520137458192</v>
      </c>
      <c r="AA50" s="32">
        <f t="shared" si="7"/>
        <v>2.0094353973030374</v>
      </c>
      <c r="AB50" s="32">
        <f t="shared" si="7"/>
        <v>2.6027286050842191</v>
      </c>
      <c r="AC50" s="32">
        <f t="shared" si="7"/>
        <v>2.5618519162991529</v>
      </c>
      <c r="AD50" s="32">
        <f t="shared" si="7"/>
        <v>2.3154346661566705</v>
      </c>
      <c r="AE50" s="34">
        <f t="shared" si="7"/>
        <v>2.1461924461823836</v>
      </c>
      <c r="AG50" s="70" t="s">
        <v>67</v>
      </c>
      <c r="AH50" s="71"/>
      <c r="AI50" s="71"/>
      <c r="AJ50" s="44">
        <f>$D$77/(SQRT(($AJ$46/$D$79)^2+3*(16*$AJ$47/(PI()*$D$78^3))))</f>
        <v>2.6851039805501578</v>
      </c>
      <c r="AK50" s="28"/>
    </row>
    <row r="51" spans="2:37" x14ac:dyDescent="0.25">
      <c r="B51" s="13">
        <v>5</v>
      </c>
      <c r="C51" t="s">
        <v>23</v>
      </c>
      <c r="G51" s="29"/>
      <c r="H51" s="15">
        <f t="shared" si="5"/>
        <v>62722.258972931748</v>
      </c>
      <c r="I51" s="31">
        <f t="shared" si="5"/>
        <v>54202.079240747851</v>
      </c>
      <c r="J51" s="31">
        <f t="shared" si="5"/>
        <v>45843.212445019468</v>
      </c>
      <c r="K51" s="31">
        <f t="shared" si="5"/>
        <v>36950.519145193284</v>
      </c>
      <c r="L51" s="31">
        <f t="shared" si="5"/>
        <v>70290.326752058783</v>
      </c>
      <c r="M51" s="31">
        <f t="shared" si="5"/>
        <v>65083.301835769234</v>
      </c>
      <c r="N51" s="31">
        <f t="shared" si="5"/>
        <v>52383.425540241231</v>
      </c>
      <c r="O51" s="17">
        <f t="shared" si="5"/>
        <v>41343.199582282527</v>
      </c>
      <c r="P51" s="15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17">
        <f t="shared" si="6"/>
        <v>0</v>
      </c>
      <c r="X51" s="30">
        <f t="shared" si="7"/>
        <v>2.5565065445041188</v>
      </c>
      <c r="Y51" s="32">
        <f t="shared" si="7"/>
        <v>2.2761305481335059</v>
      </c>
      <c r="Z51" s="32">
        <f t="shared" si="7"/>
        <v>2.0451753388713549</v>
      </c>
      <c r="AA51" s="32">
        <f t="shared" si="7"/>
        <v>1.8396961460918064</v>
      </c>
      <c r="AB51" s="32">
        <f t="shared" si="7"/>
        <v>2.8475508329307231</v>
      </c>
      <c r="AC51" s="32">
        <f t="shared" si="7"/>
        <v>2.6430070527280507</v>
      </c>
      <c r="AD51" s="32">
        <f t="shared" si="7"/>
        <v>2.2223925973361145</v>
      </c>
      <c r="AE51" s="34">
        <f t="shared" si="7"/>
        <v>1.9365164030653479</v>
      </c>
    </row>
    <row r="52" spans="2:37" x14ac:dyDescent="0.25">
      <c r="B52" s="13">
        <v>6</v>
      </c>
      <c r="C52" t="s">
        <v>24</v>
      </c>
      <c r="G52" s="29"/>
      <c r="H52" s="15">
        <f t="shared" si="5"/>
        <v>51831.309888532727</v>
      </c>
      <c r="I52" s="31">
        <f t="shared" si="5"/>
        <v>48463.653051073401</v>
      </c>
      <c r="J52" s="31">
        <f t="shared" si="5"/>
        <v>48009.210986412756</v>
      </c>
      <c r="K52" s="31">
        <f t="shared" si="5"/>
        <v>46598.363077873459</v>
      </c>
      <c r="L52" s="31">
        <f t="shared" si="5"/>
        <v>59399.377667659763</v>
      </c>
      <c r="M52" s="31">
        <f t="shared" si="5"/>
        <v>59344.875646094792</v>
      </c>
      <c r="N52" s="31">
        <f t="shared" si="5"/>
        <v>54549.424081634519</v>
      </c>
      <c r="O52" s="17">
        <f t="shared" si="5"/>
        <v>50991.043514962701</v>
      </c>
      <c r="P52" s="15">
        <f t="shared" si="6"/>
        <v>0</v>
      </c>
      <c r="Q52" s="31">
        <f t="shared" si="6"/>
        <v>0</v>
      </c>
      <c r="R52" s="31">
        <f t="shared" si="6"/>
        <v>0</v>
      </c>
      <c r="S52" s="31">
        <f t="shared" si="6"/>
        <v>0</v>
      </c>
      <c r="T52" s="31">
        <f t="shared" si="6"/>
        <v>0</v>
      </c>
      <c r="U52" s="31">
        <f t="shared" si="6"/>
        <v>0</v>
      </c>
      <c r="V52" s="31">
        <f t="shared" si="6"/>
        <v>0</v>
      </c>
      <c r="W52" s="17">
        <f t="shared" si="6"/>
        <v>0</v>
      </c>
      <c r="X52" s="30">
        <f t="shared" si="7"/>
        <v>2.2064782573125625</v>
      </c>
      <c r="Y52" s="32">
        <f t="shared" si="7"/>
        <v>2.1132870886687103</v>
      </c>
      <c r="Z52" s="32">
        <f t="shared" si="7"/>
        <v>2.1012065528320494</v>
      </c>
      <c r="AA52" s="32">
        <f t="shared" si="7"/>
        <v>2.0644234604966751</v>
      </c>
      <c r="AB52" s="32">
        <f t="shared" si="7"/>
        <v>2.4413523710182412</v>
      </c>
      <c r="AC52" s="32">
        <f t="shared" si="7"/>
        <v>2.4395268348560064</v>
      </c>
      <c r="AD52" s="32">
        <f t="shared" si="7"/>
        <v>2.2866276816163276</v>
      </c>
      <c r="AE52" s="34">
        <f t="shared" si="7"/>
        <v>2.1826079725683258</v>
      </c>
    </row>
    <row r="53" spans="2:37" x14ac:dyDescent="0.25">
      <c r="B53" s="13">
        <v>7</v>
      </c>
      <c r="C53" t="s">
        <v>25</v>
      </c>
      <c r="G53" s="29"/>
      <c r="H53" s="15">
        <f t="shared" si="5"/>
        <v>72003.454325317856</v>
      </c>
      <c r="I53" s="31">
        <f t="shared" si="5"/>
        <v>62831.640917606812</v>
      </c>
      <c r="J53" s="31">
        <f t="shared" si="5"/>
        <v>48761.26991491278</v>
      </c>
      <c r="K53" s="31">
        <f t="shared" si="5"/>
        <v>35443.116599284614</v>
      </c>
      <c r="L53" s="31">
        <f t="shared" si="5"/>
        <v>72003.454325317856</v>
      </c>
      <c r="M53" s="31">
        <f t="shared" si="5"/>
        <v>62831.640917606812</v>
      </c>
      <c r="N53" s="31">
        <f t="shared" si="5"/>
        <v>48761.26991491278</v>
      </c>
      <c r="O53" s="17">
        <f t="shared" si="5"/>
        <v>35443.116599284614</v>
      </c>
      <c r="P53" s="15">
        <f t="shared" si="6"/>
        <v>0</v>
      </c>
      <c r="Q53" s="31">
        <f t="shared" si="6"/>
        <v>0</v>
      </c>
      <c r="R53" s="31">
        <f t="shared" si="6"/>
        <v>0</v>
      </c>
      <c r="S53" s="31">
        <f t="shared" si="6"/>
        <v>0</v>
      </c>
      <c r="T53" s="31">
        <f t="shared" si="6"/>
        <v>0</v>
      </c>
      <c r="U53" s="31">
        <f t="shared" si="6"/>
        <v>0</v>
      </c>
      <c r="V53" s="31">
        <f t="shared" si="6"/>
        <v>0</v>
      </c>
      <c r="W53" s="17">
        <f t="shared" si="6"/>
        <v>0</v>
      </c>
      <c r="X53" s="30">
        <f t="shared" si="7"/>
        <v>2.9188578283381883</v>
      </c>
      <c r="Y53" s="32">
        <f t="shared" si="7"/>
        <v>2.560427472284422</v>
      </c>
      <c r="Z53" s="32">
        <f t="shared" si="7"/>
        <v>2.1212610844982223</v>
      </c>
      <c r="AA53" s="32">
        <f t="shared" si="7"/>
        <v>1.8084041980853724</v>
      </c>
      <c r="AB53" s="32">
        <f t="shared" si="7"/>
        <v>2.9188578283381883</v>
      </c>
      <c r="AC53" s="32">
        <f t="shared" si="7"/>
        <v>2.560427472284422</v>
      </c>
      <c r="AD53" s="32">
        <f t="shared" si="7"/>
        <v>2.1212610844982223</v>
      </c>
      <c r="AE53" s="34">
        <f t="shared" si="7"/>
        <v>1.8084041980853724</v>
      </c>
    </row>
    <row r="54" spans="2:37" x14ac:dyDescent="0.25">
      <c r="B54" s="13">
        <v>8</v>
      </c>
      <c r="C54" t="s">
        <v>26</v>
      </c>
      <c r="G54" s="29"/>
      <c r="H54" s="15">
        <f t="shared" si="5"/>
        <v>63880.289423261936</v>
      </c>
      <c r="I54" s="31">
        <f t="shared" si="5"/>
        <v>59483.122683838345</v>
      </c>
      <c r="J54" s="31">
        <f t="shared" si="5"/>
        <v>52737.480940583904</v>
      </c>
      <c r="K54" s="31">
        <f t="shared" si="5"/>
        <v>46352.468709437868</v>
      </c>
      <c r="L54" s="31">
        <f t="shared" si="5"/>
        <v>63880.289423261936</v>
      </c>
      <c r="M54" s="31">
        <f t="shared" si="5"/>
        <v>59483.122683838345</v>
      </c>
      <c r="N54" s="31">
        <f t="shared" si="5"/>
        <v>52737.480940583904</v>
      </c>
      <c r="O54" s="17">
        <f t="shared" si="5"/>
        <v>46352.468709437868</v>
      </c>
      <c r="P54" s="15">
        <f t="shared" si="6"/>
        <v>0</v>
      </c>
      <c r="Q54" s="31">
        <f t="shared" si="6"/>
        <v>0</v>
      </c>
      <c r="R54" s="31">
        <f t="shared" si="6"/>
        <v>0</v>
      </c>
      <c r="S54" s="31">
        <f t="shared" si="6"/>
        <v>0</v>
      </c>
      <c r="T54" s="31">
        <f t="shared" si="6"/>
        <v>0</v>
      </c>
      <c r="U54" s="31">
        <f t="shared" si="6"/>
        <v>0</v>
      </c>
      <c r="V54" s="31">
        <f t="shared" si="6"/>
        <v>0</v>
      </c>
      <c r="W54" s="17">
        <f t="shared" si="6"/>
        <v>0</v>
      </c>
      <c r="X54" s="30">
        <f t="shared" si="7"/>
        <v>2.5984432342576111</v>
      </c>
      <c r="Y54" s="32">
        <f t="shared" si="7"/>
        <v>2.4441613280825929</v>
      </c>
      <c r="Z54" s="32">
        <f t="shared" si="7"/>
        <v>2.2326950335671794</v>
      </c>
      <c r="AA54" s="32">
        <f t="shared" si="7"/>
        <v>2.058122576086264</v>
      </c>
      <c r="AB54" s="32">
        <f t="shared" si="7"/>
        <v>2.5984432342576111</v>
      </c>
      <c r="AC54" s="32">
        <f t="shared" si="7"/>
        <v>2.4441613280825929</v>
      </c>
      <c r="AD54" s="32">
        <f t="shared" si="7"/>
        <v>2.2326950335671794</v>
      </c>
      <c r="AE54" s="34">
        <f t="shared" si="7"/>
        <v>2.058122576086264</v>
      </c>
    </row>
    <row r="55" spans="2:37" x14ac:dyDescent="0.25">
      <c r="B55" s="13">
        <v>9</v>
      </c>
      <c r="C55" t="s">
        <v>27</v>
      </c>
      <c r="G55" s="29"/>
      <c r="H55" s="15">
        <f t="shared" si="5"/>
        <v>77320.726749227964</v>
      </c>
      <c r="I55" s="31">
        <f t="shared" si="5"/>
        <v>66042.047429958082</v>
      </c>
      <c r="J55" s="31">
        <f t="shared" si="5"/>
        <v>48739.558228736467</v>
      </c>
      <c r="K55" s="31">
        <f t="shared" si="5"/>
        <v>32362.079349199543</v>
      </c>
      <c r="L55" s="31">
        <f t="shared" si="5"/>
        <v>77320.726749227964</v>
      </c>
      <c r="M55" s="31">
        <f t="shared" si="5"/>
        <v>66042.047429958082</v>
      </c>
      <c r="N55" s="31">
        <f t="shared" si="5"/>
        <v>48739.558228736467</v>
      </c>
      <c r="O55" s="17">
        <f t="shared" si="5"/>
        <v>32362.079349199543</v>
      </c>
      <c r="P55" s="15">
        <f t="shared" si="6"/>
        <v>0</v>
      </c>
      <c r="Q55" s="31">
        <f t="shared" si="6"/>
        <v>0</v>
      </c>
      <c r="R55" s="31">
        <f t="shared" si="6"/>
        <v>0</v>
      </c>
      <c r="S55" s="31">
        <f t="shared" si="6"/>
        <v>0</v>
      </c>
      <c r="T55" s="31">
        <f t="shared" si="6"/>
        <v>0</v>
      </c>
      <c r="U55" s="31">
        <f t="shared" si="6"/>
        <v>0</v>
      </c>
      <c r="V55" s="31">
        <f t="shared" si="6"/>
        <v>0</v>
      </c>
      <c r="W55" s="17">
        <f t="shared" si="6"/>
        <v>0</v>
      </c>
      <c r="X55" s="30">
        <f t="shared" si="7"/>
        <v>3.1512466881506622</v>
      </c>
      <c r="Y55" s="32">
        <f t="shared" si="7"/>
        <v>2.6792516049740152</v>
      </c>
      <c r="Z55" s="32">
        <f t="shared" si="7"/>
        <v>2.120677688688501</v>
      </c>
      <c r="AA55" s="32">
        <f>$D$77/(SQRT((($AJ$46+K14)/$D$79)^2+3*(16*$AJ$47/(PI()*$D$78^3)+3/4*S55/$D$79)^2))</f>
        <v>1.7472969186688905</v>
      </c>
      <c r="AB55" s="32">
        <f t="shared" si="7"/>
        <v>3.1512466881506622</v>
      </c>
      <c r="AC55" s="32">
        <f t="shared" si="7"/>
        <v>2.6792516049740152</v>
      </c>
      <c r="AD55" s="32">
        <f t="shared" si="7"/>
        <v>2.120677688688501</v>
      </c>
      <c r="AE55" s="34">
        <f t="shared" si="7"/>
        <v>1.7472969186688905</v>
      </c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5"/>
        <v>67572.007809474118</v>
      </c>
      <c r="I56" s="22">
        <f t="shared" si="5"/>
        <v>60141.554724740126</v>
      </c>
      <c r="J56" s="22">
        <f t="shared" si="5"/>
        <v>48742.584098885302</v>
      </c>
      <c r="K56" s="22">
        <f t="shared" si="5"/>
        <v>37953.015124022517</v>
      </c>
      <c r="L56" s="22">
        <f t="shared" si="5"/>
        <v>67572.007809474118</v>
      </c>
      <c r="M56" s="22">
        <f t="shared" si="5"/>
        <v>60141.554724740126</v>
      </c>
      <c r="N56" s="22">
        <f t="shared" si="5"/>
        <v>48742.584098885302</v>
      </c>
      <c r="O56" s="23">
        <f t="shared" si="5"/>
        <v>37953.015124022517</v>
      </c>
      <c r="P56" s="21">
        <f t="shared" si="6"/>
        <v>0</v>
      </c>
      <c r="Q56" s="22">
        <f t="shared" si="6"/>
        <v>0</v>
      </c>
      <c r="R56" s="22">
        <f t="shared" si="6"/>
        <v>0</v>
      </c>
      <c r="S56" s="22">
        <f t="shared" si="6"/>
        <v>0</v>
      </c>
      <c r="T56" s="22">
        <f t="shared" si="6"/>
        <v>0</v>
      </c>
      <c r="U56" s="22">
        <f t="shared" si="6"/>
        <v>0</v>
      </c>
      <c r="V56" s="22">
        <f t="shared" si="6"/>
        <v>0</v>
      </c>
      <c r="W56" s="23">
        <f t="shared" si="6"/>
        <v>0</v>
      </c>
      <c r="X56" s="35">
        <f t="shared" si="7"/>
        <v>2.7384257705406942</v>
      </c>
      <c r="Y56" s="36">
        <f t="shared" si="7"/>
        <v>2.4664127768530446</v>
      </c>
      <c r="Z56" s="36">
        <f t="shared" si="7"/>
        <v>2.1207589783353482</v>
      </c>
      <c r="AA56" s="36">
        <f t="shared" si="7"/>
        <v>1.8610384054647402</v>
      </c>
      <c r="AB56" s="36">
        <f t="shared" si="7"/>
        <v>2.7384257705406942</v>
      </c>
      <c r="AC56" s="36">
        <f t="shared" si="7"/>
        <v>2.4664127768530446</v>
      </c>
      <c r="AD56" s="36">
        <f t="shared" si="7"/>
        <v>2.1207589783353482</v>
      </c>
      <c r="AE56" s="37">
        <f t="shared" si="7"/>
        <v>1.8610384054647402</v>
      </c>
    </row>
    <row r="58" spans="2:37" ht="15.75" thickBot="1" x14ac:dyDescent="0.3">
      <c r="I58" s="33"/>
      <c r="J58" s="33"/>
      <c r="K58" s="33"/>
    </row>
    <row r="59" spans="2:37" x14ac:dyDescent="0.25">
      <c r="C59" s="55" t="s">
        <v>29</v>
      </c>
      <c r="D59" s="56"/>
      <c r="E59" s="57"/>
    </row>
    <row r="60" spans="2:37" x14ac:dyDescent="0.25">
      <c r="C60" s="7" t="s">
        <v>30</v>
      </c>
      <c r="D60" s="8"/>
      <c r="E60" s="9"/>
    </row>
    <row r="61" spans="2:37" x14ac:dyDescent="0.25">
      <c r="C61" s="13" t="s">
        <v>31</v>
      </c>
      <c r="D61" s="29">
        <v>0.2</v>
      </c>
      <c r="E61" s="24" t="s">
        <v>32</v>
      </c>
    </row>
    <row r="62" spans="2:37" x14ac:dyDescent="0.25">
      <c r="C62" s="7"/>
      <c r="D62" s="8"/>
      <c r="E62" s="9"/>
    </row>
    <row r="63" spans="2:37" x14ac:dyDescent="0.25">
      <c r="C63" s="58" t="s">
        <v>35</v>
      </c>
      <c r="D63" s="59"/>
      <c r="E63" s="60"/>
    </row>
    <row r="64" spans="2:37" x14ac:dyDescent="0.25">
      <c r="C64" s="13" t="s">
        <v>36</v>
      </c>
      <c r="D64" s="29">
        <v>11.875</v>
      </c>
      <c r="E64" s="14" t="s">
        <v>37</v>
      </c>
    </row>
    <row r="65" spans="3:5" x14ac:dyDescent="0.25">
      <c r="C65" s="13" t="s">
        <v>38</v>
      </c>
      <c r="D65" s="29">
        <v>11.143000000000001</v>
      </c>
      <c r="E65" s="14" t="s">
        <v>37</v>
      </c>
    </row>
    <row r="66" spans="3:5" x14ac:dyDescent="0.25">
      <c r="C66" s="13" t="s">
        <v>39</v>
      </c>
      <c r="D66" s="29">
        <v>1.27</v>
      </c>
      <c r="E66" s="14" t="s">
        <v>37</v>
      </c>
    </row>
    <row r="67" spans="3:5" x14ac:dyDescent="0.25">
      <c r="C67" s="13" t="s">
        <v>40</v>
      </c>
      <c r="D67" s="29">
        <v>30</v>
      </c>
      <c r="E67" s="14" t="s">
        <v>41</v>
      </c>
    </row>
    <row r="68" spans="3:5" x14ac:dyDescent="0.25">
      <c r="C68" s="13" t="s">
        <v>42</v>
      </c>
      <c r="D68" s="29">
        <v>0.12</v>
      </c>
      <c r="E68" s="14"/>
    </row>
    <row r="69" spans="3:5" x14ac:dyDescent="0.25">
      <c r="C69" s="25"/>
      <c r="D69" s="27"/>
      <c r="E69" s="26"/>
    </row>
    <row r="70" spans="3:5" x14ac:dyDescent="0.25">
      <c r="C70" s="58" t="s">
        <v>43</v>
      </c>
      <c r="D70" s="59"/>
      <c r="E70" s="60"/>
    </row>
    <row r="71" spans="3:5" x14ac:dyDescent="0.25">
      <c r="C71" s="13" t="s">
        <v>44</v>
      </c>
      <c r="D71" s="29">
        <f>11.049*2</f>
        <v>22.097999999999999</v>
      </c>
      <c r="E71" s="14" t="s">
        <v>37</v>
      </c>
    </row>
    <row r="72" spans="3:5" x14ac:dyDescent="0.25">
      <c r="C72" s="13" t="s">
        <v>45</v>
      </c>
      <c r="D72" s="29">
        <f>6.85*2</f>
        <v>13.7</v>
      </c>
      <c r="E72" s="14" t="s">
        <v>37</v>
      </c>
    </row>
    <row r="73" spans="3:5" x14ac:dyDescent="0.25">
      <c r="C73" s="13" t="s">
        <v>46</v>
      </c>
      <c r="D73" s="29">
        <v>0.12</v>
      </c>
      <c r="E73" s="24" t="s">
        <v>32</v>
      </c>
    </row>
    <row r="74" spans="3:5" x14ac:dyDescent="0.25">
      <c r="C74" s="25" t="s">
        <v>47</v>
      </c>
      <c r="D74" s="27">
        <f>(D71+D72)/2</f>
        <v>17.899000000000001</v>
      </c>
      <c r="E74" s="26" t="s">
        <v>37</v>
      </c>
    </row>
    <row r="75" spans="3:5" x14ac:dyDescent="0.25">
      <c r="C75" s="13"/>
      <c r="D75" s="29"/>
      <c r="E75" s="14"/>
    </row>
    <row r="76" spans="3:5" x14ac:dyDescent="0.25">
      <c r="C76" s="58" t="s">
        <v>58</v>
      </c>
      <c r="D76" s="59"/>
      <c r="E76" s="60"/>
    </row>
    <row r="77" spans="3:5" x14ac:dyDescent="0.25">
      <c r="C77" s="13" t="s">
        <v>55</v>
      </c>
      <c r="D77" s="29">
        <v>1516</v>
      </c>
      <c r="E77" s="14" t="s">
        <v>54</v>
      </c>
    </row>
    <row r="78" spans="3:5" x14ac:dyDescent="0.25">
      <c r="C78" s="13" t="s">
        <v>56</v>
      </c>
      <c r="D78" s="29">
        <v>11</v>
      </c>
      <c r="E78" s="14" t="s">
        <v>37</v>
      </c>
    </row>
    <row r="79" spans="3:5" ht="15.75" thickBot="1" x14ac:dyDescent="0.3">
      <c r="C79" s="18" t="s">
        <v>57</v>
      </c>
      <c r="D79" s="19">
        <f>D78^2/4*PI()</f>
        <v>95.033177771091246</v>
      </c>
      <c r="E79" s="20" t="s">
        <v>53</v>
      </c>
    </row>
  </sheetData>
  <mergeCells count="30">
    <mergeCell ref="B2:C2"/>
    <mergeCell ref="H31:O31"/>
    <mergeCell ref="P31:W31"/>
    <mergeCell ref="X31:AE31"/>
    <mergeCell ref="AG48:AI48"/>
    <mergeCell ref="H2:J2"/>
    <mergeCell ref="C59:E59"/>
    <mergeCell ref="C63:E63"/>
    <mergeCell ref="C70:E70"/>
    <mergeCell ref="C76:E76"/>
    <mergeCell ref="H44:AE44"/>
    <mergeCell ref="H45:O45"/>
    <mergeCell ref="P45:W45"/>
    <mergeCell ref="X45:AE45"/>
    <mergeCell ref="H4:O4"/>
    <mergeCell ref="P4:W4"/>
    <mergeCell ref="X4:AE4"/>
    <mergeCell ref="AG47:AI47"/>
    <mergeCell ref="AG50:AI50"/>
    <mergeCell ref="AG44:AI44"/>
    <mergeCell ref="AG46:AI46"/>
    <mergeCell ref="AG34:AK34"/>
    <mergeCell ref="AG36:AI37"/>
    <mergeCell ref="AG39:AI39"/>
    <mergeCell ref="AG40:AI40"/>
    <mergeCell ref="AG41:AI41"/>
    <mergeCell ref="AG43:AI43"/>
    <mergeCell ref="H17:O17"/>
    <mergeCell ref="P17:W17"/>
    <mergeCell ref="H30:AE30"/>
  </mergeCells>
  <conditionalFormatting sqref="P19:W29 X3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84" priority="19" operator="lessThan">
      <formula>0</formula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83" priority="17" operator="lessThan">
      <formula>0</formula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2" priority="7" operator="between">
      <formula>1.5</formula>
      <formula>2</formula>
    </cfRule>
    <cfRule type="cellIs" dxfId="13" priority="8" operator="lessThan">
      <formula>1.5</formula>
    </cfRule>
    <cfRule type="cellIs" dxfId="14" priority="9" operator="greaterThan">
      <formula>2</formula>
    </cfRule>
    <cfRule type="cellIs" dxfId="15" priority="10" operator="lessThan">
      <formula>2</formula>
    </cfRule>
    <cfRule type="cellIs" dxfId="16" priority="11" operator="lessThan">
      <formula>2</formula>
    </cfRule>
    <cfRule type="cellIs" dxfId="17" priority="12" operator="greaterThan">
      <formula>2.5</formula>
    </cfRule>
  </conditionalFormatting>
  <conditionalFormatting sqref="X47:AE56">
    <cfRule type="cellIs" dxfId="5" priority="1" operator="between">
      <formula>1.5</formula>
      <formula>2</formula>
    </cfRule>
    <cfRule type="cellIs" dxfId="4" priority="2" operator="lessThan">
      <formula>1.5</formula>
    </cfRule>
    <cfRule type="cellIs" dxfId="3" priority="3" operator="greaterThan">
      <formula>2</formula>
    </cfRule>
    <cfRule type="cellIs" dxfId="2" priority="4" operator="lessThan">
      <formula>2</formula>
    </cfRule>
    <cfRule type="cellIs" dxfId="1" priority="5" operator="lessThan">
      <formula>2</formula>
    </cfRule>
    <cfRule type="cellIs" dxfId="0" priority="6" operator="greaterThan">
      <formula>2.5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2020-07-24T09:00:38Z</dcterms:modified>
</cp:coreProperties>
</file>