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neDrive\Desktop\Data Science\UDEMY\Section 15 Exercises (Descriptive Stats)\Project\"/>
    </mc:Choice>
  </mc:AlternateContent>
  <xr:revisionPtr revIDLastSave="0" documentId="13_ncr:1_{11B4FAD3-139B-47E3-B48B-1E315230CF86}" xr6:coauthVersionLast="47" xr6:coauthVersionMax="47" xr10:uidLastSave="{00000000-0000-0000-0000-000000000000}"/>
  <bookViews>
    <workbookView xWindow="384" yWindow="384" windowWidth="21624" windowHeight="12468" activeTab="1" xr2:uid="{00000000-000D-0000-FFFF-FFFF00000000}"/>
  </bookViews>
  <sheets>
    <sheet name="Database" sheetId="1" r:id="rId1"/>
    <sheet name="Sheet1" sheetId="2" r:id="rId2"/>
  </sheets>
  <definedNames>
    <definedName name="_xlnm._FilterDatabase" localSheetId="0" hidden="1">Database!$V$6:$V$201</definedName>
    <definedName name="_xlchart.v1.0" hidden="1">Database!$I$6:$I$272</definedName>
    <definedName name="_xlchart.v1.1" hidden="1">Sheet1!$B$12:$B$19</definedName>
    <definedName name="_xlchart.v1.10" hidden="1">Sheet1!$C$12:$C$19</definedName>
    <definedName name="_xlchart.v1.11" hidden="1">Sheet1!$D$11</definedName>
    <definedName name="_xlchart.v1.12" hidden="1">Sheet1!$D$12:$D$19</definedName>
    <definedName name="_xlchart.v1.13" hidden="1">Sheet1!$E$11</definedName>
    <definedName name="_xlchart.v1.14" hidden="1">Sheet1!$E$12:$E$19</definedName>
    <definedName name="_xlchart.v1.2" hidden="1">Sheet1!$C$11</definedName>
    <definedName name="_xlchart.v1.3" hidden="1">Sheet1!$C$12:$C$19</definedName>
    <definedName name="_xlchart.v1.4" hidden="1">Sheet1!$D$11</definedName>
    <definedName name="_xlchart.v1.5" hidden="1">Sheet1!$D$12:$D$19</definedName>
    <definedName name="_xlchart.v1.6" hidden="1">Sheet1!$E$11</definedName>
    <definedName name="_xlchart.v1.7" hidden="1">Sheet1!$E$12:$E$19</definedName>
    <definedName name="_xlchart.v1.8" hidden="1">Sheet1!$B$12:$B$19</definedName>
    <definedName name="_xlchart.v1.9" hidden="1">Sheet1!$C$11</definedName>
    <definedName name="_xlnm.Extract" localSheetId="0">Database!$V$278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7" i="2"/>
  <c r="C15" i="2" l="1"/>
  <c r="C16" i="2"/>
  <c r="C14" i="2"/>
  <c r="C17" i="2"/>
  <c r="C18" i="2"/>
  <c r="C19" i="2"/>
  <c r="C13" i="2"/>
  <c r="C12" i="2"/>
  <c r="D12" i="2" l="1"/>
  <c r="D13" i="2"/>
  <c r="D17" i="2"/>
  <c r="D16" i="2"/>
  <c r="C20" i="2"/>
  <c r="D15" i="2"/>
  <c r="D19" i="2"/>
  <c r="D18" i="2"/>
  <c r="D14" i="2"/>
  <c r="E12" i="2" l="1"/>
  <c r="E13" i="2" s="1"/>
  <c r="E14" i="2" s="1"/>
  <c r="E15" i="2" s="1"/>
  <c r="E16" i="2" s="1"/>
  <c r="E17" i="2" s="1"/>
  <c r="E18" i="2" s="1"/>
  <c r="E19" i="2" s="1"/>
  <c r="D20" i="2"/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<sst xmlns="http://schemas.openxmlformats.org/spreadsheetml/2006/main" count="2511" uniqueCount="557">
  <si>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</si>
  <si>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</si>
  <si>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</si>
  <si>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</si>
  <si>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</si>
  <si>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</si>
  <si>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</si>
  <si>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</si>
  <si>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</si>
  <si>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</si>
  <si>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</si>
  <si>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</si>
  <si>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</si>
  <si>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</si>
  <si>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</si>
  <si>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</si>
  <si>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</si>
  <si>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</si>
  <si>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</si>
  <si>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</si>
  <si>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</si>
  <si>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</si>
  <si>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</si>
  <si>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</si>
  <si>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</si>
  <si>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</si>
  <si>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</si>
  <si>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</si>
  <si>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</si>
  <si>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</si>
  <si>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</si>
  <si>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</si>
  <si>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</si>
  <si>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</si>
  <si>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</si>
  <si>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</si>
  <si>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</si>
  <si>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</si>
  <si>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</si>
  <si>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</si>
  <si>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</si>
  <si>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</si>
  <si>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</si>
  <si>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</si>
  <si>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</si>
  <si>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</si>
  <si>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</si>
  <si>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</si>
  <si>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</si>
  <si>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</si>
  <si>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</si>
  <si>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</si>
  <si>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</si>
  <si>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</si>
  <si>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</si>
  <si>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</si>
  <si>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</si>
  <si>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</si>
  <si>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</si>
  <si>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</si>
  <si>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</si>
  <si>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</si>
  <si>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</si>
  <si>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</si>
  <si>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</si>
  <si>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</si>
  <si>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</si>
  <si>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</si>
  <si>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</si>
  <si>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</si>
  <si>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</si>
  <si>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</si>
  <si>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</si>
  <si>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</si>
  <si>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</si>
  <si>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</si>
  <si>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</si>
  <si>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</si>
  <si>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</si>
  <si>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</si>
  <si>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</si>
  <si>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</si>
  <si>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</si>
  <si>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</si>
  <si>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</si>
  <si>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</si>
  <si>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</si>
  <si>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</si>
  <si>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</si>
  <si>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</si>
  <si>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</si>
  <si>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</si>
  <si>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</si>
  <si>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</si>
  <si>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</si>
  <si>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</si>
  <si>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</si>
  <si>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</si>
  <si>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</si>
  <si>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</si>
  <si>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</si>
  <si>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</si>
  <si>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</si>
  <si>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</si>
  <si>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</si>
  <si>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</si>
  <si>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</si>
  <si>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</si>
  <si>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</si>
  <si>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</si>
  <si>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</si>
  <si>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</si>
  <si>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</si>
  <si>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</si>
  <si>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</si>
  <si>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</si>
  <si>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</si>
  <si>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</si>
  <si>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</si>
  <si>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</si>
  <si>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</si>
  <si>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</si>
  <si>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</si>
  <si>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</si>
  <si>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</si>
  <si>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</si>
  <si>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</si>
  <si>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</si>
  <si>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</si>
  <si>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</si>
  <si>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</si>
  <si>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</si>
  <si>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</si>
  <si>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</si>
  <si>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</si>
  <si>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</si>
  <si>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</si>
  <si>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</si>
  <si>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</si>
  <si>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</si>
  <si>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</si>
  <si>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</si>
  <si>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</si>
  <si>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</si>
  <si>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</si>
  <si>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</si>
  <si>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</si>
  <si>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</si>
  <si>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</si>
  <si>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</si>
  <si>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</si>
  <si>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</si>
  <si>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</si>
  <si>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</si>
  <si>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</si>
  <si>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</si>
  <si>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</si>
  <si>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</si>
  <si>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</si>
  <si>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</si>
  <si>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</si>
  <si>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</si>
  <si>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</si>
  <si>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</si>
  <si>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</si>
  <si>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</si>
  <si>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</si>
  <si>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</si>
  <si>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</si>
  <si>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</si>
  <si>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</si>
  <si>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</si>
  <si>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</si>
  <si>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</si>
  <si>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</si>
  <si>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</si>
  <si>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</si>
  <si>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</si>
  <si>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</si>
  <si>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</si>
  <si>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</si>
  <si>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</si>
  <si>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</si>
  <si>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</si>
  <si>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</si>
  <si>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</si>
  <si>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</si>
  <si>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</si>
  <si>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</si>
  <si>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</si>
  <si>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</si>
  <si>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</si>
  <si>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</si>
  <si>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</si>
  <si>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</si>
  <si>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</si>
  <si>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</si>
  <si>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</si>
  <si>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</si>
  <si>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</si>
  <si>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</si>
  <si>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</si>
  <si>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</si>
  <si>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</si>
  <si>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</si>
  <si>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</si>
  <si>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</si>
  <si>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</si>
  <si>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</si>
  <si>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</si>
  <si>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</si>
  <si>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</si>
  <si>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</si>
  <si>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</si>
  <si>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</si>
  <si>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</si>
  <si>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</si>
  <si>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</si>
  <si>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</si>
  <si>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</si>
  <si>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</si>
  <si>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</si>
  <si>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</si>
  <si>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</si>
  <si>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</si>
  <si>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</si>
  <si>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</si>
  <si>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</si>
  <si>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</si>
  <si>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</si>
  <si>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</si>
  <si>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</si>
  <si>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</si>
  <si>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</si>
  <si>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</si>
  <si>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</si>
  <si>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</si>
  <si>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</si>
  <si>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</si>
  <si>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</si>
  <si>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</si>
  <si>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</si>
  <si>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</si>
  <si>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</si>
  <si>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</si>
  <si>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</si>
  <si>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</si>
  <si>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</si>
  <si>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</si>
  <si>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</si>
  <si>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</si>
  <si>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</si>
  <si>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</si>
  <si>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</si>
  <si>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</si>
  <si>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</si>
  <si>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</si>
  <si>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</si>
  <si>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</si>
  <si>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</si>
  <si>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</si>
  <si>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</si>
  <si>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</si>
  <si>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</si>
  <si>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</si>
  <si>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</si>
  <si>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</si>
  <si>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</si>
  <si>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</si>
  <si>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</si>
  <si>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</si>
  <si>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</si>
  <si>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</si>
  <si>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</si>
  <si>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</si>
  <si>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</si>
  <si>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</si>
  <si>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</si>
  <si>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</si>
  <si>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</si>
  <si>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</si>
  <si>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</si>
  <si>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</si>
  <si>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</si>
  <si>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</si>
  <si>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</si>
  <si>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</si>
  <si>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</si>
  <si>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</si>
  <si>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</si>
  <si>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</si>
  <si>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</si>
  <si>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</si>
  <si>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</si>
  <si>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</si>
  <si>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</si>
  <si>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</si>
  <si>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</si>
  <si>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</si>
  <si>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</si>
  <si>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</si>
  <si>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</si>
  <si>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</si>
  <si>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</si>
  <si>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</si>
  <si>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</si>
  <si>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</si>
  <si>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</si>
  <si>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</si>
  <si>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</si>
  <si>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</si>
  <si>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</si>
  <si>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</si>
  <si>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</si>
  <si>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</si>
  <si>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</si>
  <si>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</si>
  <si>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</si>
  <si>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</si>
  <si>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</si>
  <si>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</si>
  <si>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</si>
  <si>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</si>
  <si>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</si>
  <si>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</si>
  <si>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</si>
  <si>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</si>
  <si>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</si>
  <si>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</si>
  <si>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</si>
  <si>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</si>
  <si>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</si>
  <si>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</si>
  <si>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</si>
  <si>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</si>
  <si>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</si>
  <si>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</si>
  <si>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</si>
  <si>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</si>
  <si>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</si>
  <si>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</si>
  <si>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</si>
  <si>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</si>
  <si>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</si>
  <si>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</si>
  <si>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</si>
  <si>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</si>
  <si>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</si>
  <si>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</si>
  <si>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</si>
  <si>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</si>
  <si>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</si>
  <si>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</si>
  <si>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</si>
  <si>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</si>
  <si>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</si>
  <si>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</si>
  <si>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</si>
  <si>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</si>
  <si>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</si>
  <si>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</si>
  <si>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</si>
  <si>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</si>
  <si>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</si>
  <si>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</si>
  <si>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</si>
  <si>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</si>
  <si>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</si>
  <si>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</si>
  <si>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</si>
  <si>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</si>
  <si>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</si>
  <si>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</si>
  <si>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</si>
  <si>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</si>
  <si>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</si>
  <si>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</si>
  <si>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</si>
  <si>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</si>
  <si>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</si>
  <si>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</si>
  <si>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</si>
  <si>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</si>
  <si>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</si>
  <si>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</si>
  <si>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</si>
  <si>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</si>
  <si>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</si>
  <si>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</si>
  <si>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</si>
  <si>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</si>
  <si>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</si>
  <si>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</si>
  <si>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</si>
  <si>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</si>
  <si>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</si>
  <si>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</si>
  <si>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</si>
  <si>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</si>
  <si>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</si>
  <si>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</si>
  <si>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</si>
  <si>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</si>
  <si>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</si>
  <si>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</si>
  <si>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</si>
  <si>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</si>
  <si>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</si>
  <si>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</si>
  <si>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</si>
  <si>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</si>
  <si>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</si>
  <si>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</si>
  <si>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</si>
  <si>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</si>
  <si>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</si>
  <si>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</si>
  <si>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</si>
  <si>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</si>
  <si>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</si>
  <si>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</si>
  <si>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</si>
  <si>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</si>
  <si>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</si>
  <si>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</si>
  <si>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</si>
  <si>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</si>
  <si>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</si>
  <si>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</si>
  <si>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</si>
  <si>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</si>
  <si>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</si>
  <si>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</si>
  <si>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</si>
  <si>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</si>
  <si>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</si>
  <si>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</si>
  <si>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</si>
  <si>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</si>
  <si>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</si>
  <si>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</si>
  <si>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</si>
  <si>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</si>
  <si>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</si>
  <si>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</si>
  <si>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</si>
  <si>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</si>
  <si>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</si>
  <si>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</si>
  <si>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</si>
  <si>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</si>
  <si>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</si>
  <si>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</si>
  <si>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</si>
  <si>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</si>
  <si>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</si>
  <si>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</si>
  <si>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</si>
  <si>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</si>
  <si>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</si>
  <si>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</si>
  <si>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</si>
  <si>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</si>
  <si>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</si>
  <si>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</si>
  <si>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</si>
  <si>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</si>
  <si>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</si>
  <si>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</si>
  <si>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</si>
  <si>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</si>
  <si>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</si>
  <si>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</si>
  <si>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</si>
  <si>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</si>
  <si>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</si>
  <si>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</si>
  <si>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</si>
  <si>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</si>
  <si>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</si>
  <si>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</si>
  <si>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</si>
  <si>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</si>
  <si>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</si>
  <si>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</si>
  <si>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</si>
  <si>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</si>
  <si>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</si>
  <si>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</si>
  <si>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</si>
  <si>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</si>
  <si>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</si>
  <si>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</si>
  <si>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</si>
  <si>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</si>
  <si>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</si>
  <si>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</si>
  <si>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</si>
  <si>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</si>
  <si>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</si>
  <si>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</si>
  <si>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</si>
  <si>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</si>
  <si>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</si>
  <si>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</si>
  <si>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</si>
  <si>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</si>
  <si>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</si>
  <si>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</si>
  <si>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</si>
  <si>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</si>
  <si>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</si>
  <si>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</si>
  <si>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</si>
  <si>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</si>
  <si>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</si>
  <si>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</si>
  <si>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</si>
  <si>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</si>
  <si>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</si>
  <si>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</si>
  <si>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</si>
  <si>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</si>
  <si>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</si>
  <si>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</si>
  <si>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</si>
  <si>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</si>
  <si>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Product</t>
  </si>
  <si>
    <t>Customer</t>
  </si>
  <si>
    <t>Property #</t>
  </si>
  <si>
    <t>N/A</t>
  </si>
  <si>
    <t>Building</t>
  </si>
  <si>
    <t>x</t>
  </si>
  <si>
    <t>RE California Database</t>
  </si>
  <si>
    <t>Frequency</t>
  </si>
  <si>
    <t>Relative Frequency</t>
  </si>
  <si>
    <t>Cummulative Frequency</t>
  </si>
  <si>
    <t>Frequency Table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</si>
  <si>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</si>
  <si>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</si>
  <si>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</si>
  <si>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</si>
  <si>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</si>
  <si>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</si>
  <si>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</si>
  <si>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</si>
  <si>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</si>
  <si>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</si>
  <si>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</si>
  <si>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</si>
  <si>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</si>
  <si>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</si>
  <si>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 of Price</t>
  </si>
  <si>
    <t>Price V.S. Area</t>
  </si>
  <si>
    <t>Covariance</t>
  </si>
  <si>
    <t>Correlation</t>
  </si>
  <si>
    <t>Descriptive Statistic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</si>
</sst>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15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b/>
      <sz val="16"/>
      <color rgb="FF002060"/>
      <name val="Calibri"/>
      <family val="2"/>
    </font>
    <font>
      <b/>
      <sz val="36"/>
      <color rgb="FF00206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2060"/>
      </bottom>
      <diagonal/>
    </border>
    <border>
      <left/>
      <right/>
      <top style="thin">
        <color indexed="64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/>
      <top/>
      <bottom style="thin">
        <color indexed="64"/>
      </bottom>
      <diagonal/>
    </border>
    <border>
      <left/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/>
      <top style="thin">
        <color indexed="64"/>
      </top>
      <bottom style="thick">
        <color rgb="FF002060"/>
      </bottom>
      <diagonal/>
    </border>
    <border>
      <left/>
      <right style="thick">
        <color rgb="FF002060"/>
      </right>
      <top style="thin">
        <color indexed="64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indexed="64"/>
      </bottom>
      <diagonal/>
    </border>
    <border>
      <left/>
      <right style="thick">
        <color rgb="FF002060"/>
      </right>
      <top style="thick">
        <color rgb="FF002060"/>
      </top>
      <bottom style="thin">
        <color indexed="64"/>
      </bottom>
      <diagonal/>
    </border>
    <border>
      <left style="thick">
        <color rgb="FF002060"/>
      </left>
      <right/>
      <top style="thick">
        <color rgb="FF002060"/>
      </top>
      <bottom style="medium">
        <color rgb="FF002060"/>
      </bottom>
      <diagonal/>
    </border>
    <border>
      <left/>
      <right/>
      <top style="thick">
        <color rgb="FF002060"/>
      </top>
      <bottom style="medium">
        <color rgb="FF002060"/>
      </bottom>
      <diagonal/>
    </border>
    <border>
      <left/>
      <right style="thick">
        <color rgb="FF002060"/>
      </right>
      <top style="thick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2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8" fillId="0" borderId="3" xfId="0" applyFont="1" applyBorder="1"/>
    <xf numFmtId="0" fontId="0" fillId="0" borderId="6" xfId="0" applyBorder="1"/>
    <xf numFmtId="0" fontId="0" fillId="0" borderId="7" xfId="0" applyBorder="1"/>
    <xf numFmtId="0" fontId="8" fillId="0" borderId="8" xfId="0" applyFont="1" applyBorder="1"/>
    <xf numFmtId="0" fontId="8" fillId="0" borderId="9" xfId="0" applyFont="1" applyBorder="1"/>
    <xf numFmtId="0" fontId="10" fillId="0" borderId="5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165" fontId="13" fillId="0" borderId="11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9" fontId="13" fillId="0" borderId="0" xfId="2" applyFont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9" fontId="13" fillId="0" borderId="2" xfId="2" applyFont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/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1">
                <a:solidFill>
                  <a:srgbClr val="002060"/>
                </a:solidFill>
              </a:rPr>
              <a:t>Price V.S.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Database!$H$6:$H$272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Database!$I$6:$I$272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A-46EF-9631-4CED663E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0335"/>
        <c:axId val="308472735"/>
      </c:scatterChart>
      <c:valAx>
        <c:axId val="30847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2735"/>
        <c:crosses val="autoZero"/>
        <c:crossBetween val="midCat"/>
      </c:valAx>
      <c:valAx>
        <c:axId val="3084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strDim type="cat">
        <cx:f>_xlchart.v1.1</cx:f>
      </cx:strDim>
      <cx:numDim type="val">
        <cx:f>_xlchart.v1.7</cx:f>
      </cx:numDim>
    </cx:data>
  </cx:chartData>
  <cx:chart>
    <cx:title pos="t" align="ctr" overlay="0">
      <cx:tx>
        <cx:txData>
          <cx:v>Number of buyers V.S.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002060"/>
              </a:solidFill>
              <a:latin typeface="Calibri" panose="020F0502020204030204"/>
            </a:rPr>
            <a:t>Number of buyers V.S. Country</a:t>
          </a:r>
        </a:p>
      </cx:txPr>
    </cx:title>
    <cx:plotArea>
      <cx:plotAreaRegion>
        <cx:series layoutId="clusteredColumn" uniqueId="{26A1A844-D8C9-40E7-BD9A-F7A209CAA216}" formatIdx="0">
          <cx:tx>
            <cx:txData>
              <cx:f>_xlchart.v1.2</cx:f>
              <cx:v>Frequency</cx:v>
            </cx:txData>
          </cx:tx>
          <cx:spPr>
            <a:solidFill>
              <a:srgbClr val="002060"/>
            </a:solidFill>
          </cx:spPr>
          <cx:dataId val="0"/>
          <cx:layoutPr>
            <cx:aggregation/>
          </cx:layoutPr>
          <cx:axisId val="1"/>
        </cx:series>
        <cx:series layoutId="paretoLine" ownerIdx="0" uniqueId="{5A078258-DFF8-4EF9-AD3D-1B923D6EFE3F}" formatIdx="1"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axisId val="2"/>
        </cx:series>
        <cx:series layoutId="clusteredColumn" hidden="1" uniqueId="{B8576937-62D6-4BF0-8A70-D8A6F83730ED}" formatIdx="2">
          <cx:tx>
            <cx:txData>
              <cx:f>_xlchart.v1.4</cx:f>
              <cx:v>Relative Frequency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B63087D2-6E11-4215-BC71-2DC051A207EB}" formatIdx="3">
          <cx:axisId val="2"/>
        </cx:series>
        <cx:series layoutId="clusteredColumn" hidden="1" uniqueId="{06455456-BF65-4C09-8AAF-12765BD91C22}" formatIdx="4">
          <cx:tx>
            <cx:txData>
              <cx:f>_xlchart.v1.6</cx:f>
              <cx:v>Cummulative Frequency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71DE775-507E-44A0-96EB-D138E71B9694}" formatIdx="5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ln w="25400">
      <a:solidFill>
        <a:srgbClr val="00206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distribution graph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2060"/>
              </a:solidFill>
              <a:latin typeface="Calibri" panose="020F0502020204030204"/>
            </a:rPr>
            <a:t>Frequency distribution graph of price</a:t>
          </a:r>
        </a:p>
      </cx:txPr>
    </cx:title>
    <cx:plotArea>
      <cx:plotAreaRegion>
        <cx:series layoutId="clusteredColumn" uniqueId="{BDF619E9-B836-4F5E-A2EB-D0AFC4D29D4B}">
          <cx:spPr>
            <a:solidFill>
              <a:srgbClr val="002060"/>
            </a:solidFill>
          </cx:spPr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solidFill>
      <a:schemeClr val="bg1"/>
    </a:solidFill>
    <a:ln w="25400">
      <a:solidFill>
        <a:srgbClr val="00206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3116</xdr:colOff>
      <xdr:row>20</xdr:row>
      <xdr:rowOff>14092</xdr:rowOff>
    </xdr:from>
    <xdr:to>
      <xdr:col>8</xdr:col>
      <xdr:colOff>10343</xdr:colOff>
      <xdr:row>40</xdr:row>
      <xdr:rowOff>147309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745C803-66D2-6A1E-A5B0-7EB452895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716" y="3915532"/>
              <a:ext cx="7703427" cy="3714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20747</xdr:colOff>
      <xdr:row>1</xdr:row>
      <xdr:rowOff>5255</xdr:rowOff>
    </xdr:from>
    <xdr:to>
      <xdr:col>15</xdr:col>
      <xdr:colOff>661222</xdr:colOff>
      <xdr:row>20</xdr:row>
      <xdr:rowOff>9228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FF6DEA9-CD56-46BC-B560-AB306CC6E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9023" y="194441"/>
              <a:ext cx="6978213" cy="3724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26445</xdr:colOff>
      <xdr:row>20</xdr:row>
      <xdr:rowOff>15929</xdr:rowOff>
    </xdr:from>
    <xdr:to>
      <xdr:col>15</xdr:col>
      <xdr:colOff>657225</xdr:colOff>
      <xdr:row>40</xdr:row>
      <xdr:rowOff>143691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2B3777-CA26-4582-BD00-C3A3B9400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249" activePane="bottomLeft" state="frozen"/>
      <selection pane="bottomLeft" activeCell="B275" sqref="B275:C289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14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6" bestFit="1" customWidth="1"/>
    <col min="22" max="22" width="7.44140625" style="6" bestFit="1" customWidth="1"/>
    <col min="23" max="23" width="8" style="6" bestFit="1" customWidth="1"/>
    <col min="24" max="24" width="8.6640625" style="6" bestFit="1" customWidth="1"/>
    <col min="25" max="25" width="13.88671875" style="6" bestFit="1" customWidth="1"/>
    <col min="26" max="26" width="8.33203125" style="6" bestFit="1" customWidth="1"/>
    <col min="27" max="27" width="6.44140625" style="6" bestFit="1" customWidth="1"/>
    <col min="28" max="16384" width="15.109375" style="11"/>
  </cols>
  <sheetData>
    <row r="1" spans="2:27" ht="15.6" x14ac:dyDescent="0.3">
      <c r="B1" s="18" t="s">
        <v>533</v>
      </c>
      <c r="W1" s="14"/>
    </row>
    <row r="2" spans="2:27" ht="12" x14ac:dyDescent="0.3">
      <c r="B2" s="19" t="s">
        <v>181</v>
      </c>
      <c r="W2" s="14"/>
    </row>
    <row r="3" spans="2:27" ht="12" x14ac:dyDescent="0.3">
      <c r="B3" s="19"/>
      <c r="W3" s="14"/>
    </row>
    <row r="4" spans="2:27" ht="15" customHeight="1" x14ac:dyDescent="0.3">
      <c r="B4" s="33" t="s">
        <v>527</v>
      </c>
      <c r="C4" s="33"/>
      <c r="D4" s="33"/>
      <c r="E4" s="33"/>
      <c r="F4" s="33"/>
      <c r="G4" s="33"/>
      <c r="H4" s="33"/>
      <c r="I4" s="33"/>
      <c r="J4" s="33"/>
      <c r="L4" s="33" t="s">
        <v>528</v>
      </c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2:27" ht="13.8" customHeight="1" thickBot="1" x14ac:dyDescent="0.35">
      <c r="B5" s="22" t="s">
        <v>178</v>
      </c>
      <c r="C5" s="22" t="s">
        <v>531</v>
      </c>
      <c r="D5" s="22" t="s">
        <v>26</v>
      </c>
      <c r="E5" s="22" t="s">
        <v>27</v>
      </c>
      <c r="F5" s="22" t="s">
        <v>520</v>
      </c>
      <c r="G5" s="22" t="s">
        <v>529</v>
      </c>
      <c r="H5" s="22" t="s">
        <v>2</v>
      </c>
      <c r="I5" s="22" t="s">
        <v>519</v>
      </c>
      <c r="J5" s="22" t="s">
        <v>3</v>
      </c>
      <c r="K5" s="22"/>
      <c r="L5" s="22" t="s">
        <v>28</v>
      </c>
      <c r="M5" s="22" t="s">
        <v>521</v>
      </c>
      <c r="N5" s="22" t="s">
        <v>22</v>
      </c>
      <c r="O5" s="22" t="s">
        <v>23</v>
      </c>
      <c r="P5" s="22" t="s">
        <v>522</v>
      </c>
      <c r="Q5" s="22" t="s">
        <v>523</v>
      </c>
      <c r="R5" s="22" t="s">
        <v>174</v>
      </c>
      <c r="S5" s="22" t="s">
        <v>175</v>
      </c>
      <c r="T5" s="22" t="s">
        <v>176</v>
      </c>
      <c r="U5" s="22" t="s">
        <v>24</v>
      </c>
      <c r="V5" s="22" t="s">
        <v>25</v>
      </c>
      <c r="W5" s="22" t="s">
        <v>12</v>
      </c>
      <c r="X5" s="22" t="s">
        <v>40</v>
      </c>
      <c r="Y5" s="22" t="s">
        <v>524</v>
      </c>
      <c r="Z5" s="22" t="s">
        <v>37</v>
      </c>
      <c r="AA5" s="22" t="s">
        <v>38</v>
      </c>
    </row>
    <row r="6" spans="2:27" ht="14.25" customHeight="1" x14ac:dyDescent="0.3">
      <c r="B6" s="21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21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21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21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21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21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21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21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21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21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21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21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21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21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21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21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21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21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21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21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21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21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21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21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21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21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21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21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21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21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21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21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21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21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21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21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21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21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21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21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21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21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21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21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21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532</v>
      </c>
      <c r="B51" s="21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21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21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21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21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21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21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21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21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21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21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21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21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21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21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21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21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21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21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21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21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21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21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21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21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21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21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21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21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21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21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21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21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21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21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21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21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21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21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21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21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21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21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21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21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21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21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21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21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21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21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21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21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21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21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21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21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21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21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21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21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21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21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21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21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21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21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21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21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21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21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21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21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21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21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21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21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21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21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21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21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21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21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21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21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21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21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21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21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21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21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21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21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21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21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21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21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21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21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21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21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21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21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21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21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21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21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21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21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21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21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21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21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21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21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21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21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21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21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21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21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21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21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21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21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21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21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21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21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21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21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21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21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21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21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530</v>
      </c>
      <c r="Q185" s="1" t="s">
        <v>530</v>
      </c>
      <c r="R185" s="1" t="s">
        <v>530</v>
      </c>
      <c r="S185" s="23"/>
      <c r="T185" s="23"/>
      <c r="U185" s="1" t="s">
        <v>530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21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530</v>
      </c>
      <c r="Q186" s="1" t="s">
        <v>530</v>
      </c>
      <c r="R186" s="1" t="s">
        <v>530</v>
      </c>
      <c r="S186" s="1"/>
      <c r="T186" s="1"/>
      <c r="U186" s="1" t="s">
        <v>530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21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530</v>
      </c>
      <c r="Q187" s="1" t="s">
        <v>530</v>
      </c>
      <c r="R187" s="1" t="s">
        <v>530</v>
      </c>
      <c r="S187" s="1"/>
      <c r="T187" s="1"/>
      <c r="U187" s="1" t="s">
        <v>530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21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530</v>
      </c>
      <c r="Q188" s="1" t="s">
        <v>530</v>
      </c>
      <c r="R188" s="1" t="s">
        <v>530</v>
      </c>
      <c r="S188" s="1"/>
      <c r="T188" s="1"/>
      <c r="U188" s="1" t="s">
        <v>530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21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530</v>
      </c>
      <c r="Q189" s="1" t="s">
        <v>530</v>
      </c>
      <c r="R189" s="1" t="s">
        <v>530</v>
      </c>
      <c r="S189" s="1"/>
      <c r="T189" s="1"/>
      <c r="U189" s="1" t="s">
        <v>530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21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530</v>
      </c>
      <c r="Q190" s="1" t="s">
        <v>530</v>
      </c>
      <c r="R190" s="1" t="s">
        <v>530</v>
      </c>
      <c r="S190" s="1"/>
      <c r="T190" s="1"/>
      <c r="U190" s="1" t="s">
        <v>530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21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530</v>
      </c>
      <c r="Q191" s="1" t="s">
        <v>530</v>
      </c>
      <c r="R191" s="1" t="s">
        <v>530</v>
      </c>
      <c r="S191" s="1"/>
      <c r="T191" s="1"/>
      <c r="U191" s="1" t="s">
        <v>530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21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530</v>
      </c>
      <c r="Q192" s="1" t="s">
        <v>530</v>
      </c>
      <c r="R192" s="1" t="s">
        <v>530</v>
      </c>
      <c r="S192" s="1"/>
      <c r="T192" s="1"/>
      <c r="U192" s="1" t="s">
        <v>530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21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530</v>
      </c>
      <c r="Q193" s="1" t="s">
        <v>530</v>
      </c>
      <c r="R193" s="1" t="s">
        <v>530</v>
      </c>
      <c r="S193" s="1"/>
      <c r="T193" s="1"/>
      <c r="U193" s="1" t="s">
        <v>530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21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530</v>
      </c>
      <c r="Q194" s="1" t="s">
        <v>530</v>
      </c>
      <c r="R194" s="1" t="s">
        <v>530</v>
      </c>
      <c r="S194" s="1"/>
      <c r="T194" s="1"/>
      <c r="U194" s="1" t="s">
        <v>530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21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530</v>
      </c>
      <c r="Q195" s="1" t="s">
        <v>530</v>
      </c>
      <c r="R195" s="1" t="s">
        <v>530</v>
      </c>
      <c r="S195" s="1"/>
      <c r="T195" s="1"/>
      <c r="U195" s="1" t="s">
        <v>530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21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530</v>
      </c>
      <c r="Q196" s="1" t="s">
        <v>530</v>
      </c>
      <c r="R196" s="1" t="s">
        <v>530</v>
      </c>
      <c r="S196" s="1"/>
      <c r="T196" s="1"/>
      <c r="U196" s="1" t="s">
        <v>530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21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530</v>
      </c>
      <c r="Q197" s="1" t="s">
        <v>530</v>
      </c>
      <c r="R197" s="1" t="s">
        <v>530</v>
      </c>
      <c r="S197" s="1"/>
      <c r="T197" s="1"/>
      <c r="U197" s="1" t="s">
        <v>530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21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530</v>
      </c>
      <c r="Q198" s="1" t="s">
        <v>530</v>
      </c>
      <c r="R198" s="1" t="s">
        <v>530</v>
      </c>
      <c r="S198" s="1"/>
      <c r="T198" s="1"/>
      <c r="U198" s="1" t="s">
        <v>530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21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530</v>
      </c>
      <c r="Q199" s="1" t="s">
        <v>530</v>
      </c>
      <c r="R199" s="1" t="s">
        <v>530</v>
      </c>
      <c r="S199" s="1"/>
      <c r="T199" s="1"/>
      <c r="U199" s="1" t="s">
        <v>530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21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530</v>
      </c>
      <c r="Q200" s="1" t="s">
        <v>530</v>
      </c>
      <c r="R200" s="1" t="s">
        <v>530</v>
      </c>
      <c r="S200" s="1"/>
      <c r="T200" s="1"/>
      <c r="U200" s="1" t="s">
        <v>530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21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530</v>
      </c>
      <c r="Q201" s="1" t="s">
        <v>530</v>
      </c>
      <c r="R201" s="1" t="s">
        <v>530</v>
      </c>
      <c r="S201" s="1"/>
      <c r="T201" s="1"/>
      <c r="U201" s="1" t="s">
        <v>530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21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21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21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21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21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21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21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21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21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21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21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21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21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21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21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21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21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21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21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21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21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21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21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21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21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21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21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21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21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21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21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21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21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21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21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21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21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21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21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21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21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21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21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21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21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21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21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21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21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21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21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21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21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21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21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21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21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21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21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21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21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21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21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21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21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21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21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21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21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21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21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D275"/>
      <c r="E275" s="4"/>
      <c r="F275" s="1"/>
      <c r="G275" s="1"/>
      <c r="H275" s="2"/>
      <c r="I275" s="24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D276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D277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W277" s="3"/>
      <c r="X277" s="3"/>
      <c r="Y277" s="3"/>
      <c r="Z277" s="3"/>
      <c r="AA277" s="3"/>
    </row>
    <row r="278" spans="1:27" ht="14.25" customHeight="1" x14ac:dyDescent="0.3">
      <c r="A278" s="1"/>
      <c r="D278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D279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D280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D28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D282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D283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D284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D285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D286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D287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D288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D289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count="4">
    <dataValidation type="list" allowBlank="1" showErrorMessage="1" sqref="J273:M920 R205:R276 K6:K272 J6:J43 J45:J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274 C290:C1048576" xr:uid="{00000000-0002-0000-0000-000001000000}"/>
    <dataValidation type="list" allowBlank="1" showErrorMessage="1" sqref="C6:C274 C290:C920" xr:uid="{00000000-0002-0000-0000-000002000000}">
      <formula1>"Ф1,Ф2,Ф3,Ф4,Ф5,Ф6,Ф7"</formula1>
    </dataValidation>
    <dataValidation type="list" allowBlank="1" showInputMessage="1" showErrorMessage="1" sqref="W1:W3 W5:W1048576" xr:uid="{00000000-0002-0000-0000-000003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F16B-30A2-475A-8903-336793CE1CFD}">
  <dimension ref="B1:H24"/>
  <sheetViews>
    <sheetView showGridLines="0" tabSelected="1" zoomScale="68" zoomScaleNormal="68" workbookViewId="0">
      <selection activeCell="T35" sqref="T35"/>
    </sheetView>
  </sheetViews>
  <sheetFormatPr defaultRowHeight="14.4" x14ac:dyDescent="0.3"/>
  <cols>
    <col min="3" max="3" width="10.21875" bestFit="1" customWidth="1"/>
    <col min="4" max="4" width="18" bestFit="1" customWidth="1"/>
    <col min="5" max="5" width="29" bestFit="1" customWidth="1"/>
    <col min="6" max="6" width="4.88671875" customWidth="1"/>
    <col min="7" max="7" width="19.33203125" bestFit="1" customWidth="1"/>
    <col min="8" max="8" width="23.44140625" customWidth="1"/>
    <col min="9" max="9" width="12.5546875" customWidth="1"/>
    <col min="10" max="10" width="0.88671875" customWidth="1"/>
    <col min="11" max="11" width="22.88671875" bestFit="1" customWidth="1"/>
    <col min="13" max="13" width="17.109375" bestFit="1" customWidth="1"/>
    <col min="14" max="14" width="29.109375" customWidth="1"/>
    <col min="15" max="15" width="0.88671875" customWidth="1"/>
    <col min="16" max="16" width="19.33203125" bestFit="1" customWidth="1"/>
    <col min="17" max="17" width="14.109375" bestFit="1" customWidth="1"/>
    <col min="21" max="21" width="14.109375" bestFit="1" customWidth="1"/>
  </cols>
  <sheetData>
    <row r="1" spans="2:8" ht="15" thickBot="1" x14ac:dyDescent="0.35"/>
    <row r="2" spans="2:8" ht="15.6" customHeight="1" thickTop="1" x14ac:dyDescent="0.3">
      <c r="B2" s="34" t="s">
        <v>556</v>
      </c>
      <c r="C2" s="35"/>
      <c r="D2" s="35"/>
      <c r="E2" s="35"/>
      <c r="F2" s="35"/>
      <c r="G2" s="35"/>
      <c r="H2" s="36"/>
    </row>
    <row r="3" spans="2:8" x14ac:dyDescent="0.3">
      <c r="B3" s="37"/>
      <c r="C3" s="38"/>
      <c r="D3" s="38"/>
      <c r="E3" s="38"/>
      <c r="F3" s="38"/>
      <c r="G3" s="38"/>
      <c r="H3" s="39"/>
    </row>
    <row r="4" spans="2:8" ht="15" thickBot="1" x14ac:dyDescent="0.35">
      <c r="B4" s="40"/>
      <c r="C4" s="41"/>
      <c r="D4" s="41"/>
      <c r="E4" s="41"/>
      <c r="F4" s="41"/>
      <c r="G4" s="41"/>
      <c r="H4" s="42"/>
    </row>
    <row r="5" spans="2:8" ht="15.6" thickTop="1" thickBot="1" x14ac:dyDescent="0.35"/>
    <row r="6" spans="2:8" ht="16.8" thickTop="1" thickBot="1" x14ac:dyDescent="0.35">
      <c r="B6" s="45" t="s">
        <v>553</v>
      </c>
      <c r="C6" s="46"/>
      <c r="D6" s="46"/>
      <c r="E6" s="47"/>
      <c r="G6" s="43" t="s">
        <v>552</v>
      </c>
      <c r="H6" s="44"/>
    </row>
    <row r="7" spans="2:8" ht="15.6" x14ac:dyDescent="0.3">
      <c r="B7" s="50" t="s">
        <v>554</v>
      </c>
      <c r="C7" s="51"/>
      <c r="D7" s="52">
        <f>_xlfn.COVARIANCE.S(Database!$H$6:$H$272,Database!$I$6:$I$272)</f>
        <v>24147721.725818869</v>
      </c>
      <c r="E7" s="53"/>
      <c r="G7" s="31"/>
      <c r="H7" s="32"/>
    </row>
    <row r="8" spans="2:8" ht="16.2" thickBot="1" x14ac:dyDescent="0.35">
      <c r="B8" s="48" t="s">
        <v>555</v>
      </c>
      <c r="C8" s="49"/>
      <c r="D8" s="54">
        <f>CORREL(Database!$H$6:$H$272,Database!$I$6:$I$272)</f>
        <v>0.95108737743161964</v>
      </c>
      <c r="E8" s="55"/>
      <c r="G8" s="56" t="s">
        <v>539</v>
      </c>
      <c r="H8" s="57">
        <v>281171.90150112362</v>
      </c>
    </row>
    <row r="9" spans="2:8" ht="15.6" thickTop="1" thickBot="1" x14ac:dyDescent="0.35">
      <c r="G9" s="56" t="s">
        <v>540</v>
      </c>
      <c r="H9" s="57">
        <v>5454.0016236992988</v>
      </c>
    </row>
    <row r="10" spans="2:8" ht="21.6" thickTop="1" x14ac:dyDescent="0.4">
      <c r="B10" s="30" t="s">
        <v>537</v>
      </c>
      <c r="C10" s="26"/>
      <c r="D10" s="26"/>
      <c r="E10" s="27"/>
      <c r="G10" s="56" t="s">
        <v>541</v>
      </c>
      <c r="H10" s="58">
        <v>249075.6568</v>
      </c>
    </row>
    <row r="11" spans="2:8" ht="15" thickBot="1" x14ac:dyDescent="0.35">
      <c r="B11" s="28" t="s">
        <v>25</v>
      </c>
      <c r="C11" s="25" t="s">
        <v>534</v>
      </c>
      <c r="D11" s="25" t="s">
        <v>535</v>
      </c>
      <c r="E11" s="29" t="s">
        <v>536</v>
      </c>
      <c r="G11" s="56" t="s">
        <v>542</v>
      </c>
      <c r="H11" s="58">
        <v>460001.25599999994</v>
      </c>
    </row>
    <row r="12" spans="2:8" ht="15" thickTop="1" x14ac:dyDescent="0.3">
      <c r="B12" s="61" t="s">
        <v>5</v>
      </c>
      <c r="C12" s="62">
        <f>COUNTIFS(Database!$V$6:$V$201,B12)</f>
        <v>177</v>
      </c>
      <c r="D12" s="63">
        <f t="shared" ref="D12:D19" si="0">C12/SUM($C$12:$C$19)</f>
        <v>0.90769230769230769</v>
      </c>
      <c r="E12" s="64">
        <f>D12</f>
        <v>0.90769230769230769</v>
      </c>
      <c r="G12" s="56" t="s">
        <v>543</v>
      </c>
      <c r="H12" s="58">
        <v>89119.120849125262</v>
      </c>
    </row>
    <row r="13" spans="2:8" x14ac:dyDescent="0.3">
      <c r="B13" s="61" t="s">
        <v>490</v>
      </c>
      <c r="C13" s="62">
        <f>COUNTIFS(Database!$V$6:$V$201,B13)</f>
        <v>7</v>
      </c>
      <c r="D13" s="63">
        <f t="shared" si="0"/>
        <v>3.5897435897435895E-2</v>
      </c>
      <c r="E13" s="64">
        <f>E12+D13</f>
        <v>0.94358974358974357</v>
      </c>
      <c r="G13" s="56" t="s">
        <v>544</v>
      </c>
      <c r="H13" s="57">
        <v>7942217700.9209938</v>
      </c>
    </row>
    <row r="14" spans="2:8" x14ac:dyDescent="0.3">
      <c r="B14" s="61" t="s">
        <v>6</v>
      </c>
      <c r="C14" s="62">
        <f>COUNTIFS(Database!$V$6:$V$201,B14)</f>
        <v>4</v>
      </c>
      <c r="D14" s="63">
        <f t="shared" si="0"/>
        <v>2.0512820512820513E-2</v>
      </c>
      <c r="E14" s="64">
        <f t="shared" ref="E14:E19" si="1">E13+D14</f>
        <v>0.96410256410256412</v>
      </c>
      <c r="G14" s="56" t="s">
        <v>545</v>
      </c>
      <c r="H14" s="57">
        <v>0.43532116191027326</v>
      </c>
    </row>
    <row r="15" spans="2:8" x14ac:dyDescent="0.3">
      <c r="B15" s="61" t="s">
        <v>9</v>
      </c>
      <c r="C15" s="62">
        <f>COUNTIFS(Database!$V$6:$V$201,B15)</f>
        <v>2</v>
      </c>
      <c r="D15" s="63">
        <f t="shared" si="0"/>
        <v>1.0256410256410256E-2</v>
      </c>
      <c r="E15" s="64">
        <f t="shared" si="1"/>
        <v>0.97435897435897434</v>
      </c>
      <c r="G15" s="56" t="s">
        <v>546</v>
      </c>
      <c r="H15" s="57">
        <v>1.0960149435317852</v>
      </c>
    </row>
    <row r="16" spans="2:8" x14ac:dyDescent="0.3">
      <c r="B16" s="61" t="s">
        <v>7</v>
      </c>
      <c r="C16" s="62">
        <f>COUNTIFS(Database!$V$6:$V$201,B16)</f>
        <v>2</v>
      </c>
      <c r="D16" s="63">
        <f t="shared" si="0"/>
        <v>1.0256410256410256E-2</v>
      </c>
      <c r="E16" s="64">
        <f t="shared" si="1"/>
        <v>0.98461538461538456</v>
      </c>
      <c r="G16" s="56" t="s">
        <v>547</v>
      </c>
      <c r="H16" s="57">
        <v>420707.66399999999</v>
      </c>
    </row>
    <row r="17" spans="2:8" x14ac:dyDescent="0.3">
      <c r="B17" s="61" t="s">
        <v>8</v>
      </c>
      <c r="C17" s="62">
        <f>COUNTIFS(Database!$V$6:$V$201,B17)</f>
        <v>1</v>
      </c>
      <c r="D17" s="63">
        <f t="shared" si="0"/>
        <v>5.1282051282051282E-3</v>
      </c>
      <c r="E17" s="64">
        <f t="shared" si="1"/>
        <v>0.98974358974358967</v>
      </c>
      <c r="G17" s="56" t="s">
        <v>548</v>
      </c>
      <c r="H17" s="57">
        <v>117564.0716</v>
      </c>
    </row>
    <row r="18" spans="2:8" x14ac:dyDescent="0.3">
      <c r="B18" s="61" t="s">
        <v>10</v>
      </c>
      <c r="C18" s="62">
        <f>COUNTIFS(Database!$V$6:$V$201,B18)</f>
        <v>1</v>
      </c>
      <c r="D18" s="63">
        <f t="shared" si="0"/>
        <v>5.1282051282051282E-3</v>
      </c>
      <c r="E18" s="64">
        <f t="shared" si="1"/>
        <v>0.99487179487179478</v>
      </c>
      <c r="G18" s="56" t="s">
        <v>549</v>
      </c>
      <c r="H18" s="57">
        <v>538271.73560000001</v>
      </c>
    </row>
    <row r="19" spans="2:8" x14ac:dyDescent="0.3">
      <c r="B19" s="65" t="s">
        <v>11</v>
      </c>
      <c r="C19" s="66">
        <f>COUNTIFS(Database!$V$6:$V$201,B19)</f>
        <v>1</v>
      </c>
      <c r="D19" s="67">
        <f t="shared" si="0"/>
        <v>5.1282051282051282E-3</v>
      </c>
      <c r="E19" s="68">
        <f t="shared" si="1"/>
        <v>0.99999999999999989</v>
      </c>
      <c r="G19" s="56" t="s">
        <v>550</v>
      </c>
      <c r="H19" s="57">
        <v>75072897.700800002</v>
      </c>
    </row>
    <row r="20" spans="2:8" ht="15" thickBot="1" x14ac:dyDescent="0.35">
      <c r="B20" s="69" t="s">
        <v>538</v>
      </c>
      <c r="C20" s="70">
        <f>SUM(C12:C19)</f>
        <v>195</v>
      </c>
      <c r="D20" s="70">
        <f>SUM(D12:D19)</f>
        <v>0.99999999999999989</v>
      </c>
      <c r="E20" s="71"/>
      <c r="G20" s="59" t="s">
        <v>551</v>
      </c>
      <c r="H20" s="60">
        <v>267</v>
      </c>
    </row>
    <row r="21" spans="2:8" ht="15" thickTop="1" x14ac:dyDescent="0.3"/>
    <row r="23" spans="2:8" ht="19.2" customHeight="1" x14ac:dyDescent="0.3"/>
    <row r="24" spans="2:8" ht="3" customHeight="1" x14ac:dyDescent="0.3"/>
  </sheetData>
  <sortState xmlns:xlrd2="http://schemas.microsoft.com/office/spreadsheetml/2017/richdata2" ref="B12:E19">
    <sortCondition descending="1" ref="C12:C19"/>
  </sortState>
  <mergeCells count="7">
    <mergeCell ref="B2:H4"/>
    <mergeCell ref="G6:H6"/>
    <mergeCell ref="B6:E6"/>
    <mergeCell ref="B8:C8"/>
    <mergeCell ref="B7:C7"/>
    <mergeCell ref="D7:E7"/>
    <mergeCell ref="D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Sheet1</vt:lpstr>
      <vt:lpstr>Database!Extract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Allen  M. Gonzales</cp:lastModifiedBy>
  <dcterms:created xsi:type="dcterms:W3CDTF">2017-06-08T15:05:34Z</dcterms:created>
  <dcterms:modified xsi:type="dcterms:W3CDTF">2025-06-26T05:04:08Z</dcterms:modified>
</cp:coreProperties>
</file>