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t\Data1\USDA-ALARC\Simulation Modeling\FAO56\pyfao56\tests\test6\"/>
    </mc:Choice>
  </mc:AlternateContent>
  <xr:revisionPtr revIDLastSave="0" documentId="13_ncr:40009_{70208FA6-C735-4EAF-B895-781EEF563299}" xr6:coauthVersionLast="47" xr6:coauthVersionMax="47" xr10:uidLastSave="{00000000-0000-0000-0000-000000000000}"/>
  <bookViews>
    <workbookView xWindow="-3330" yWindow="-25890" windowWidth="16290" windowHeight="17910"/>
  </bookViews>
  <sheets>
    <sheet name="Dr" sheetId="1" r:id="rId1"/>
    <sheet name="Drmax" sheetId="2" r:id="rId2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B43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B42" i="1"/>
  <c r="F12" i="1"/>
  <c r="F7" i="1"/>
  <c r="B41" i="2"/>
  <c r="B41" i="1"/>
  <c r="B33" i="1"/>
  <c r="B34" i="2"/>
  <c r="B33" i="2"/>
  <c r="B36" i="2"/>
  <c r="B37" i="2" s="1"/>
  <c r="B32" i="2" a="1"/>
  <c r="B32" i="2" s="1"/>
  <c r="G26" i="2"/>
  <c r="F26" i="2"/>
  <c r="C26" i="2"/>
  <c r="E26" i="2" s="1"/>
  <c r="G25" i="2"/>
  <c r="F25" i="2"/>
  <c r="C25" i="2"/>
  <c r="D25" i="2" s="1"/>
  <c r="G24" i="2"/>
  <c r="F24" i="2"/>
  <c r="C24" i="2"/>
  <c r="E24" i="2" s="1"/>
  <c r="G23" i="2"/>
  <c r="F23" i="2"/>
  <c r="E23" i="2"/>
  <c r="C23" i="2"/>
  <c r="D23" i="2" s="1"/>
  <c r="G22" i="2"/>
  <c r="F22" i="2"/>
  <c r="C22" i="2"/>
  <c r="E22" i="2" s="1"/>
  <c r="G21" i="2"/>
  <c r="F21" i="2"/>
  <c r="C21" i="2"/>
  <c r="E21" i="2" s="1"/>
  <c r="G20" i="2"/>
  <c r="F20" i="2"/>
  <c r="C20" i="2"/>
  <c r="E20" i="2" s="1"/>
  <c r="G19" i="2"/>
  <c r="F19" i="2"/>
  <c r="C19" i="2"/>
  <c r="E19" i="2" s="1"/>
  <c r="G18" i="2"/>
  <c r="F18" i="2"/>
  <c r="C18" i="2"/>
  <c r="E18" i="2" s="1"/>
  <c r="G17" i="2"/>
  <c r="F17" i="2"/>
  <c r="E17" i="2"/>
  <c r="D17" i="2"/>
  <c r="C17" i="2"/>
  <c r="G16" i="2"/>
  <c r="F16" i="2"/>
  <c r="C16" i="2"/>
  <c r="E16" i="2" s="1"/>
  <c r="G15" i="2"/>
  <c r="F15" i="2"/>
  <c r="C15" i="2"/>
  <c r="E15" i="2" s="1"/>
  <c r="G14" i="2"/>
  <c r="F14" i="2"/>
  <c r="D14" i="2"/>
  <c r="C14" i="2"/>
  <c r="E14" i="2" s="1"/>
  <c r="G13" i="2"/>
  <c r="F13" i="2"/>
  <c r="C13" i="2"/>
  <c r="E13" i="2" s="1"/>
  <c r="G12" i="2"/>
  <c r="F12" i="2"/>
  <c r="E12" i="2"/>
  <c r="C12" i="2"/>
  <c r="D12" i="2" s="1"/>
  <c r="G11" i="2"/>
  <c r="F11" i="2"/>
  <c r="C11" i="2"/>
  <c r="E11" i="2" s="1"/>
  <c r="G10" i="2"/>
  <c r="F10" i="2"/>
  <c r="D10" i="2"/>
  <c r="C10" i="2"/>
  <c r="E10" i="2" s="1"/>
  <c r="G9" i="2"/>
  <c r="F9" i="2"/>
  <c r="C9" i="2"/>
  <c r="E9" i="2" s="1"/>
  <c r="G8" i="2"/>
  <c r="F8" i="2"/>
  <c r="C8" i="2"/>
  <c r="E8" i="2" s="1"/>
  <c r="G7" i="2"/>
  <c r="F7" i="2"/>
  <c r="C7" i="2"/>
  <c r="E7" i="2" s="1"/>
  <c r="G6" i="2"/>
  <c r="F6" i="2"/>
  <c r="D6" i="2"/>
  <c r="C6" i="2"/>
  <c r="E6" i="2" s="1"/>
  <c r="G5" i="2"/>
  <c r="F5" i="2"/>
  <c r="C5" i="2"/>
  <c r="E5" i="2" s="1"/>
  <c r="G4" i="2"/>
  <c r="F4" i="2"/>
  <c r="E4" i="2"/>
  <c r="D4" i="2"/>
  <c r="C4" i="2"/>
  <c r="G3" i="2"/>
  <c r="F3" i="2"/>
  <c r="C3" i="2"/>
  <c r="E3" i="2" s="1"/>
  <c r="G2" i="2"/>
  <c r="F2" i="2"/>
  <c r="D2" i="2"/>
  <c r="C2" i="2"/>
  <c r="E2" i="2" s="1"/>
  <c r="F23" i="1"/>
  <c r="F2" i="1"/>
  <c r="F3" i="1"/>
  <c r="F4" i="1"/>
  <c r="F5" i="1"/>
  <c r="F6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B36" i="1"/>
  <c r="B37" i="1" s="1"/>
  <c r="C3" i="1"/>
  <c r="E3" i="1" s="1"/>
  <c r="C4" i="1"/>
  <c r="D4" i="1" s="1"/>
  <c r="C5" i="1"/>
  <c r="E5" i="1" s="1"/>
  <c r="C6" i="1"/>
  <c r="D6" i="1" s="1"/>
  <c r="C7" i="1"/>
  <c r="E7" i="1" s="1"/>
  <c r="C8" i="1"/>
  <c r="D8" i="1" s="1"/>
  <c r="C9" i="1"/>
  <c r="E9" i="1" s="1"/>
  <c r="C10" i="1"/>
  <c r="D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D16" i="1" s="1"/>
  <c r="C17" i="1"/>
  <c r="E17" i="1" s="1"/>
  <c r="C18" i="1"/>
  <c r="E18" i="1" s="1"/>
  <c r="C19" i="1"/>
  <c r="E19" i="1" s="1"/>
  <c r="C20" i="1"/>
  <c r="D20" i="1" s="1"/>
  <c r="C21" i="1"/>
  <c r="E21" i="1" s="1"/>
  <c r="C22" i="1"/>
  <c r="E22" i="1" s="1"/>
  <c r="C23" i="1"/>
  <c r="E23" i="1" s="1"/>
  <c r="C24" i="1"/>
  <c r="D24" i="1" s="1"/>
  <c r="C25" i="1"/>
  <c r="E25" i="1" s="1"/>
  <c r="C26" i="1"/>
  <c r="D26" i="1" s="1"/>
  <c r="C2" i="1"/>
  <c r="D9" i="2" l="1"/>
  <c r="D16" i="2"/>
  <c r="D20" i="2"/>
  <c r="D22" i="2"/>
  <c r="B38" i="2"/>
  <c r="B39" i="2" s="1"/>
  <c r="B40" i="2" s="1"/>
  <c r="D8" i="2"/>
  <c r="D18" i="2"/>
  <c r="B29" i="2"/>
  <c r="B30" i="2"/>
  <c r="E25" i="2"/>
  <c r="B43" i="2" s="1"/>
  <c r="B31" i="2"/>
  <c r="D3" i="2"/>
  <c r="D11" i="2"/>
  <c r="D19" i="2"/>
  <c r="D24" i="2"/>
  <c r="D5" i="2"/>
  <c r="D13" i="2"/>
  <c r="D21" i="2"/>
  <c r="D26" i="2"/>
  <c r="D7" i="2"/>
  <c r="D15" i="2"/>
  <c r="E24" i="1"/>
  <c r="E16" i="1"/>
  <c r="E10" i="1"/>
  <c r="E8" i="1"/>
  <c r="D18" i="1"/>
  <c r="E26" i="1"/>
  <c r="D14" i="1"/>
  <c r="D12" i="1"/>
  <c r="E20" i="1"/>
  <c r="E4" i="1"/>
  <c r="E6" i="1"/>
  <c r="B31" i="1"/>
  <c r="D22" i="1"/>
  <c r="B32" i="1" a="1"/>
  <c r="B32" i="1" s="1"/>
  <c r="D21" i="1"/>
  <c r="D13" i="1"/>
  <c r="D5" i="1"/>
  <c r="E2" i="1"/>
  <c r="D2" i="1"/>
  <c r="D19" i="1"/>
  <c r="D11" i="1"/>
  <c r="D3" i="1"/>
  <c r="D25" i="1"/>
  <c r="D17" i="1"/>
  <c r="D9" i="1"/>
  <c r="B29" i="1"/>
  <c r="B30" i="1"/>
  <c r="D23" i="1"/>
  <c r="D15" i="1"/>
  <c r="D7" i="1"/>
  <c r="B42" i="2" l="1"/>
  <c r="B35" i="2"/>
  <c r="B34" i="1"/>
  <c r="B38" i="1"/>
  <c r="B39" i="1" s="1"/>
  <c r="B40" i="1" s="1"/>
  <c r="B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<sst xmlns="http://schemas.openxmlformats.org/spreadsheetml/2006/main" count="44" uniqueCount="24">
  <si>
    <t>sDr</t>
  </si>
  <si>
    <t>mDr</t>
  </si>
  <si>
    <t>sDrmax</t>
  </si>
  <si>
    <t>mDrmax</t>
  </si>
  <si>
    <t>s-m</t>
  </si>
  <si>
    <t>bias</t>
  </si>
  <si>
    <t>rbias</t>
  </si>
  <si>
    <t>pbias</t>
  </si>
  <si>
    <t>maxerr</t>
  </si>
  <si>
    <t>mae</t>
  </si>
  <si>
    <t>sse</t>
  </si>
  <si>
    <t>r</t>
  </si>
  <si>
    <t>r2</t>
  </si>
  <si>
    <t>rmse</t>
  </si>
  <si>
    <t>rrmse</t>
  </si>
  <si>
    <t>prmse</t>
  </si>
  <si>
    <t>crm</t>
  </si>
  <si>
    <t>nse</t>
  </si>
  <si>
    <t>d</t>
  </si>
  <si>
    <t>ABS(s-m)</t>
  </si>
  <si>
    <t>(s-m)^2</t>
  </si>
  <si>
    <t>(m-mbar)^2</t>
  </si>
  <si>
    <t>(ABS(s-mbar)+ABS(m-mbar))^2</t>
  </si>
  <si>
    <t>meanerr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</si>
</sst>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4.4" x14ac:dyDescent="0.3"/>
  <cols>
    <col min="6" max="6" width="12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>
        <v>27.1999999999998</v>
      </c>
      <c r="B2" s="1">
        <v>38.198090000024699</v>
      </c>
      <c r="C2">
        <f>(A2-B2)</f>
        <v>-10.998090000024899</v>
      </c>
      <c r="D2">
        <f>ABS(C2)</f>
        <v>10.998090000024899</v>
      </c>
      <c r="E2">
        <f>C2*C2</f>
        <v>120.95798364864767</v>
      </c>
      <c r="F2">
        <f>(B2-AVERAGE(B$2:B$26))^2</f>
        <v>5114.6289386184926</v>
      </c>
      <c r="G2">
        <f>(ABS(A2-AVERAGE($B$2:$B$26))+ABS(B2-AVERAGE($B$2:$B$26)))^2</f>
        <v>17433.288229221231</v>
      </c>
    </row>
    <row r="3" spans="1:7" x14ac:dyDescent="0.3">
      <c r="A3" s="1">
        <v>13.684522746741299</v>
      </c>
      <c r="B3" s="1">
        <v>11.599420000023301</v>
      </c>
      <c r="C3">
        <f t="shared" ref="C3:C26" si="0">(A3-B3)</f>
        <v>2.0851027467179986</v>
      </c>
      <c r="D3">
        <f t="shared" ref="D3:D26" si="1">ABS(C3)</f>
        <v>2.0851027467179986</v>
      </c>
      <c r="E3">
        <f t="shared" ref="E3:E26" si="2">C3*C3</f>
        <v>4.3476534643709419</v>
      </c>
      <c r="F3">
        <f>(B3-AVERAGE(B$2:B$26))^2</f>
        <v>2017.6234898602856</v>
      </c>
      <c r="G3">
        <f t="shared" ref="G3:G26" si="3">(ABS(A3-AVERAGE($B$2:$B$26))+ABS(B3-AVERAGE($B$2:$B$26)))^2</f>
        <v>8449.4758933548546</v>
      </c>
    </row>
    <row r="4" spans="1:7" x14ac:dyDescent="0.3">
      <c r="A4" s="1">
        <v>13.0893405284962</v>
      </c>
      <c r="B4" s="1">
        <v>6.1996900000160897</v>
      </c>
      <c r="C4">
        <f t="shared" si="0"/>
        <v>6.8896505284801099</v>
      </c>
      <c r="D4">
        <f t="shared" si="1"/>
        <v>6.8896505284801099</v>
      </c>
      <c r="E4">
        <f t="shared" si="2"/>
        <v>47.467284404586259</v>
      </c>
      <c r="F4">
        <f>(B4-AVERAGE(B$2:B$26))^2</f>
        <v>1561.6908184385868</v>
      </c>
      <c r="G4">
        <f t="shared" si="3"/>
        <v>7383.2978451957306</v>
      </c>
    </row>
    <row r="5" spans="1:7" x14ac:dyDescent="0.3">
      <c r="A5" s="1">
        <v>13.281382672687499</v>
      </c>
      <c r="B5" s="1">
        <v>5.1997400000282603</v>
      </c>
      <c r="C5">
        <f t="shared" si="0"/>
        <v>8.081642672659239</v>
      </c>
      <c r="D5">
        <f t="shared" si="1"/>
        <v>8.081642672659239</v>
      </c>
      <c r="E5">
        <f t="shared" si="2"/>
        <v>65.312948288546764</v>
      </c>
      <c r="F5">
        <f>(B5-AVERAGE(B$2:B$26))^2</f>
        <v>1483.6582022664409</v>
      </c>
      <c r="G5">
        <f t="shared" si="3"/>
        <v>7245.1097879463032</v>
      </c>
    </row>
    <row r="6" spans="1:7" x14ac:dyDescent="0.3">
      <c r="A6" s="1">
        <v>12.040360120451499</v>
      </c>
      <c r="B6" s="1">
        <v>6.1996900000160897</v>
      </c>
      <c r="C6">
        <f t="shared" si="0"/>
        <v>5.8406701204354095</v>
      </c>
      <c r="D6">
        <f t="shared" si="1"/>
        <v>5.8406701204354095</v>
      </c>
      <c r="E6">
        <f t="shared" si="2"/>
        <v>34.113427455746979</v>
      </c>
      <c r="F6">
        <f>(B6-AVERAGE(B$2:B$26))^2</f>
        <v>1561.6908184385868</v>
      </c>
      <c r="G6">
        <f t="shared" si="3"/>
        <v>7204.1285753429183</v>
      </c>
    </row>
    <row r="7" spans="1:7" x14ac:dyDescent="0.3">
      <c r="A7" s="1">
        <v>16.546944111758599</v>
      </c>
      <c r="B7" s="1">
        <v>6.5837900000061698</v>
      </c>
      <c r="C7">
        <f t="shared" si="0"/>
        <v>9.9631541117524289</v>
      </c>
      <c r="D7">
        <f t="shared" si="1"/>
        <v>9.9631541117524289</v>
      </c>
      <c r="E7">
        <f t="shared" si="2"/>
        <v>99.264439854529328</v>
      </c>
      <c r="F7">
        <f>(B7-AVERAGE(B$2:B$26))^2</f>
        <v>1592.1962586062043</v>
      </c>
      <c r="G7">
        <f t="shared" si="3"/>
        <v>8058.2618865011718</v>
      </c>
    </row>
    <row r="8" spans="1:7" x14ac:dyDescent="0.3">
      <c r="A8" s="1">
        <v>6.8296693569677096</v>
      </c>
      <c r="B8" s="1">
        <v>7.9401099998860696</v>
      </c>
      <c r="C8">
        <f t="shared" si="0"/>
        <v>-1.11044064291836</v>
      </c>
      <c r="D8">
        <f t="shared" si="1"/>
        <v>1.11044064291836</v>
      </c>
      <c r="E8">
        <f t="shared" si="2"/>
        <v>1.2330784214449406</v>
      </c>
      <c r="F8">
        <f>(B8-AVERAGE(B$2:B$26))^2</f>
        <v>1702.2765298390486</v>
      </c>
      <c r="G8">
        <f t="shared" si="3"/>
        <v>6627.0780526856488</v>
      </c>
    </row>
    <row r="9" spans="1:7" x14ac:dyDescent="0.3">
      <c r="A9" s="1">
        <v>18.2981383951387</v>
      </c>
      <c r="B9" s="1">
        <v>4.4706500001344898</v>
      </c>
      <c r="C9">
        <f t="shared" si="0"/>
        <v>13.82748839500421</v>
      </c>
      <c r="D9">
        <f t="shared" si="1"/>
        <v>13.82748839500421</v>
      </c>
      <c r="E9">
        <f t="shared" si="2"/>
        <v>191.1994353139761</v>
      </c>
      <c r="F9">
        <f>(B9-AVERAGE(B$2:B$26))^2</f>
        <v>1428.0231831401727</v>
      </c>
      <c r="G9">
        <f t="shared" si="3"/>
        <v>7993.4107338193562</v>
      </c>
    </row>
    <row r="10" spans="1:7" x14ac:dyDescent="0.3">
      <c r="A10" s="1">
        <v>22.1225426696402</v>
      </c>
      <c r="B10" s="1">
        <v>-12.647820000043801</v>
      </c>
      <c r="C10">
        <f t="shared" si="0"/>
        <v>34.770362669684005</v>
      </c>
      <c r="D10">
        <f t="shared" si="1"/>
        <v>34.770362669684005</v>
      </c>
      <c r="E10">
        <f t="shared" si="2"/>
        <v>1208.9781201813551</v>
      </c>
      <c r="F10">
        <f>(B10-AVERAGE(B$2:B$26))^2</f>
        <v>427.27883066068875</v>
      </c>
      <c r="G10">
        <f t="shared" si="3"/>
        <v>5793.0077232448584</v>
      </c>
    </row>
    <row r="11" spans="1:7" x14ac:dyDescent="0.3">
      <c r="A11" s="1">
        <v>12.8066560959927</v>
      </c>
      <c r="B11" s="1">
        <v>-38.051819999574498</v>
      </c>
      <c r="C11">
        <f t="shared" si="0"/>
        <v>50.858476095567198</v>
      </c>
      <c r="D11">
        <f t="shared" si="1"/>
        <v>50.858476095567198</v>
      </c>
      <c r="E11">
        <f t="shared" si="2"/>
        <v>2586.5845907633802</v>
      </c>
      <c r="F11">
        <f>(B11-AVERAGE(B$2:B$26))^2</f>
        <v>22.403901693111539</v>
      </c>
      <c r="G11">
        <f t="shared" si="3"/>
        <v>2586.5845907633802</v>
      </c>
    </row>
    <row r="12" spans="1:7" x14ac:dyDescent="0.3">
      <c r="A12" s="1">
        <v>24.562731439754501</v>
      </c>
      <c r="B12" s="1">
        <v>-58.546359999903302</v>
      </c>
      <c r="C12">
        <f t="shared" si="0"/>
        <v>83.109091439657803</v>
      </c>
      <c r="D12">
        <f t="shared" si="1"/>
        <v>83.109091439657803</v>
      </c>
      <c r="E12">
        <f t="shared" si="2"/>
        <v>6907.1210799254022</v>
      </c>
      <c r="F12">
        <f>(B12-AVERAGE(B$2:B$26))^2</f>
        <v>636.4427001514324</v>
      </c>
      <c r="G12">
        <f t="shared" si="3"/>
        <v>6907.1210799254022</v>
      </c>
    </row>
    <row r="13" spans="1:7" x14ac:dyDescent="0.3">
      <c r="A13" s="1">
        <v>21.269594282810299</v>
      </c>
      <c r="B13" s="1">
        <v>-62.118479998901996</v>
      </c>
      <c r="C13">
        <f t="shared" si="0"/>
        <v>83.388074281712292</v>
      </c>
      <c r="D13">
        <f t="shared" si="1"/>
        <v>83.388074281712292</v>
      </c>
      <c r="E13">
        <f t="shared" si="2"/>
        <v>6953.5709324123673</v>
      </c>
      <c r="F13">
        <f>(B13-AVERAGE(B$2:B$26))^2</f>
        <v>829.43631357105232</v>
      </c>
      <c r="G13">
        <f t="shared" si="3"/>
        <v>6953.5709324123673</v>
      </c>
    </row>
    <row r="14" spans="1:7" x14ac:dyDescent="0.3">
      <c r="A14" s="1">
        <v>17.4831133695061</v>
      </c>
      <c r="B14" s="1">
        <v>-63.299269999521897</v>
      </c>
      <c r="C14">
        <f t="shared" si="0"/>
        <v>80.782383369027997</v>
      </c>
      <c r="D14">
        <f t="shared" si="1"/>
        <v>80.782383369027997</v>
      </c>
      <c r="E14">
        <f t="shared" si="2"/>
        <v>6525.7934627806108</v>
      </c>
      <c r="F14">
        <f>(B14-AVERAGE(B$2:B$26))^2</f>
        <v>898.84393148984771</v>
      </c>
      <c r="G14">
        <f t="shared" si="3"/>
        <v>6525.7934627806108</v>
      </c>
    </row>
    <row r="15" spans="1:7" x14ac:dyDescent="0.3">
      <c r="A15" s="1">
        <v>15.8542831263943</v>
      </c>
      <c r="B15" s="1">
        <v>-63.599199999314401</v>
      </c>
      <c r="C15">
        <f t="shared" si="0"/>
        <v>79.453483125708701</v>
      </c>
      <c r="D15">
        <f t="shared" si="1"/>
        <v>79.453483125708701</v>
      </c>
      <c r="E15">
        <f t="shared" si="2"/>
        <v>6312.8559808072769</v>
      </c>
      <c r="F15">
        <f>(B15-AVERAGE(B$2:B$26))^2</f>
        <v>916.91812778056919</v>
      </c>
      <c r="G15">
        <f t="shared" si="3"/>
        <v>6312.8559808072769</v>
      </c>
    </row>
    <row r="16" spans="1:7" x14ac:dyDescent="0.3">
      <c r="A16" s="1">
        <v>20.0066875678922</v>
      </c>
      <c r="B16" s="1">
        <v>-66.599219999403203</v>
      </c>
      <c r="C16">
        <f t="shared" si="0"/>
        <v>86.605907567295404</v>
      </c>
      <c r="D16">
        <f t="shared" si="1"/>
        <v>86.605907567295404</v>
      </c>
      <c r="E16">
        <f t="shared" si="2"/>
        <v>7500.5832255549149</v>
      </c>
      <c r="F16">
        <f>(B16-AVERAGE(B$2:B$26))^2</f>
        <v>1107.6033950121523</v>
      </c>
      <c r="G16">
        <f t="shared" si="3"/>
        <v>7500.5832255549149</v>
      </c>
    </row>
    <row r="17" spans="1:7" x14ac:dyDescent="0.3">
      <c r="A17" s="1">
        <v>17.21878422372</v>
      </c>
      <c r="B17" s="1">
        <v>-76.799179999169596</v>
      </c>
      <c r="C17">
        <f t="shared" si="0"/>
        <v>94.017964222889589</v>
      </c>
      <c r="D17">
        <f t="shared" si="1"/>
        <v>94.017964222889589</v>
      </c>
      <c r="E17">
        <f t="shared" si="2"/>
        <v>8839.3775966165467</v>
      </c>
      <c r="F17">
        <f>(B17-AVERAGE(B$2:B$26))^2</f>
        <v>1890.5657069378792</v>
      </c>
      <c r="G17">
        <f t="shared" si="3"/>
        <v>8839.3775966165467</v>
      </c>
    </row>
    <row r="18" spans="1:7" x14ac:dyDescent="0.3">
      <c r="A18" s="1">
        <v>12.594250000000001</v>
      </c>
      <c r="B18" s="1">
        <v>-71.399239999576807</v>
      </c>
      <c r="C18">
        <f t="shared" si="0"/>
        <v>83.993489999576809</v>
      </c>
      <c r="D18">
        <f t="shared" si="1"/>
        <v>83.993489999576809</v>
      </c>
      <c r="E18">
        <f t="shared" si="2"/>
        <v>7054.9063623090096</v>
      </c>
      <c r="F18">
        <f>(B18-AVERAGE(B$2:B$26))^2</f>
        <v>1450.1394078521187</v>
      </c>
      <c r="G18">
        <f t="shared" si="3"/>
        <v>7054.9063623090096</v>
      </c>
    </row>
    <row r="19" spans="1:7" x14ac:dyDescent="0.3">
      <c r="A19" s="1">
        <v>16.554566004815101</v>
      </c>
      <c r="B19" s="1">
        <v>-83.599159998864806</v>
      </c>
      <c r="C19">
        <f t="shared" si="0"/>
        <v>100.15372600367991</v>
      </c>
      <c r="D19">
        <f t="shared" si="1"/>
        <v>100.15372600367991</v>
      </c>
      <c r="E19">
        <f t="shared" si="2"/>
        <v>10030.768832420188</v>
      </c>
      <c r="F19">
        <f>(B19-AVERAGE(B$2:B$26))^2</f>
        <v>2528.1403452780264</v>
      </c>
      <c r="G19">
        <f t="shared" si="3"/>
        <v>10030.768832420188</v>
      </c>
    </row>
    <row r="20" spans="1:7" x14ac:dyDescent="0.3">
      <c r="A20" s="1">
        <v>30.005727805739902</v>
      </c>
      <c r="B20" s="1">
        <v>-65.799219998663801</v>
      </c>
      <c r="C20">
        <f t="shared" si="0"/>
        <v>95.804947804403696</v>
      </c>
      <c r="D20">
        <f t="shared" si="1"/>
        <v>95.804947804403696</v>
      </c>
      <c r="E20">
        <f t="shared" si="2"/>
        <v>9178.5880238045174</v>
      </c>
      <c r="F20">
        <f>(B20-AVERAGE(B$2:B$26))^2</f>
        <v>1054.9943133642357</v>
      </c>
      <c r="G20">
        <f t="shared" si="3"/>
        <v>9178.5880238045174</v>
      </c>
    </row>
    <row r="21" spans="1:7" x14ac:dyDescent="0.3">
      <c r="A21" s="1">
        <v>7.30497160240576</v>
      </c>
      <c r="B21" s="1">
        <v>-88.6992899993934</v>
      </c>
      <c r="C21">
        <f t="shared" si="0"/>
        <v>96.004261601799158</v>
      </c>
      <c r="D21">
        <f t="shared" si="1"/>
        <v>96.004261601799158</v>
      </c>
      <c r="E21">
        <f t="shared" si="2"/>
        <v>9216.8182457066887</v>
      </c>
      <c r="F21">
        <f>(B21-AVERAGE(B$2:B$26))^2</f>
        <v>3067.0270275074035</v>
      </c>
      <c r="G21">
        <f t="shared" si="3"/>
        <v>9216.8182457066887</v>
      </c>
    </row>
    <row r="22" spans="1:7" x14ac:dyDescent="0.3">
      <c r="A22" s="1">
        <v>45.312769420289101</v>
      </c>
      <c r="B22" s="1">
        <v>-45.399359998297697</v>
      </c>
      <c r="C22">
        <f t="shared" si="0"/>
        <v>90.712129418586798</v>
      </c>
      <c r="D22">
        <f t="shared" si="1"/>
        <v>90.712129418586798</v>
      </c>
      <c r="E22">
        <f t="shared" si="2"/>
        <v>8228.6904236544397</v>
      </c>
      <c r="F22">
        <f>(B22-AVERAGE(B$2:B$26))^2</f>
        <v>145.94611519739422</v>
      </c>
      <c r="G22">
        <f t="shared" si="3"/>
        <v>8228.6904236544433</v>
      </c>
    </row>
    <row r="23" spans="1:7" x14ac:dyDescent="0.3">
      <c r="A23" s="1">
        <v>54.870090874615798</v>
      </c>
      <c r="B23" s="1">
        <v>-55.799199999449101</v>
      </c>
      <c r="C23">
        <f t="shared" si="0"/>
        <v>110.6692908740649</v>
      </c>
      <c r="D23">
        <f t="shared" si="1"/>
        <v>110.6692908740649</v>
      </c>
      <c r="E23">
        <f t="shared" si="2"/>
        <v>12247.691942568385</v>
      </c>
      <c r="F23">
        <f>(B23-AVERAGE(B$2:B$26))^2</f>
        <v>505.37989418914134</v>
      </c>
      <c r="G23">
        <f t="shared" si="3"/>
        <v>12247.691942568385</v>
      </c>
    </row>
    <row r="24" spans="1:7" x14ac:dyDescent="0.3">
      <c r="A24" s="1">
        <v>103.64004406186901</v>
      </c>
      <c r="B24" s="1">
        <v>-15.6992899989924</v>
      </c>
      <c r="C24">
        <f t="shared" si="0"/>
        <v>119.3393340608614</v>
      </c>
      <c r="D24">
        <f t="shared" si="1"/>
        <v>119.3393340608614</v>
      </c>
      <c r="E24">
        <f t="shared" si="2"/>
        <v>14241.876654089874</v>
      </c>
      <c r="F24">
        <f>(B24-AVERAGE(B$2:B$26))^2</f>
        <v>310.43811153354585</v>
      </c>
      <c r="G24">
        <f t="shared" si="3"/>
        <v>23894.309256491422</v>
      </c>
    </row>
    <row r="25" spans="1:7" x14ac:dyDescent="0.3">
      <c r="A25" s="1">
        <v>111.133312213243</v>
      </c>
      <c r="B25" s="1">
        <v>-23.099309998818899</v>
      </c>
      <c r="C25">
        <f t="shared" si="0"/>
        <v>134.2326222120619</v>
      </c>
      <c r="D25">
        <f t="shared" si="1"/>
        <v>134.2326222120619</v>
      </c>
      <c r="E25">
        <f t="shared" si="2"/>
        <v>18018.396865926134</v>
      </c>
      <c r="F25">
        <f>(B25-AVERAGE(B$2:B$26))^2</f>
        <v>104.43274356017943</v>
      </c>
      <c r="G25">
        <f t="shared" si="3"/>
        <v>23923.146147794123</v>
      </c>
    </row>
    <row r="26" spans="1:7" x14ac:dyDescent="0.3">
      <c r="A26" s="1">
        <v>119.23831221324301</v>
      </c>
      <c r="B26" s="1">
        <v>-28.1993599991374</v>
      </c>
      <c r="C26">
        <f t="shared" si="0"/>
        <v>147.43767221238039</v>
      </c>
      <c r="D26">
        <f t="shared" si="1"/>
        <v>147.43767221238039</v>
      </c>
      <c r="E26">
        <f t="shared" si="2"/>
        <v>21737.867187405325</v>
      </c>
      <c r="F26">
        <f>(B26-AVERAGE(B$2:B$26))^2</f>
        <v>26.206044829319357</v>
      </c>
      <c r="G26">
        <f t="shared" si="3"/>
        <v>24861.733657269553</v>
      </c>
    </row>
    <row r="29" spans="1:7" x14ac:dyDescent="0.3">
      <c r="A29" t="s">
        <v>5</v>
      </c>
      <c r="B29">
        <f>SUM(C2:C26)</f>
        <v>1605.9123948910642</v>
      </c>
    </row>
    <row r="30" spans="1:7" x14ac:dyDescent="0.3">
      <c r="A30" t="s">
        <v>6</v>
      </c>
      <c r="B30">
        <f>SUM(C2:C26)/AVERAGE(B2:B26)</f>
        <v>-48.198756671850248</v>
      </c>
    </row>
    <row r="31" spans="1:7" x14ac:dyDescent="0.3">
      <c r="A31" t="s">
        <v>7</v>
      </c>
      <c r="B31">
        <f>SUM(C2:C26)/AVERAGE(B2:B26)*100</f>
        <v>-4819.8756671850251</v>
      </c>
    </row>
    <row r="32" spans="1:7" x14ac:dyDescent="0.3">
      <c r="A32" t="s">
        <v>8</v>
      </c>
      <c r="B32" cm="1">
        <f t="array" ref="B32">MAX(ABS(C2:C26))</f>
        <v>147.43767221238039</v>
      </c>
    </row>
    <row r="33" spans="1:2" x14ac:dyDescent="0.3">
      <c r="A33" t="s">
        <v>23</v>
      </c>
      <c r="B33">
        <f>AVERAGE(C2:C26)</f>
        <v>64.236495795642568</v>
      </c>
    </row>
    <row r="34" spans="1:2" x14ac:dyDescent="0.3">
      <c r="A34" t="s">
        <v>9</v>
      </c>
      <c r="B34">
        <f>AVERAGE(D2:D26)</f>
        <v>65.205178247078024</v>
      </c>
    </row>
    <row r="35" spans="1:2" x14ac:dyDescent="0.3">
      <c r="A35" t="s">
        <v>10</v>
      </c>
      <c r="B35">
        <f>SUM(E2:E26)</f>
        <v>157354.36577777826</v>
      </c>
    </row>
    <row r="36" spans="1:2" x14ac:dyDescent="0.3">
      <c r="A36" t="s">
        <v>11</v>
      </c>
      <c r="B36">
        <f>CORREL(A2:A26,B2:B26)</f>
        <v>5.4369197740728223E-2</v>
      </c>
    </row>
    <row r="37" spans="1:2" x14ac:dyDescent="0.3">
      <c r="A37" t="s">
        <v>12</v>
      </c>
      <c r="B37">
        <f>B36^2</f>
        <v>2.9560096629704068E-3</v>
      </c>
    </row>
    <row r="38" spans="1:2" x14ac:dyDescent="0.3">
      <c r="A38" t="s">
        <v>13</v>
      </c>
      <c r="B38">
        <f>SQRT(AVERAGE(E2:E26))</f>
        <v>79.335834470377449</v>
      </c>
    </row>
    <row r="39" spans="1:2" x14ac:dyDescent="0.3">
      <c r="A39" t="s">
        <v>14</v>
      </c>
      <c r="B39">
        <f>B38/AVERAGE(B2:B26)</f>
        <v>-2.3811314945702891</v>
      </c>
    </row>
    <row r="40" spans="1:2" x14ac:dyDescent="0.3">
      <c r="A40" t="s">
        <v>15</v>
      </c>
      <c r="B40">
        <f>B39*100</f>
        <v>-238.1131494570289</v>
      </c>
    </row>
    <row r="41" spans="1:2" x14ac:dyDescent="0.3">
      <c r="A41" t="s">
        <v>16</v>
      </c>
      <c r="B41">
        <f>(SUM(A2:A26)-SUM(B2:B26))/SUM(B2:B26)</f>
        <v>-1.9279502668740101</v>
      </c>
    </row>
    <row r="42" spans="1:2" x14ac:dyDescent="0.3">
      <c r="A42" t="s">
        <v>17</v>
      </c>
      <c r="B42">
        <f>1-SUM(E2:E26)/SUM(F2:F26)</f>
        <v>-3.8590179698335465</v>
      </c>
    </row>
    <row r="43" spans="1:2" x14ac:dyDescent="0.3">
      <c r="A43" t="s">
        <v>18</v>
      </c>
      <c r="B43">
        <f>1-SUM(E2:E26)/SUM(G2:G26)</f>
        <v>0.3717124454276266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>
        <v>0</v>
      </c>
      <c r="B2" s="1">
        <v>-10.699999998697299</v>
      </c>
      <c r="C2">
        <f>(A2-B2)</f>
        <v>10.699999998697299</v>
      </c>
      <c r="D2">
        <f>ABS(C2)</f>
        <v>10.699999998697299</v>
      </c>
      <c r="E2">
        <f>C2*C2</f>
        <v>114.48999997212221</v>
      </c>
      <c r="F2">
        <f>(B2-AVERAGE(B$2:B$26))^2</f>
        <v>2396.6899360357938</v>
      </c>
      <c r="G2">
        <f>(ABS(A2-AVERAGE($B$2:$B$26))+ABS(B2-AVERAGE($B$2:$B$26)))^2</f>
        <v>11796.566543875842</v>
      </c>
    </row>
    <row r="3" spans="1:7" x14ac:dyDescent="0.3">
      <c r="A3" s="1">
        <v>13.684522746741299</v>
      </c>
      <c r="B3" s="1">
        <v>-38.2999999991804</v>
      </c>
      <c r="C3">
        <f t="shared" ref="C3:C26" si="0">(A3-B3)</f>
        <v>51.984522745921701</v>
      </c>
      <c r="D3">
        <f t="shared" ref="D3:D26" si="1">ABS(C3)</f>
        <v>51.984522745921701</v>
      </c>
      <c r="E3">
        <f t="shared" ref="E3:E26" si="2">C3*C3</f>
        <v>2702.3906051212507</v>
      </c>
      <c r="F3">
        <f>(B3-AVERAGE(B$2:B$26))^2</f>
        <v>456.07873599498009</v>
      </c>
      <c r="G3">
        <f t="shared" ref="G3:G26" si="3">(ABS(A3-AVERAGE($B$2:$B$26))+ABS(B3-AVERAGE($B$2:$B$26)))^2</f>
        <v>8967.4314201243469</v>
      </c>
    </row>
    <row r="4" spans="1:7" x14ac:dyDescent="0.3">
      <c r="A4" s="1">
        <v>13.0893405284962</v>
      </c>
      <c r="B4" s="1">
        <v>-55.699999998752297</v>
      </c>
      <c r="C4">
        <f t="shared" si="0"/>
        <v>68.789340527248498</v>
      </c>
      <c r="D4">
        <f t="shared" si="1"/>
        <v>68.789340527248498</v>
      </c>
      <c r="E4">
        <f t="shared" si="2"/>
        <v>4731.9733701737523</v>
      </c>
      <c r="F4">
        <f>(B4-AVERAGE(B$2:B$26))^2</f>
        <v>15.649936002457263</v>
      </c>
      <c r="G4">
        <f t="shared" si="3"/>
        <v>5883.0956387722163</v>
      </c>
    </row>
    <row r="5" spans="1:7" x14ac:dyDescent="0.3">
      <c r="A5" s="1">
        <v>13.281382672687499</v>
      </c>
      <c r="B5" s="1">
        <v>-57.499999999343899</v>
      </c>
      <c r="C5">
        <f t="shared" si="0"/>
        <v>70.781382672031398</v>
      </c>
      <c r="D5">
        <f t="shared" si="1"/>
        <v>70.781382672031398</v>
      </c>
      <c r="E5">
        <f t="shared" si="2"/>
        <v>5010.0041329645464</v>
      </c>
      <c r="F5">
        <f>(B5-AVERAGE(B$2:B$26))^2</f>
        <v>4.6483359987882071</v>
      </c>
      <c r="G5">
        <f t="shared" si="3"/>
        <v>5639.0161210437318</v>
      </c>
    </row>
    <row r="6" spans="1:7" x14ac:dyDescent="0.3">
      <c r="A6" s="1">
        <v>12.040360120451499</v>
      </c>
      <c r="B6" s="1">
        <v>-60.299999998856897</v>
      </c>
      <c r="C6">
        <f t="shared" si="0"/>
        <v>72.3403601193084</v>
      </c>
      <c r="D6">
        <f t="shared" si="1"/>
        <v>72.3403601193084</v>
      </c>
      <c r="E6">
        <f t="shared" si="2"/>
        <v>5233.1277021912256</v>
      </c>
      <c r="F6">
        <f>(B6-AVERAGE(B$2:B$26))^2</f>
        <v>0.41473599973470576</v>
      </c>
      <c r="G6">
        <f t="shared" si="3"/>
        <v>5233.1277021912256</v>
      </c>
    </row>
    <row r="7" spans="1:7" x14ac:dyDescent="0.3">
      <c r="A7" s="1">
        <v>16.546944111758599</v>
      </c>
      <c r="B7" s="1">
        <v>-67.899999999281505</v>
      </c>
      <c r="C7">
        <f t="shared" si="0"/>
        <v>84.446944111040096</v>
      </c>
      <c r="D7">
        <f t="shared" si="1"/>
        <v>84.446944111040096</v>
      </c>
      <c r="E7">
        <f t="shared" si="2"/>
        <v>7131.2863696931299</v>
      </c>
      <c r="F7">
        <f>(B7-AVERAGE(B$2:B$26))^2</f>
        <v>67.96353600360483</v>
      </c>
      <c r="G7">
        <f t="shared" si="3"/>
        <v>7131.2863696931317</v>
      </c>
    </row>
    <row r="8" spans="1:7" x14ac:dyDescent="0.3">
      <c r="A8" s="1">
        <v>6.8296693569677096</v>
      </c>
      <c r="B8" s="1">
        <v>-71.799999999375203</v>
      </c>
      <c r="C8">
        <f t="shared" si="0"/>
        <v>78.629669356342916</v>
      </c>
      <c r="D8">
        <f t="shared" si="1"/>
        <v>78.629669356342916</v>
      </c>
      <c r="E8">
        <f t="shared" si="2"/>
        <v>6182.6249030878125</v>
      </c>
      <c r="F8">
        <f>(B8-AVERAGE(B$2:B$26))^2</f>
        <v>147.47673600758591</v>
      </c>
      <c r="G8">
        <f t="shared" si="3"/>
        <v>6182.6249030878125</v>
      </c>
    </row>
    <row r="9" spans="1:7" x14ac:dyDescent="0.3">
      <c r="A9" s="1">
        <v>18.2981383951387</v>
      </c>
      <c r="B9" s="1">
        <v>-71.099999999010095</v>
      </c>
      <c r="C9">
        <f t="shared" si="0"/>
        <v>89.398138394148788</v>
      </c>
      <c r="D9">
        <f t="shared" si="1"/>
        <v>89.398138394148788</v>
      </c>
      <c r="E9">
        <f t="shared" si="2"/>
        <v>7992.0271483393799</v>
      </c>
      <c r="F9">
        <f>(B9-AVERAGE(B$2:B$26))^2</f>
        <v>130.96513599879205</v>
      </c>
      <c r="G9">
        <f t="shared" si="3"/>
        <v>7992.0271483393817</v>
      </c>
    </row>
    <row r="10" spans="1:7" x14ac:dyDescent="0.3">
      <c r="A10" s="1">
        <v>22.1225426696402</v>
      </c>
      <c r="B10" s="1">
        <v>-74.399999999247001</v>
      </c>
      <c r="C10">
        <f t="shared" si="0"/>
        <v>96.522542668887198</v>
      </c>
      <c r="D10">
        <f t="shared" si="1"/>
        <v>96.522542668887198</v>
      </c>
      <c r="E10">
        <f t="shared" si="2"/>
        <v>9316.6012432671505</v>
      </c>
      <c r="F10">
        <f>(B10-AVERAGE(B$2:B$26))^2</f>
        <v>217.38553600542963</v>
      </c>
      <c r="G10">
        <f t="shared" si="3"/>
        <v>9316.6012432671505</v>
      </c>
    </row>
    <row r="11" spans="1:7" x14ac:dyDescent="0.3">
      <c r="A11" s="1">
        <v>12.8066560959927</v>
      </c>
      <c r="B11" s="1">
        <v>-81.699999998636002</v>
      </c>
      <c r="C11">
        <f t="shared" si="0"/>
        <v>94.50665609462871</v>
      </c>
      <c r="D11">
        <f t="shared" si="1"/>
        <v>94.50665609462871</v>
      </c>
      <c r="E11">
        <f t="shared" si="2"/>
        <v>8931.5080461884227</v>
      </c>
      <c r="F11">
        <f>(B11-AVERAGE(B$2:B$26))^2</f>
        <v>485.9379359811802</v>
      </c>
      <c r="G11">
        <f t="shared" si="3"/>
        <v>8931.508046188419</v>
      </c>
    </row>
    <row r="12" spans="1:7" x14ac:dyDescent="0.3">
      <c r="A12" s="1">
        <v>24.562731439754501</v>
      </c>
      <c r="B12" s="1">
        <v>-81.999999999245404</v>
      </c>
      <c r="C12">
        <f t="shared" si="0"/>
        <v>106.5627314389999</v>
      </c>
      <c r="D12">
        <f t="shared" si="1"/>
        <v>106.5627314389999</v>
      </c>
      <c r="E12">
        <f t="shared" si="2"/>
        <v>11355.61573174042</v>
      </c>
      <c r="F12">
        <f>(B12-AVERAGE(B$2:B$26))^2</f>
        <v>499.254336008157</v>
      </c>
      <c r="G12">
        <f t="shared" si="3"/>
        <v>11355.61573174042</v>
      </c>
    </row>
    <row r="13" spans="1:7" x14ac:dyDescent="0.3">
      <c r="A13" s="1">
        <v>21.269594282810299</v>
      </c>
      <c r="B13" s="1">
        <v>-71.9999999983431</v>
      </c>
      <c r="C13">
        <f t="shared" si="0"/>
        <v>93.269594281153402</v>
      </c>
      <c r="D13">
        <f t="shared" si="1"/>
        <v>93.269594281153402</v>
      </c>
      <c r="E13">
        <f t="shared" si="2"/>
        <v>8699.2172173709641</v>
      </c>
      <c r="F13">
        <f>(B13-AVERAGE(B$2:B$26))^2</f>
        <v>152.37433598223029</v>
      </c>
      <c r="G13">
        <f t="shared" si="3"/>
        <v>8699.2172173709641</v>
      </c>
    </row>
    <row r="14" spans="1:7" x14ac:dyDescent="0.3">
      <c r="A14" s="1">
        <v>17.4831133695061</v>
      </c>
      <c r="B14" s="1">
        <v>-63.299999999521901</v>
      </c>
      <c r="C14">
        <f t="shared" si="0"/>
        <v>80.783113369028001</v>
      </c>
      <c r="D14">
        <f t="shared" si="1"/>
        <v>80.783113369028001</v>
      </c>
      <c r="E14">
        <f t="shared" si="2"/>
        <v>6525.9114055932305</v>
      </c>
      <c r="F14">
        <f>(B14-AVERAGE(B$2:B$26))^2</f>
        <v>13.278736003345413</v>
      </c>
      <c r="G14">
        <f t="shared" si="3"/>
        <v>6525.9114055932305</v>
      </c>
    </row>
    <row r="15" spans="1:7" x14ac:dyDescent="0.3">
      <c r="A15" s="1">
        <v>15.8542831263943</v>
      </c>
      <c r="B15" s="1">
        <v>-63.599999999314399</v>
      </c>
      <c r="C15">
        <f t="shared" si="0"/>
        <v>79.454283125708699</v>
      </c>
      <c r="D15">
        <f t="shared" si="1"/>
        <v>79.454283125708699</v>
      </c>
      <c r="E15">
        <f t="shared" si="2"/>
        <v>6312.9831070202781</v>
      </c>
      <c r="F15">
        <f>(B15-AVERAGE(B$2:B$26))^2</f>
        <v>15.555136001984049</v>
      </c>
      <c r="G15">
        <f t="shared" si="3"/>
        <v>6312.9831070202754</v>
      </c>
    </row>
    <row r="16" spans="1:7" x14ac:dyDescent="0.3">
      <c r="A16" s="1">
        <v>20.0066875678922</v>
      </c>
      <c r="B16" s="1">
        <v>-66.599999999403195</v>
      </c>
      <c r="C16">
        <f t="shared" si="0"/>
        <v>86.606687567295396</v>
      </c>
      <c r="D16">
        <f t="shared" si="1"/>
        <v>86.606687567295396</v>
      </c>
      <c r="E16">
        <f t="shared" si="2"/>
        <v>7500.7183313791193</v>
      </c>
      <c r="F16">
        <f>(B16-AVERAGE(B$2:B$26))^2</f>
        <v>48.219136004726423</v>
      </c>
      <c r="G16">
        <f t="shared" si="3"/>
        <v>7500.7183313791193</v>
      </c>
    </row>
    <row r="17" spans="1:7" x14ac:dyDescent="0.3">
      <c r="A17" s="1">
        <v>17.21878422372</v>
      </c>
      <c r="B17" s="1">
        <v>-76.799999999169501</v>
      </c>
      <c r="C17">
        <f t="shared" si="0"/>
        <v>94.018784222889508</v>
      </c>
      <c r="D17">
        <f t="shared" si="1"/>
        <v>94.018784222889508</v>
      </c>
      <c r="E17">
        <f t="shared" si="2"/>
        <v>8839.5317867502563</v>
      </c>
      <c r="F17">
        <f>(B17-AVERAGE(B$2:B$26))^2</f>
        <v>293.91673600365613</v>
      </c>
      <c r="G17">
        <f t="shared" si="3"/>
        <v>8839.5317867502545</v>
      </c>
    </row>
    <row r="18" spans="1:7" x14ac:dyDescent="0.3">
      <c r="A18" s="1">
        <v>12.594250000000001</v>
      </c>
      <c r="B18" s="1">
        <v>-71.399999999576707</v>
      </c>
      <c r="C18">
        <f t="shared" si="0"/>
        <v>83.994249999576709</v>
      </c>
      <c r="D18">
        <f t="shared" si="1"/>
        <v>83.994249999576709</v>
      </c>
      <c r="E18">
        <f t="shared" si="2"/>
        <v>7055.0340329913925</v>
      </c>
      <c r="F18">
        <f>(B18-AVERAGE(B$2:B$26))^2</f>
        <v>137.92153601206897</v>
      </c>
      <c r="G18">
        <f t="shared" si="3"/>
        <v>7055.0340329913925</v>
      </c>
    </row>
    <row r="19" spans="1:7" x14ac:dyDescent="0.3">
      <c r="A19" s="1">
        <v>16.554566004815101</v>
      </c>
      <c r="B19" s="1">
        <v>-83.599999998864803</v>
      </c>
      <c r="C19">
        <f t="shared" si="0"/>
        <v>100.1545660036799</v>
      </c>
      <c r="D19">
        <f t="shared" si="1"/>
        <v>100.1545660036799</v>
      </c>
      <c r="E19">
        <f t="shared" si="2"/>
        <v>10030.937091385475</v>
      </c>
      <c r="F19">
        <f>(B19-AVERAGE(B$2:B$26))^2</f>
        <v>573.31513599051493</v>
      </c>
      <c r="G19">
        <f t="shared" si="3"/>
        <v>10030.937091385475</v>
      </c>
    </row>
    <row r="20" spans="1:7" x14ac:dyDescent="0.3">
      <c r="A20" s="1">
        <v>30.005727805739902</v>
      </c>
      <c r="B20" s="1">
        <v>-65.799999998663793</v>
      </c>
      <c r="C20">
        <f t="shared" si="0"/>
        <v>95.805727804403688</v>
      </c>
      <c r="D20">
        <f t="shared" si="1"/>
        <v>95.805727804403688</v>
      </c>
      <c r="E20">
        <f t="shared" si="2"/>
        <v>9178.7374801314891</v>
      </c>
      <c r="F20">
        <f>(B20-AVERAGE(B$2:B$26))^2</f>
        <v>37.748735995096126</v>
      </c>
      <c r="G20">
        <f t="shared" si="3"/>
        <v>9178.7374801314927</v>
      </c>
    </row>
    <row r="21" spans="1:7" x14ac:dyDescent="0.3">
      <c r="A21" s="1">
        <v>7.30497160240576</v>
      </c>
      <c r="B21" s="1">
        <v>-88.699999999393398</v>
      </c>
      <c r="C21">
        <f t="shared" si="0"/>
        <v>96.004971601799156</v>
      </c>
      <c r="D21">
        <f t="shared" si="1"/>
        <v>96.004971601799156</v>
      </c>
      <c r="E21">
        <f t="shared" si="2"/>
        <v>9216.9545722622624</v>
      </c>
      <c r="F21">
        <f>(B21-AVERAGE(B$2:B$26))^2</f>
        <v>843.55393601919968</v>
      </c>
      <c r="G21">
        <f t="shared" si="3"/>
        <v>9216.9545722622624</v>
      </c>
    </row>
    <row r="22" spans="1:7" x14ac:dyDescent="0.3">
      <c r="A22" s="1">
        <v>45.312769420289101</v>
      </c>
      <c r="B22" s="1">
        <v>-45.399999998297702</v>
      </c>
      <c r="C22">
        <f t="shared" si="0"/>
        <v>90.712769418586802</v>
      </c>
      <c r="D22">
        <f t="shared" si="1"/>
        <v>90.712769418586802</v>
      </c>
      <c r="E22">
        <f t="shared" si="2"/>
        <v>8228.8065355896979</v>
      </c>
      <c r="F22">
        <f>(B22-AVERAGE(B$2:B$26))^2</f>
        <v>203.23353602181652</v>
      </c>
      <c r="G22">
        <f t="shared" si="3"/>
        <v>14214.5456432801</v>
      </c>
    </row>
    <row r="23" spans="1:7" x14ac:dyDescent="0.3">
      <c r="A23" s="1">
        <v>54.870090874615798</v>
      </c>
      <c r="B23" s="1">
        <v>-55.799999999449099</v>
      </c>
      <c r="C23">
        <f t="shared" si="0"/>
        <v>110.6700908740649</v>
      </c>
      <c r="D23">
        <f t="shared" si="1"/>
        <v>110.6700908740649</v>
      </c>
      <c r="E23">
        <f t="shared" si="2"/>
        <v>12247.869014073782</v>
      </c>
      <c r="F23">
        <f>(B23-AVERAGE(B$2:B$26))^2</f>
        <v>14.868735997021409</v>
      </c>
      <c r="G23">
        <f t="shared" si="3"/>
        <v>14014.31943953247</v>
      </c>
    </row>
    <row r="24" spans="1:7" x14ac:dyDescent="0.3">
      <c r="A24" s="1">
        <v>103.64004406186901</v>
      </c>
      <c r="B24" s="1">
        <v>-15.6999999989923</v>
      </c>
      <c r="C24">
        <f t="shared" si="0"/>
        <v>119.3400440608613</v>
      </c>
      <c r="D24">
        <f t="shared" si="1"/>
        <v>119.3400440608613</v>
      </c>
      <c r="E24">
        <f t="shared" si="2"/>
        <v>14242.046116448317</v>
      </c>
      <c r="F24">
        <f>(B24-AVERAGE(B$2:B$26))^2</f>
        <v>1932.1299360062044</v>
      </c>
      <c r="G24">
        <f t="shared" si="3"/>
        <v>42953.409767463694</v>
      </c>
    </row>
    <row r="25" spans="1:7" x14ac:dyDescent="0.3">
      <c r="A25" s="1">
        <v>111.133312213243</v>
      </c>
      <c r="B25" s="1">
        <v>-23.099999998818799</v>
      </c>
      <c r="C25">
        <f t="shared" si="0"/>
        <v>134.2333122120618</v>
      </c>
      <c r="D25">
        <f t="shared" si="1"/>
        <v>134.2333122120618</v>
      </c>
      <c r="E25">
        <f t="shared" si="2"/>
        <v>18018.582107420862</v>
      </c>
      <c r="F25">
        <f>(B25-AVERAGE(B$2:B$26))^2</f>
        <v>1336.3411360178443</v>
      </c>
      <c r="G25">
        <f t="shared" si="3"/>
        <v>42992.078496519811</v>
      </c>
    </row>
    <row r="26" spans="1:7" x14ac:dyDescent="0.3">
      <c r="A26" s="1">
        <v>119.23831221324301</v>
      </c>
      <c r="B26" s="1">
        <v>-28.1999999991374</v>
      </c>
      <c r="C26">
        <f t="shared" si="0"/>
        <v>147.4383122123804</v>
      </c>
      <c r="D26">
        <f t="shared" si="1"/>
        <v>147.4383122123804</v>
      </c>
      <c r="E26">
        <f t="shared" si="2"/>
        <v>21738.05590803536</v>
      </c>
      <c r="F26">
        <f>(B26-AVERAGE(B$2:B$26))^2</f>
        <v>989.47993599531117</v>
      </c>
      <c r="G26">
        <f t="shared" si="3"/>
        <v>44247.253847783199</v>
      </c>
    </row>
    <row r="29" spans="1:7" x14ac:dyDescent="0.3">
      <c r="A29" t="s">
        <v>5</v>
      </c>
      <c r="B29">
        <f>SUM(C2:C26)</f>
        <v>2237.1487948807448</v>
      </c>
    </row>
    <row r="30" spans="1:7" x14ac:dyDescent="0.3">
      <c r="A30" t="s">
        <v>6</v>
      </c>
      <c r="B30">
        <f>SUM(C2:C26)/AVERAGE(B2:B26)</f>
        <v>-37.500817938109961</v>
      </c>
    </row>
    <row r="31" spans="1:7" x14ac:dyDescent="0.3">
      <c r="A31" t="s">
        <v>7</v>
      </c>
      <c r="B31">
        <f>SUM(C2:C26)/AVERAGE(B2:B26)*100</f>
        <v>-3750.0817938109963</v>
      </c>
    </row>
    <row r="32" spans="1:7" x14ac:dyDescent="0.3">
      <c r="A32" t="s">
        <v>8</v>
      </c>
      <c r="B32" cm="1">
        <f t="array" ref="B32">MAX(ABS(C2:C26))</f>
        <v>147.4383122123804</v>
      </c>
    </row>
    <row r="33" spans="1:2" x14ac:dyDescent="0.3">
      <c r="A33" t="s">
        <v>23</v>
      </c>
      <c r="B33">
        <f>AVERAGE(C2:C26)</f>
        <v>89.485951795229795</v>
      </c>
    </row>
    <row r="34" spans="1:2" x14ac:dyDescent="0.3">
      <c r="A34" t="s">
        <v>9</v>
      </c>
      <c r="B34">
        <f>AVERAGE(D2:D26)</f>
        <v>89.485951795229795</v>
      </c>
    </row>
    <row r="35" spans="1:2" x14ac:dyDescent="0.3">
      <c r="A35" t="s">
        <v>10</v>
      </c>
      <c r="B35">
        <f>SUM(E2:E26)</f>
        <v>216537.03395919173</v>
      </c>
    </row>
    <row r="36" spans="1:2" x14ac:dyDescent="0.3">
      <c r="A36" t="s">
        <v>11</v>
      </c>
      <c r="B36">
        <f>CORREL(A2:A26,B2:B26)</f>
        <v>0.60739801792038761</v>
      </c>
    </row>
    <row r="37" spans="1:2" x14ac:dyDescent="0.3">
      <c r="A37" t="s">
        <v>12</v>
      </c>
      <c r="B37">
        <f>B36^2</f>
        <v>0.36893235217361553</v>
      </c>
    </row>
    <row r="38" spans="1:2" x14ac:dyDescent="0.3">
      <c r="A38" t="s">
        <v>13</v>
      </c>
      <c r="B38">
        <f>SQRT(AVERAGE(E2:E26))</f>
        <v>93.067079885250877</v>
      </c>
    </row>
    <row r="39" spans="1:2" x14ac:dyDescent="0.3">
      <c r="A39" t="s">
        <v>14</v>
      </c>
      <c r="B39">
        <f>B38/AVERAGE(B2:B26)</f>
        <v>-1.5600623556174209</v>
      </c>
    </row>
    <row r="40" spans="1:2" x14ac:dyDescent="0.3">
      <c r="A40" t="s">
        <v>15</v>
      </c>
      <c r="B40">
        <f>B39*100</f>
        <v>-156.0062355617421</v>
      </c>
    </row>
    <row r="41" spans="1:2" x14ac:dyDescent="0.3">
      <c r="A41" t="s">
        <v>16</v>
      </c>
      <c r="B41">
        <f>(SUM(A2:A26)-SUM(B2:B26))/SUM(B2:B26)</f>
        <v>-1.5000327175243982</v>
      </c>
    </row>
    <row r="42" spans="1:2" x14ac:dyDescent="0.3">
      <c r="A42" t="s">
        <v>17</v>
      </c>
      <c r="B42">
        <f>1-SUM(E2:E26)/SUM(F2:F26)</f>
        <v>-18.659446043575446</v>
      </c>
    </row>
    <row r="43" spans="1:2" x14ac:dyDescent="0.3">
      <c r="A43" t="s">
        <v>18</v>
      </c>
      <c r="B43">
        <f>1-SUM(E2:E26)/SUM(G2:G26)</f>
        <v>0.32376667353466815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</vt:lpstr>
      <vt:lpstr>Drmax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2023-11-02T17:02:39Z</dcterms:created>
  <dcterms:modified xsi:type="dcterms:W3CDTF">2023-11-02T18:14:47Z</dcterms:modified>
</cp:coreProperties>
</file>