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t\Data1\USDA-ALARC\Simulation Modeling\FAO56\pyfao56\tests\test7\"/>
    </mc:Choice>
  </mc:AlternateContent>
  <xr:revisionPtr revIDLastSave="0" documentId="8_{91281A7B-FB32-4EB0-8339-9D4D6A632935}" xr6:coauthVersionLast="47" xr6:coauthVersionMax="47" xr10:uidLastSave="{00000000-0000-0000-0000-000000000000}"/>
  <bookViews>
    <workbookView xWindow="9135" yWindow="-28050" windowWidth="22350" windowHeight="23280"/>
  </bookViews>
  <sheets>
    <sheet name="Dr" sheetId="1" r:id="rId1"/>
    <sheet name="Drmax" sheetId="2" r:id="rId2"/>
  </sheets>
  <calcPr calcId="0"/>
</workbook>
</file>

<file path=xl/calcChain.xml><?xml version="1.0" encoding="utf-8"?>
<calcChain xmlns="http://schemas.openxmlformats.org/spreadsheetml/2006/main">
  <c r="B52" i="2" l="1"/>
  <c r="B51" i="2"/>
  <c r="B50" i="2"/>
  <c r="B47" i="2"/>
  <c r="B48" i="2" s="1"/>
  <c r="B49" i="2" s="1"/>
  <c r="B45" i="2"/>
  <c r="B46" i="2" s="1"/>
  <c r="B44" i="2"/>
  <c r="B43" i="2"/>
  <c r="B42" i="2"/>
  <c r="B41" i="2" a="1"/>
  <c r="B41" i="2" s="1"/>
  <c r="B40" i="2"/>
  <c r="B39" i="2"/>
  <c r="B38" i="2"/>
  <c r="B52" i="1"/>
  <c r="B51" i="1"/>
  <c r="B50" i="1"/>
  <c r="B49" i="1"/>
  <c r="B48" i="1"/>
  <c r="B47" i="1"/>
  <c r="B46" i="1"/>
  <c r="B45" i="1"/>
  <c r="B44" i="1"/>
  <c r="B43" i="1"/>
  <c r="B42" i="1"/>
  <c r="B41" i="1" a="1"/>
  <c r="B41" i="1" s="1"/>
  <c r="B40" i="1"/>
  <c r="B39" i="1"/>
  <c r="B38" i="1"/>
  <c r="G35" i="2"/>
  <c r="F35" i="2"/>
  <c r="C35" i="2"/>
  <c r="E35" i="2" s="1"/>
  <c r="G34" i="2"/>
  <c r="F34" i="2"/>
  <c r="E34" i="2"/>
  <c r="D34" i="2"/>
  <c r="C34" i="2"/>
  <c r="G33" i="2"/>
  <c r="F33" i="2"/>
  <c r="D33" i="2"/>
  <c r="C33" i="2"/>
  <c r="E33" i="2" s="1"/>
  <c r="G32" i="2"/>
  <c r="F32" i="2"/>
  <c r="E32" i="2"/>
  <c r="D32" i="2"/>
  <c r="C32" i="2"/>
  <c r="G31" i="2"/>
  <c r="F31" i="2"/>
  <c r="D31" i="2"/>
  <c r="C31" i="2"/>
  <c r="E31" i="2" s="1"/>
  <c r="G30" i="2"/>
  <c r="F30" i="2"/>
  <c r="C30" i="2"/>
  <c r="E30" i="2" s="1"/>
  <c r="G29" i="2"/>
  <c r="F29" i="2"/>
  <c r="E29" i="2"/>
  <c r="C29" i="2"/>
  <c r="D29" i="2" s="1"/>
  <c r="G28" i="2"/>
  <c r="F28" i="2"/>
  <c r="C28" i="2"/>
  <c r="E28" i="2" s="1"/>
  <c r="G27" i="2"/>
  <c r="F27" i="2"/>
  <c r="E27" i="2"/>
  <c r="D27" i="2"/>
  <c r="C27" i="2"/>
  <c r="G26" i="2"/>
  <c r="F26" i="2"/>
  <c r="E26" i="2"/>
  <c r="D26" i="2"/>
  <c r="C26" i="2"/>
  <c r="G25" i="2"/>
  <c r="F25" i="2"/>
  <c r="D25" i="2"/>
  <c r="C25" i="2"/>
  <c r="E25" i="2" s="1"/>
  <c r="G24" i="2"/>
  <c r="F24" i="2"/>
  <c r="E24" i="2"/>
  <c r="D24" i="2"/>
  <c r="C24" i="2"/>
  <c r="G23" i="2"/>
  <c r="F23" i="2"/>
  <c r="D23" i="2"/>
  <c r="C23" i="2"/>
  <c r="E23" i="2" s="1"/>
  <c r="G22" i="2"/>
  <c r="F22" i="2"/>
  <c r="C22" i="2"/>
  <c r="E22" i="2" s="1"/>
  <c r="G21" i="2"/>
  <c r="F21" i="2"/>
  <c r="E21" i="2"/>
  <c r="D21" i="2"/>
  <c r="C21" i="2"/>
  <c r="G20" i="2"/>
  <c r="F20" i="2"/>
  <c r="C20" i="2"/>
  <c r="E20" i="2" s="1"/>
  <c r="G19" i="2"/>
  <c r="F19" i="2"/>
  <c r="E19" i="2"/>
  <c r="C19" i="2"/>
  <c r="D19" i="2" s="1"/>
  <c r="G18" i="2"/>
  <c r="F18" i="2"/>
  <c r="E18" i="2"/>
  <c r="D18" i="2"/>
  <c r="C18" i="2"/>
  <c r="G17" i="2"/>
  <c r="F17" i="2"/>
  <c r="D17" i="2"/>
  <c r="C17" i="2"/>
  <c r="E17" i="2" s="1"/>
  <c r="G16" i="2"/>
  <c r="F16" i="2"/>
  <c r="E16" i="2"/>
  <c r="D16" i="2"/>
  <c r="C16" i="2"/>
  <c r="G15" i="2"/>
  <c r="F15" i="2"/>
  <c r="D15" i="2"/>
  <c r="C15" i="2"/>
  <c r="E15" i="2" s="1"/>
  <c r="G14" i="2"/>
  <c r="F14" i="2"/>
  <c r="C14" i="2"/>
  <c r="E14" i="2" s="1"/>
  <c r="G13" i="2"/>
  <c r="F13" i="2"/>
  <c r="E13" i="2"/>
  <c r="D13" i="2"/>
  <c r="C13" i="2"/>
  <c r="G12" i="2"/>
  <c r="F12" i="2"/>
  <c r="C12" i="2"/>
  <c r="E12" i="2" s="1"/>
  <c r="G11" i="2"/>
  <c r="F11" i="2"/>
  <c r="E11" i="2"/>
  <c r="C11" i="2"/>
  <c r="D11" i="2" s="1"/>
  <c r="G10" i="2"/>
  <c r="F10" i="2"/>
  <c r="E10" i="2"/>
  <c r="D10" i="2"/>
  <c r="C10" i="2"/>
  <c r="G9" i="2"/>
  <c r="F9" i="2"/>
  <c r="D9" i="2"/>
  <c r="C9" i="2"/>
  <c r="E9" i="2" s="1"/>
  <c r="G8" i="2"/>
  <c r="F8" i="2"/>
  <c r="E8" i="2"/>
  <c r="D8" i="2"/>
  <c r="C8" i="2"/>
  <c r="G7" i="2"/>
  <c r="F7" i="2"/>
  <c r="D7" i="2"/>
  <c r="C7" i="2"/>
  <c r="E7" i="2" s="1"/>
  <c r="G6" i="2"/>
  <c r="F6" i="2"/>
  <c r="C6" i="2"/>
  <c r="E6" i="2" s="1"/>
  <c r="G5" i="2"/>
  <c r="F5" i="2"/>
  <c r="E5" i="2"/>
  <c r="D5" i="2"/>
  <c r="C5" i="2"/>
  <c r="G4" i="2"/>
  <c r="F4" i="2"/>
  <c r="C4" i="2"/>
  <c r="E4" i="2" s="1"/>
  <c r="G3" i="2"/>
  <c r="F3" i="2"/>
  <c r="E3" i="2"/>
  <c r="C3" i="2"/>
  <c r="D3" i="2" s="1"/>
  <c r="G2" i="2"/>
  <c r="F2" i="2"/>
  <c r="E2" i="2"/>
  <c r="D2" i="2"/>
  <c r="C2" i="2"/>
  <c r="C3" i="1"/>
  <c r="C4" i="1"/>
  <c r="E4" i="1" s="1"/>
  <c r="C5" i="1"/>
  <c r="D5" i="1" s="1"/>
  <c r="C6" i="1"/>
  <c r="C7" i="1"/>
  <c r="C8" i="1"/>
  <c r="D8" i="1" s="1"/>
  <c r="C9" i="1"/>
  <c r="C10" i="1"/>
  <c r="D10" i="1" s="1"/>
  <c r="C11" i="1"/>
  <c r="C12" i="1"/>
  <c r="E12" i="1" s="1"/>
  <c r="C13" i="1"/>
  <c r="D13" i="1" s="1"/>
  <c r="C14" i="1"/>
  <c r="C15" i="1"/>
  <c r="C16" i="1"/>
  <c r="D16" i="1" s="1"/>
  <c r="C17" i="1"/>
  <c r="C18" i="1"/>
  <c r="D18" i="1" s="1"/>
  <c r="C19" i="1"/>
  <c r="C20" i="1"/>
  <c r="E20" i="1" s="1"/>
  <c r="C21" i="1"/>
  <c r="D21" i="1" s="1"/>
  <c r="C22" i="1"/>
  <c r="C23" i="1"/>
  <c r="C24" i="1"/>
  <c r="D24" i="1" s="1"/>
  <c r="C25" i="1"/>
  <c r="C26" i="1"/>
  <c r="D26" i="1" s="1"/>
  <c r="C27" i="1"/>
  <c r="C28" i="1"/>
  <c r="E28" i="1" s="1"/>
  <c r="C29" i="1"/>
  <c r="D29" i="1" s="1"/>
  <c r="C30" i="1"/>
  <c r="C31" i="1"/>
  <c r="C32" i="1"/>
  <c r="D32" i="1" s="1"/>
  <c r="C33" i="1"/>
  <c r="C34" i="1"/>
  <c r="D34" i="1" s="1"/>
  <c r="C35" i="1"/>
  <c r="E35" i="1" s="1"/>
  <c r="D3" i="1"/>
  <c r="D4" i="1"/>
  <c r="D6" i="1"/>
  <c r="D7" i="1"/>
  <c r="D9" i="1"/>
  <c r="D11" i="1"/>
  <c r="D12" i="1"/>
  <c r="D14" i="1"/>
  <c r="D15" i="1"/>
  <c r="D17" i="1"/>
  <c r="D19" i="1"/>
  <c r="D20" i="1"/>
  <c r="D22" i="1"/>
  <c r="D23" i="1"/>
  <c r="D25" i="1"/>
  <c r="D27" i="1"/>
  <c r="D28" i="1"/>
  <c r="D30" i="1"/>
  <c r="D31" i="1"/>
  <c r="D33" i="1"/>
  <c r="D35" i="1"/>
  <c r="D2" i="1"/>
  <c r="E3" i="1"/>
  <c r="E6" i="1"/>
  <c r="E7" i="1"/>
  <c r="E8" i="1"/>
  <c r="E9" i="1"/>
  <c r="E10" i="1"/>
  <c r="E11" i="1"/>
  <c r="E14" i="1"/>
  <c r="E15" i="1"/>
  <c r="E16" i="1"/>
  <c r="E17" i="1"/>
  <c r="E18" i="1"/>
  <c r="E19" i="1"/>
  <c r="E22" i="1"/>
  <c r="E23" i="1"/>
  <c r="E24" i="1"/>
  <c r="E25" i="1"/>
  <c r="E26" i="1"/>
  <c r="E27" i="1"/>
  <c r="E30" i="1"/>
  <c r="E31" i="1"/>
  <c r="E32" i="1"/>
  <c r="E33" i="1"/>
  <c r="E34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  <c r="C2" i="1"/>
  <c r="D4" i="2" l="1"/>
  <c r="D12" i="2"/>
  <c r="D20" i="2"/>
  <c r="D28" i="2"/>
  <c r="D6" i="2"/>
  <c r="D14" i="2"/>
  <c r="D22" i="2"/>
  <c r="D30" i="2"/>
  <c r="D35" i="2"/>
  <c r="E29" i="1"/>
  <c r="E21" i="1"/>
  <c r="E13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<sst xmlns="http://schemas.openxmlformats.org/spreadsheetml/2006/main" count="44" uniqueCount="24">
  <si>
    <t>sDr</t>
  </si>
  <si>
    <t>mDr</t>
  </si>
  <si>
    <t>sDrmax</t>
  </si>
  <si>
    <t>mDrmax</t>
  </si>
  <si>
    <t>s-m</t>
  </si>
  <si>
    <t>ABS(s-m)</t>
  </si>
  <si>
    <t>(s-m)^2</t>
  </si>
  <si>
    <t>(m-mbar)^2</t>
  </si>
  <si>
    <t>(ABS(s-mbar)+ABS(m-mbar))^2</t>
  </si>
  <si>
    <t>bias</t>
  </si>
  <si>
    <t>rbias</t>
  </si>
  <si>
    <t>pbias</t>
  </si>
  <si>
    <t>maxerr</t>
  </si>
  <si>
    <t>meanerr</t>
  </si>
  <si>
    <t>mae</t>
  </si>
  <si>
    <t>sse</t>
  </si>
  <si>
    <t>r</t>
  </si>
  <si>
    <t>r2</t>
  </si>
  <si>
    <t>rmse</t>
  </si>
  <si>
    <t>rrmse</t>
  </si>
  <si>
    <t>prmse</t>
  </si>
  <si>
    <t>crm</t>
  </si>
  <si>
    <t>nse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</si>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</sst>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4.4" x14ac:dyDescent="0.3"/>
  <cols>
    <col min="6" max="7" width="16.664062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>
        <v>4.5990600376071598</v>
      </c>
      <c r="B2" s="1">
        <v>16.724119999987298</v>
      </c>
      <c r="C2">
        <f>(A2-B2)</f>
        <v>-12.125059962380139</v>
      </c>
      <c r="D2">
        <f>ABS(C2)</f>
        <v>12.125059962380139</v>
      </c>
      <c r="E2">
        <f>C2*C2</f>
        <v>147.01707909131383</v>
      </c>
      <c r="F2" s="3">
        <f>(B2-AVERAGE(B$2:B$35))^2</f>
        <v>345.20600620839218</v>
      </c>
      <c r="G2" s="2">
        <f>(ABS(A2-AVERAGE($B$2:$B$35))+ABS(B2-AVERAGE($B$2:$B$35)))^2</f>
        <v>2428.9619945275658</v>
      </c>
    </row>
    <row r="3" spans="1:7" x14ac:dyDescent="0.3">
      <c r="A3" s="1">
        <v>16.5800450376071</v>
      </c>
      <c r="B3" s="1">
        <v>25.892970000131101</v>
      </c>
      <c r="C3">
        <f t="shared" ref="C3:C35" si="0">(A3-B3)</f>
        <v>-9.3129249625240007</v>
      </c>
      <c r="D3">
        <f t="shared" ref="D3:D35" si="1">ABS(C3)</f>
        <v>9.3129249625240007</v>
      </c>
      <c r="E3">
        <f t="shared" ref="E3:E35" si="2">C3*C3</f>
        <v>86.730571357602656</v>
      </c>
      <c r="F3" s="3">
        <f t="shared" ref="F3:F35" si="3">(B3-AVERAGE(B$2:B$35))^2</f>
        <v>88.564479690376743</v>
      </c>
      <c r="G3" s="2">
        <f t="shared" ref="G3:G35" si="4">(ABS(A3-AVERAGE($B$2:$B$35))+ABS(B3-AVERAGE($B$2:$B$35)))^2</f>
        <v>791.55940563915487</v>
      </c>
    </row>
    <row r="4" spans="1:7" x14ac:dyDescent="0.3">
      <c r="A4" s="1">
        <v>33.564886037607103</v>
      </c>
      <c r="B4" s="1">
        <v>42.824920000077597</v>
      </c>
      <c r="C4">
        <f t="shared" si="0"/>
        <v>-9.2600339624704944</v>
      </c>
      <c r="D4">
        <f t="shared" si="1"/>
        <v>9.2600339624704944</v>
      </c>
      <c r="E4">
        <f t="shared" si="2"/>
        <v>85.748228986107009</v>
      </c>
      <c r="F4" s="3">
        <f t="shared" si="3"/>
        <v>56.566639943292074</v>
      </c>
      <c r="G4" s="2">
        <f t="shared" si="4"/>
        <v>85.748228986107009</v>
      </c>
    </row>
    <row r="5" spans="1:7" x14ac:dyDescent="0.3">
      <c r="A5" s="1">
        <v>42.941475037607098</v>
      </c>
      <c r="B5" s="1">
        <v>54.768690000333102</v>
      </c>
      <c r="C5">
        <f t="shared" si="0"/>
        <v>-11.827214962726003</v>
      </c>
      <c r="D5">
        <f t="shared" si="1"/>
        <v>11.827214962726003</v>
      </c>
      <c r="E5">
        <f t="shared" si="2"/>
        <v>139.88301377452987</v>
      </c>
      <c r="F5" s="3">
        <f t="shared" si="3"/>
        <v>378.88037408526981</v>
      </c>
      <c r="G5" s="2">
        <f t="shared" si="4"/>
        <v>734.54466334569963</v>
      </c>
    </row>
    <row r="6" spans="1:7" x14ac:dyDescent="0.3">
      <c r="A6" s="1">
        <v>55.290736241243799</v>
      </c>
      <c r="B6" s="1">
        <v>60.1123200001825</v>
      </c>
      <c r="C6">
        <f t="shared" si="0"/>
        <v>-4.8215837589387007</v>
      </c>
      <c r="D6">
        <f t="shared" si="1"/>
        <v>4.8215837589387007</v>
      </c>
      <c r="E6">
        <f t="shared" si="2"/>
        <v>23.24766994446145</v>
      </c>
      <c r="F6" s="3">
        <f t="shared" si="3"/>
        <v>615.46066532586701</v>
      </c>
      <c r="G6" s="2">
        <f t="shared" si="4"/>
        <v>2006.6256799091807</v>
      </c>
    </row>
    <row r="7" spans="1:7" x14ac:dyDescent="0.3">
      <c r="A7" s="1">
        <v>54.060138507708899</v>
      </c>
      <c r="B7" s="1">
        <v>54.112379999893299</v>
      </c>
      <c r="C7">
        <f t="shared" si="0"/>
        <v>-5.2241492184400329E-2</v>
      </c>
      <c r="D7">
        <f t="shared" si="1"/>
        <v>5.2241492184400329E-2</v>
      </c>
      <c r="E7">
        <f t="shared" si="2"/>
        <v>2.7291735056527607E-3</v>
      </c>
      <c r="F7" s="3">
        <f t="shared" si="3"/>
        <v>353.76116586346285</v>
      </c>
      <c r="G7" s="2">
        <f t="shared" si="4"/>
        <v>1411.1170479072016</v>
      </c>
    </row>
    <row r="8" spans="1:7" x14ac:dyDescent="0.3">
      <c r="A8" s="1">
        <v>26.373960054022699</v>
      </c>
      <c r="B8" s="1">
        <v>5.8498200003893102</v>
      </c>
      <c r="C8">
        <f t="shared" si="0"/>
        <v>20.524140053633388</v>
      </c>
      <c r="D8">
        <f t="shared" si="1"/>
        <v>20.524140053633388</v>
      </c>
      <c r="E8">
        <f t="shared" si="2"/>
        <v>421.24032494115835</v>
      </c>
      <c r="F8" s="3">
        <f t="shared" si="3"/>
        <v>867.53931146379352</v>
      </c>
      <c r="G8" s="2">
        <f t="shared" si="4"/>
        <v>1473.3238201915676</v>
      </c>
    </row>
    <row r="9" spans="1:7" x14ac:dyDescent="0.3">
      <c r="A9" s="1">
        <v>40.382660054022701</v>
      </c>
      <c r="B9" s="1">
        <v>32.099830000276299</v>
      </c>
      <c r="C9">
        <f t="shared" si="0"/>
        <v>8.2828300537464017</v>
      </c>
      <c r="D9">
        <f t="shared" si="1"/>
        <v>8.2828300537464017</v>
      </c>
      <c r="E9">
        <f t="shared" si="2"/>
        <v>68.60527369924462</v>
      </c>
      <c r="F9" s="3">
        <f t="shared" si="3"/>
        <v>10.265681963088412</v>
      </c>
      <c r="G9" s="2">
        <f t="shared" si="4"/>
        <v>68.60527369924462</v>
      </c>
    </row>
    <row r="10" spans="1:7" x14ac:dyDescent="0.3">
      <c r="A10" s="1">
        <v>47.6666600540226</v>
      </c>
      <c r="B10" s="1">
        <v>43.199810000205098</v>
      </c>
      <c r="C10">
        <f t="shared" si="0"/>
        <v>4.4668500538175024</v>
      </c>
      <c r="D10">
        <f t="shared" si="1"/>
        <v>4.4668500538175024</v>
      </c>
      <c r="E10">
        <f t="shared" si="2"/>
        <v>19.952749403289424</v>
      </c>
      <c r="F10" s="3">
        <f t="shared" si="3"/>
        <v>62.346337599334689</v>
      </c>
      <c r="G10" s="2">
        <f t="shared" si="4"/>
        <v>410.41855062680929</v>
      </c>
    </row>
    <row r="11" spans="1:7" x14ac:dyDescent="0.3">
      <c r="A11" s="1">
        <v>49.817860054022702</v>
      </c>
      <c r="B11" s="1">
        <v>38.249779999840499</v>
      </c>
      <c r="C11">
        <f t="shared" si="0"/>
        <v>11.568080054182204</v>
      </c>
      <c r="D11">
        <f t="shared" si="1"/>
        <v>11.568080054182204</v>
      </c>
      <c r="E11">
        <f t="shared" si="2"/>
        <v>133.82047613996815</v>
      </c>
      <c r="F11" s="3">
        <f t="shared" si="3"/>
        <v>8.6785607497111439</v>
      </c>
      <c r="G11" s="2">
        <f t="shared" si="4"/>
        <v>304.85018454085633</v>
      </c>
    </row>
    <row r="12" spans="1:7" x14ac:dyDescent="0.3">
      <c r="A12" s="1">
        <v>36.654686768897101</v>
      </c>
      <c r="B12" s="1">
        <v>19.9497899996713</v>
      </c>
      <c r="C12">
        <f t="shared" si="0"/>
        <v>16.704896769225801</v>
      </c>
      <c r="D12">
        <f t="shared" si="1"/>
        <v>16.704896769225801</v>
      </c>
      <c r="E12">
        <f t="shared" si="2"/>
        <v>279.05357607049058</v>
      </c>
      <c r="F12" s="3">
        <f t="shared" si="3"/>
        <v>235.74686044461362</v>
      </c>
      <c r="G12" s="2">
        <f t="shared" si="4"/>
        <v>279.05357607049058</v>
      </c>
    </row>
    <row r="13" spans="1:7" x14ac:dyDescent="0.3">
      <c r="A13" s="1">
        <v>7.9140153888971199</v>
      </c>
      <c r="B13" s="1">
        <v>24.7498200003335</v>
      </c>
      <c r="C13">
        <f t="shared" si="0"/>
        <v>-16.83580461143638</v>
      </c>
      <c r="D13">
        <f t="shared" si="1"/>
        <v>16.83580461143638</v>
      </c>
      <c r="E13">
        <f t="shared" si="2"/>
        <v>283.44431691446249</v>
      </c>
      <c r="F13" s="3">
        <f t="shared" si="3"/>
        <v>111.38734436176273</v>
      </c>
      <c r="G13" s="2">
        <f t="shared" si="4"/>
        <v>1439.7353884871454</v>
      </c>
    </row>
    <row r="14" spans="1:7" x14ac:dyDescent="0.3">
      <c r="A14" s="1">
        <v>17.983211389972801</v>
      </c>
      <c r="B14" s="1">
        <v>5.5499200002553204</v>
      </c>
      <c r="C14">
        <f t="shared" si="0"/>
        <v>12.433291389717482</v>
      </c>
      <c r="D14">
        <f t="shared" si="1"/>
        <v>12.433291389717482</v>
      </c>
      <c r="E14">
        <f t="shared" si="2"/>
        <v>154.58673478162288</v>
      </c>
      <c r="F14" s="3">
        <f t="shared" si="3"/>
        <v>885.29577285394976</v>
      </c>
      <c r="G14" s="2">
        <f t="shared" si="4"/>
        <v>2216.0131821969817</v>
      </c>
    </row>
    <row r="15" spans="1:7" x14ac:dyDescent="0.3">
      <c r="A15" s="1">
        <v>29.857213878328</v>
      </c>
      <c r="B15" s="1">
        <v>25.0499000002741</v>
      </c>
      <c r="C15">
        <f t="shared" si="0"/>
        <v>4.8073138780539004</v>
      </c>
      <c r="D15">
        <f t="shared" si="1"/>
        <v>4.8073138780539004</v>
      </c>
      <c r="E15">
        <f t="shared" si="2"/>
        <v>23.11026672212963</v>
      </c>
      <c r="F15" s="3">
        <f t="shared" si="3"/>
        <v>105.14329154985899</v>
      </c>
      <c r="G15" s="2">
        <f t="shared" si="4"/>
        <v>246.5077950041036</v>
      </c>
    </row>
    <row r="16" spans="1:7" x14ac:dyDescent="0.3">
      <c r="A16" s="1">
        <v>36.500013878327998</v>
      </c>
      <c r="B16" s="1">
        <v>37.199919999830598</v>
      </c>
      <c r="C16">
        <f t="shared" si="0"/>
        <v>-0.69990612150260034</v>
      </c>
      <c r="D16">
        <f t="shared" si="1"/>
        <v>0.69990612150260034</v>
      </c>
      <c r="E16">
        <f t="shared" si="2"/>
        <v>0.48986857891681274</v>
      </c>
      <c r="F16" s="3">
        <f t="shared" si="3"/>
        <v>3.5951182503886447</v>
      </c>
      <c r="G16" s="2">
        <f t="shared" si="4"/>
        <v>9.5620304089505908</v>
      </c>
    </row>
    <row r="17" spans="1:7" x14ac:dyDescent="0.3">
      <c r="A17" s="1">
        <v>56.778042114457797</v>
      </c>
      <c r="B17" s="1">
        <v>55.649849999696897</v>
      </c>
      <c r="C17">
        <f t="shared" si="0"/>
        <v>1.1281921147608998</v>
      </c>
      <c r="D17">
        <f t="shared" si="1"/>
        <v>1.1281921147608998</v>
      </c>
      <c r="E17">
        <f t="shared" si="2"/>
        <v>1.2728174478086711</v>
      </c>
      <c r="F17" s="3">
        <f t="shared" si="3"/>
        <v>413.96011093922601</v>
      </c>
      <c r="G17" s="2">
        <f t="shared" si="4"/>
        <v>1748.9300920714127</v>
      </c>
    </row>
    <row r="18" spans="1:7" x14ac:dyDescent="0.3">
      <c r="A18" s="1">
        <v>34.948366251710702</v>
      </c>
      <c r="B18" s="1">
        <v>27.299820000359901</v>
      </c>
      <c r="C18">
        <f t="shared" si="0"/>
        <v>7.6485462513508011</v>
      </c>
      <c r="D18">
        <f t="shared" si="1"/>
        <v>7.6485462513508011</v>
      </c>
      <c r="E18">
        <f t="shared" si="2"/>
        <v>58.500259759052391</v>
      </c>
      <c r="F18" s="3">
        <f t="shared" si="3"/>
        <v>64.064340863003466</v>
      </c>
      <c r="G18" s="2">
        <f t="shared" si="4"/>
        <v>69.881145556615266</v>
      </c>
    </row>
    <row r="19" spans="1:7" x14ac:dyDescent="0.3">
      <c r="A19" s="1">
        <v>34.748366251710699</v>
      </c>
      <c r="B19" s="1">
        <v>40.499810000208903</v>
      </c>
      <c r="C19">
        <f t="shared" si="0"/>
        <v>-5.7514437484982039</v>
      </c>
      <c r="D19">
        <f t="shared" si="1"/>
        <v>5.7514437484982039</v>
      </c>
      <c r="E19">
        <f t="shared" si="2"/>
        <v>33.079105192139075</v>
      </c>
      <c r="F19" s="3">
        <f t="shared" si="3"/>
        <v>26.998101186541689</v>
      </c>
      <c r="G19" s="2">
        <f t="shared" si="4"/>
        <v>33.079105192139075</v>
      </c>
    </row>
    <row r="20" spans="1:7" x14ac:dyDescent="0.3">
      <c r="A20" s="1">
        <v>52.837907484043598</v>
      </c>
      <c r="B20" s="1">
        <v>50.849809999931303</v>
      </c>
      <c r="C20">
        <f t="shared" si="0"/>
        <v>1.9880974841122949</v>
      </c>
      <c r="D20">
        <f t="shared" si="1"/>
        <v>1.9880974841122949</v>
      </c>
      <c r="E20">
        <f t="shared" si="2"/>
        <v>3.9525316063336366</v>
      </c>
      <c r="F20" s="3">
        <f t="shared" si="3"/>
        <v>241.67717409384744</v>
      </c>
      <c r="G20" s="2">
        <f t="shared" si="4"/>
        <v>1094.2888410225212</v>
      </c>
    </row>
    <row r="21" spans="1:7" x14ac:dyDescent="0.3">
      <c r="A21" s="1">
        <v>32.357761358173001</v>
      </c>
      <c r="B21" s="1">
        <v>16.949750000051399</v>
      </c>
      <c r="C21">
        <f t="shared" si="0"/>
        <v>15.408011358121602</v>
      </c>
      <c r="D21">
        <f t="shared" si="1"/>
        <v>15.408011358121602</v>
      </c>
      <c r="E21">
        <f t="shared" si="2"/>
        <v>237.40681401200428</v>
      </c>
      <c r="F21" s="3">
        <f t="shared" si="3"/>
        <v>336.87263052300659</v>
      </c>
      <c r="G21" s="2">
        <f t="shared" si="4"/>
        <v>453.69720922772899</v>
      </c>
    </row>
    <row r="22" spans="1:7" x14ac:dyDescent="0.3">
      <c r="A22" s="1">
        <v>38.607761358173001</v>
      </c>
      <c r="B22" s="1">
        <v>29.6997799996407</v>
      </c>
      <c r="C22">
        <f t="shared" si="0"/>
        <v>8.9079813585323002</v>
      </c>
      <c r="D22">
        <f t="shared" si="1"/>
        <v>8.9079813585323002</v>
      </c>
      <c r="E22">
        <f t="shared" si="2"/>
        <v>79.352131883958961</v>
      </c>
      <c r="F22" s="3">
        <f t="shared" si="3"/>
        <v>31.405491784215407</v>
      </c>
      <c r="G22" s="2">
        <f t="shared" si="4"/>
        <v>79.352131883958961</v>
      </c>
    </row>
    <row r="23" spans="1:7" x14ac:dyDescent="0.3">
      <c r="A23" s="1">
        <v>41.797761358172998</v>
      </c>
      <c r="B23" s="1">
        <v>40.199849999997198</v>
      </c>
      <c r="C23">
        <f t="shared" si="0"/>
        <v>1.5979113581758</v>
      </c>
      <c r="D23">
        <f t="shared" si="1"/>
        <v>1.5979113581758</v>
      </c>
      <c r="E23">
        <f t="shared" si="2"/>
        <v>2.5533207085872296</v>
      </c>
      <c r="F23" s="3">
        <f t="shared" si="3"/>
        <v>23.970911039994814</v>
      </c>
      <c r="G23" s="2">
        <f t="shared" si="4"/>
        <v>129.7305229435751</v>
      </c>
    </row>
    <row r="24" spans="1:7" x14ac:dyDescent="0.3">
      <c r="A24" s="1">
        <v>39.531739501608797</v>
      </c>
      <c r="B24" s="1">
        <v>35.399820000072701</v>
      </c>
      <c r="C24">
        <f t="shared" si="0"/>
        <v>4.1319195015360961</v>
      </c>
      <c r="D24">
        <f t="shared" si="1"/>
        <v>4.1319195015360961</v>
      </c>
      <c r="E24">
        <f t="shared" si="2"/>
        <v>17.0727587671743</v>
      </c>
      <c r="F24" s="3">
        <f t="shared" si="3"/>
        <v>9.2121039538080023E-3</v>
      </c>
      <c r="G24" s="2">
        <f t="shared" si="4"/>
        <v>18.695928858017631</v>
      </c>
    </row>
    <row r="25" spans="1:7" x14ac:dyDescent="0.3">
      <c r="A25" s="1">
        <v>24.5517395016088</v>
      </c>
      <c r="B25" s="1">
        <v>23.099879999669799</v>
      </c>
      <c r="C25">
        <f t="shared" si="0"/>
        <v>1.4518595019390013</v>
      </c>
      <c r="D25">
        <f t="shared" si="1"/>
        <v>1.4518595019390013</v>
      </c>
      <c r="E25">
        <f t="shared" si="2"/>
        <v>2.1078960133705649</v>
      </c>
      <c r="F25" s="3">
        <f t="shared" si="3"/>
        <v>148.93664686863897</v>
      </c>
      <c r="G25" s="2">
        <f t="shared" si="4"/>
        <v>526.98074062876219</v>
      </c>
    </row>
    <row r="26" spans="1:7" x14ac:dyDescent="0.3">
      <c r="A26" s="1">
        <v>42.804129501608799</v>
      </c>
      <c r="B26" s="1">
        <v>39.899939999894002</v>
      </c>
      <c r="C26">
        <f t="shared" si="0"/>
        <v>2.9041895017147965</v>
      </c>
      <c r="D26">
        <f t="shared" si="1"/>
        <v>2.9041895017147965</v>
      </c>
      <c r="E26">
        <f t="shared" si="2"/>
        <v>8.4343166618704384</v>
      </c>
      <c r="F26" s="3">
        <f t="shared" si="3"/>
        <v>21.12413250536995</v>
      </c>
      <c r="G26" s="2">
        <f t="shared" si="4"/>
        <v>146.32262474066547</v>
      </c>
    </row>
    <row r="27" spans="1:7" x14ac:dyDescent="0.3">
      <c r="A27" s="1">
        <v>54.169453453406199</v>
      </c>
      <c r="B27" s="1">
        <v>53.099829999709002</v>
      </c>
      <c r="C27">
        <f t="shared" si="0"/>
        <v>1.0696234536971971</v>
      </c>
      <c r="D27">
        <f t="shared" si="1"/>
        <v>1.0696234536971971</v>
      </c>
      <c r="E27">
        <f t="shared" si="2"/>
        <v>1.14409433269912</v>
      </c>
      <c r="F27" s="3">
        <f t="shared" si="3"/>
        <v>316.69724960125194</v>
      </c>
      <c r="G27" s="2">
        <f t="shared" si="4"/>
        <v>1344.0731246210928</v>
      </c>
    </row>
    <row r="28" spans="1:7" x14ac:dyDescent="0.3">
      <c r="A28" s="1">
        <v>31.952339076815999</v>
      </c>
      <c r="B28" s="1">
        <v>24.449799999312699</v>
      </c>
      <c r="C28">
        <f t="shared" si="0"/>
        <v>7.5025390775033003</v>
      </c>
      <c r="D28">
        <f t="shared" si="1"/>
        <v>7.5025390775033003</v>
      </c>
      <c r="E28">
        <f t="shared" si="2"/>
        <v>56.288092609464073</v>
      </c>
      <c r="F28" s="3">
        <f t="shared" si="3"/>
        <v>117.81019072140901</v>
      </c>
      <c r="G28" s="2">
        <f t="shared" si="4"/>
        <v>201.79740965260132</v>
      </c>
    </row>
    <row r="29" spans="1:7" x14ac:dyDescent="0.3">
      <c r="A29" s="1">
        <v>39.922339076816002</v>
      </c>
      <c r="B29" s="1">
        <v>24.149810000266601</v>
      </c>
      <c r="C29">
        <f t="shared" si="0"/>
        <v>15.7725290765494</v>
      </c>
      <c r="D29">
        <f t="shared" si="1"/>
        <v>15.7725290765494</v>
      </c>
      <c r="E29">
        <f t="shared" si="2"/>
        <v>248.77267347059629</v>
      </c>
      <c r="F29" s="3">
        <f t="shared" si="3"/>
        <v>124.41239179631077</v>
      </c>
      <c r="G29" s="2">
        <f t="shared" si="4"/>
        <v>248.77267347059629</v>
      </c>
    </row>
    <row r="30" spans="1:7" x14ac:dyDescent="0.3">
      <c r="A30" s="1">
        <v>56.043047137411001</v>
      </c>
      <c r="B30" s="1">
        <v>37.1998499997202</v>
      </c>
      <c r="C30">
        <f t="shared" si="0"/>
        <v>18.843197137690801</v>
      </c>
      <c r="D30">
        <f t="shared" si="1"/>
        <v>18.843197137690801</v>
      </c>
      <c r="E30">
        <f t="shared" si="2"/>
        <v>355.06607836987877</v>
      </c>
      <c r="F30" s="3">
        <f t="shared" si="3"/>
        <v>3.5948528037112149</v>
      </c>
      <c r="G30" s="2">
        <f t="shared" si="4"/>
        <v>512.35302821474579</v>
      </c>
    </row>
    <row r="31" spans="1:7" x14ac:dyDescent="0.3">
      <c r="A31" s="1">
        <v>22.873240299411201</v>
      </c>
      <c r="B31" s="1">
        <v>27.5998200003081</v>
      </c>
      <c r="C31">
        <f t="shared" si="0"/>
        <v>-4.7265797008968988</v>
      </c>
      <c r="D31">
        <f t="shared" si="1"/>
        <v>4.7265797008968988</v>
      </c>
      <c r="E31">
        <f t="shared" si="2"/>
        <v>22.340555668930616</v>
      </c>
      <c r="F31" s="3">
        <f t="shared" si="3"/>
        <v>59.351928687542575</v>
      </c>
      <c r="G31" s="2">
        <f t="shared" si="4"/>
        <v>405.40293416331173</v>
      </c>
    </row>
    <row r="32" spans="1:7" x14ac:dyDescent="0.3">
      <c r="A32" s="1">
        <v>50.231820299411197</v>
      </c>
      <c r="B32" s="1">
        <v>31.949839999954101</v>
      </c>
      <c r="C32">
        <f t="shared" si="0"/>
        <v>18.281980299457096</v>
      </c>
      <c r="D32">
        <f t="shared" si="1"/>
        <v>18.281980299457096</v>
      </c>
      <c r="E32">
        <f t="shared" si="2"/>
        <v>334.23080366973738</v>
      </c>
      <c r="F32" s="3">
        <f t="shared" si="3"/>
        <v>11.249317973298449</v>
      </c>
      <c r="G32" s="2">
        <f t="shared" si="4"/>
        <v>334.23080366973738</v>
      </c>
    </row>
    <row r="33" spans="1:7" x14ac:dyDescent="0.3">
      <c r="A33" s="1">
        <v>66.669047016544397</v>
      </c>
      <c r="B33" s="1">
        <v>45.449810000146499</v>
      </c>
      <c r="C33">
        <f t="shared" si="0"/>
        <v>21.219237016397898</v>
      </c>
      <c r="D33">
        <f t="shared" si="1"/>
        <v>21.219237016397898</v>
      </c>
      <c r="E33">
        <f t="shared" si="2"/>
        <v>450.25601955807076</v>
      </c>
      <c r="F33" s="3">
        <f t="shared" si="3"/>
        <v>102.94070127550607</v>
      </c>
      <c r="G33" s="2">
        <f t="shared" si="4"/>
        <v>1723.1777684731478</v>
      </c>
    </row>
    <row r="34" spans="1:7" x14ac:dyDescent="0.3">
      <c r="A34" s="1">
        <v>81.278489991839194</v>
      </c>
      <c r="B34" s="1">
        <v>48.149779999844398</v>
      </c>
      <c r="C34">
        <f t="shared" si="0"/>
        <v>33.128709991994796</v>
      </c>
      <c r="D34">
        <f t="shared" si="1"/>
        <v>33.128709991994796</v>
      </c>
      <c r="E34">
        <f t="shared" si="2"/>
        <v>1097.5114257336959</v>
      </c>
      <c r="F34" s="3">
        <f t="shared" si="3"/>
        <v>165.01816692297828</v>
      </c>
      <c r="G34" s="2">
        <f t="shared" si="4"/>
        <v>3459.8617377673254</v>
      </c>
    </row>
    <row r="35" spans="1:7" x14ac:dyDescent="0.3">
      <c r="A35" s="1">
        <v>88.336773322896704</v>
      </c>
      <c r="B35" s="1">
        <v>62.399729999784199</v>
      </c>
      <c r="C35">
        <f t="shared" si="0"/>
        <v>25.937043323112505</v>
      </c>
      <c r="D35">
        <f t="shared" si="1"/>
        <v>25.937043323112505</v>
      </c>
      <c r="E35">
        <f t="shared" si="2"/>
        <v>672.73021634501492</v>
      </c>
      <c r="F35" s="3">
        <f t="shared" si="3"/>
        <v>734.18723894124844</v>
      </c>
      <c r="G35" s="2">
        <f t="shared" si="4"/>
        <v>6420.6282328058523</v>
      </c>
    </row>
    <row r="38" spans="1:7" x14ac:dyDescent="0.3">
      <c r="A38" t="s">
        <v>9</v>
      </c>
      <c r="B38">
        <f>SUM(C2:C35)</f>
        <v>190.29617677546543</v>
      </c>
    </row>
    <row r="39" spans="1:7" x14ac:dyDescent="0.3">
      <c r="A39" t="s">
        <v>10</v>
      </c>
      <c r="B39">
        <f>SUM(C2:C35)/AVERAGE(B2:B35)</f>
        <v>5.3902401322366371</v>
      </c>
    </row>
    <row r="40" spans="1:7" x14ac:dyDescent="0.3">
      <c r="A40" t="s">
        <v>11</v>
      </c>
      <c r="B40">
        <f>SUM(C2:C35)/AVERAGE(B2:B35)*100</f>
        <v>539.0240132236637</v>
      </c>
    </row>
    <row r="41" spans="1:7" x14ac:dyDescent="0.3">
      <c r="A41" t="s">
        <v>12</v>
      </c>
      <c r="B41" cm="1">
        <f t="array" ref="B41">MAX(ABS(C2:C35))</f>
        <v>33.128709991994796</v>
      </c>
    </row>
    <row r="42" spans="1:7" x14ac:dyDescent="0.3">
      <c r="A42" t="s">
        <v>13</v>
      </c>
      <c r="B42">
        <f>AVERAGE(C2:C35)</f>
        <v>5.596946375748983</v>
      </c>
    </row>
    <row r="43" spans="1:7" x14ac:dyDescent="0.3">
      <c r="A43" t="s">
        <v>14</v>
      </c>
      <c r="B43">
        <f>AVERAGE(D2:D35)</f>
        <v>10.03299303948768</v>
      </c>
    </row>
    <row r="44" spans="1:7" x14ac:dyDescent="0.3">
      <c r="A44" t="s">
        <v>15</v>
      </c>
      <c r="B44">
        <f>SUM(E2:E35)</f>
        <v>5549.0047913891904</v>
      </c>
    </row>
    <row r="45" spans="1:7" x14ac:dyDescent="0.3">
      <c r="A45" t="s">
        <v>16</v>
      </c>
      <c r="B45">
        <f>CORREL(A2:A35,B2:B35)</f>
        <v>0.76420832828449203</v>
      </c>
    </row>
    <row r="46" spans="1:7" x14ac:dyDescent="0.3">
      <c r="A46" t="s">
        <v>17</v>
      </c>
      <c r="B46">
        <f>B45^2</f>
        <v>0.58401436901937798</v>
      </c>
    </row>
    <row r="47" spans="1:7" x14ac:dyDescent="0.3">
      <c r="A47" t="s">
        <v>18</v>
      </c>
      <c r="B47">
        <f>SQRT(AVERAGE(E2:E35))</f>
        <v>12.775211281076828</v>
      </c>
    </row>
    <row r="48" spans="1:7" x14ac:dyDescent="0.3">
      <c r="A48" t="s">
        <v>19</v>
      </c>
      <c r="B48">
        <f>B47/AVERAGE(B2:B35)</f>
        <v>0.36186463497011639</v>
      </c>
    </row>
    <row r="49" spans="1:2" x14ac:dyDescent="0.3">
      <c r="A49" t="s">
        <v>20</v>
      </c>
      <c r="B49">
        <f>B48*100</f>
        <v>36.186463497011637</v>
      </c>
    </row>
    <row r="50" spans="1:2" x14ac:dyDescent="0.3">
      <c r="A50" t="s">
        <v>21</v>
      </c>
      <c r="B50">
        <f>(SUM(A2:A35)-SUM(B2:B35))/SUM(B2:B35)</f>
        <v>0.15853647447754801</v>
      </c>
    </row>
    <row r="51" spans="1:2" x14ac:dyDescent="0.3">
      <c r="A51" t="s">
        <v>22</v>
      </c>
      <c r="B51">
        <f>1-SUM(E2:E35)/SUM(F2:F35)</f>
        <v>0.21543535642292666</v>
      </c>
    </row>
    <row r="52" spans="1:2" x14ac:dyDescent="0.3">
      <c r="A52" t="s">
        <v>23</v>
      </c>
      <c r="B52">
        <f>1-SUM(E2:E35)/SUM(G2:G35)</f>
        <v>0.83112104902665451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/>
  </sheetViews>
  <sheetFormatPr defaultRowHeight="14.4" x14ac:dyDescent="0.3"/>
  <cols>
    <col min="6" max="6" width="16.6640625" bestFit="1" customWidth="1"/>
    <col min="7" max="7" width="18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>
        <v>4.5990600376071598</v>
      </c>
      <c r="B2" s="1">
        <v>30.299999999650499</v>
      </c>
      <c r="C2">
        <f>(A2-B2)</f>
        <v>-25.700939962043339</v>
      </c>
      <c r="D2">
        <f>ABS(C2)</f>
        <v>25.700939962043339</v>
      </c>
      <c r="E2">
        <f>C2*C2</f>
        <v>660.53831493255632</v>
      </c>
      <c r="F2" s="3">
        <f>(B2-AVERAGE(B$2:B$35))^2</f>
        <v>31.839465833885932</v>
      </c>
      <c r="G2" s="2">
        <f>(ABS(A2-AVERAGE($B$2:$B$35))+ABS(B2-AVERAGE($B$2:$B$35)))^2</f>
        <v>1367.9815114426974</v>
      </c>
    </row>
    <row r="3" spans="1:7" x14ac:dyDescent="0.3">
      <c r="A3" s="1">
        <v>16.5800450376071</v>
      </c>
      <c r="B3" s="1">
        <v>30.149999999624399</v>
      </c>
      <c r="C3">
        <f t="shared" ref="C3:C35" si="0">(A3-B3)</f>
        <v>-13.569954962017299</v>
      </c>
      <c r="D3">
        <f t="shared" ref="D3:D35" si="1">ABS(C3)</f>
        <v>13.569954962017299</v>
      </c>
      <c r="E3">
        <f t="shared" ref="E3:E35" si="2">C3*C3</f>
        <v>184.1436776711779</v>
      </c>
      <c r="F3" s="3">
        <f t="shared" ref="F3:F35" si="3">(B3-AVERAGE(B$2:B$35))^2</f>
        <v>33.554759951926712</v>
      </c>
      <c r="G3" s="2">
        <f t="shared" ref="G3:G35" si="4">(ABS(A3-AVERAGE($B$2:$B$35))+ABS(B3-AVERAGE($B$2:$B$35)))^2</f>
        <v>632.78655629321747</v>
      </c>
    </row>
    <row r="4" spans="1:7" x14ac:dyDescent="0.3">
      <c r="A4" s="1">
        <v>33.564886037607103</v>
      </c>
      <c r="B4" s="1">
        <v>43.949999999635303</v>
      </c>
      <c r="C4">
        <f t="shared" si="0"/>
        <v>-10.3851139620282</v>
      </c>
      <c r="D4">
        <f t="shared" si="1"/>
        <v>10.3851139620282</v>
      </c>
      <c r="E4">
        <f t="shared" si="2"/>
        <v>107.85059200431306</v>
      </c>
      <c r="F4" s="3">
        <f t="shared" si="3"/>
        <v>64.117701119448014</v>
      </c>
      <c r="G4" s="2">
        <f t="shared" si="4"/>
        <v>107.85059200431306</v>
      </c>
    </row>
    <row r="5" spans="1:7" x14ac:dyDescent="0.3">
      <c r="A5" s="1">
        <v>42.941475037607098</v>
      </c>
      <c r="B5" s="1">
        <v>55.500000000113602</v>
      </c>
      <c r="C5">
        <f t="shared" si="0"/>
        <v>-12.558524962506503</v>
      </c>
      <c r="D5">
        <f t="shared" si="1"/>
        <v>12.558524962506503</v>
      </c>
      <c r="E5">
        <f t="shared" si="2"/>
        <v>157.71654923389897</v>
      </c>
      <c r="F5" s="3">
        <f t="shared" si="3"/>
        <v>382.49005407194858</v>
      </c>
      <c r="G5" s="2">
        <f t="shared" si="4"/>
        <v>705.23074506446608</v>
      </c>
    </row>
    <row r="6" spans="1:7" x14ac:dyDescent="0.3">
      <c r="A6" s="1">
        <v>55.290736241243799</v>
      </c>
      <c r="B6" s="1">
        <v>61.799999999960498</v>
      </c>
      <c r="C6">
        <f t="shared" si="0"/>
        <v>-6.509263758716699</v>
      </c>
      <c r="D6">
        <f t="shared" si="1"/>
        <v>6.509263758716699</v>
      </c>
      <c r="E6">
        <f t="shared" si="2"/>
        <v>42.370514680542648</v>
      </c>
      <c r="F6" s="3">
        <f t="shared" si="3"/>
        <v>668.60270112485307</v>
      </c>
      <c r="G6" s="2">
        <f t="shared" si="4"/>
        <v>2043.5319975944246</v>
      </c>
    </row>
    <row r="7" spans="1:7" x14ac:dyDescent="0.3">
      <c r="A7" s="1">
        <v>54.060138507708899</v>
      </c>
      <c r="B7" s="1">
        <v>54.4499999998405</v>
      </c>
      <c r="C7">
        <f t="shared" si="0"/>
        <v>-0.38986149213160104</v>
      </c>
      <c r="D7">
        <f t="shared" si="1"/>
        <v>0.38986149213160104</v>
      </c>
      <c r="E7">
        <f t="shared" si="2"/>
        <v>0.15199198304707842</v>
      </c>
      <c r="F7" s="3">
        <f t="shared" si="3"/>
        <v>342.52211288503611</v>
      </c>
      <c r="G7" s="2">
        <f t="shared" si="4"/>
        <v>1341.379226591157</v>
      </c>
    </row>
    <row r="8" spans="1:7" x14ac:dyDescent="0.3">
      <c r="A8" s="1">
        <v>26.373960054022699</v>
      </c>
      <c r="B8" s="1">
        <v>5.8500000003893096</v>
      </c>
      <c r="C8">
        <f t="shared" si="0"/>
        <v>20.523960053633388</v>
      </c>
      <c r="D8">
        <f t="shared" si="1"/>
        <v>20.523960053633388</v>
      </c>
      <c r="E8">
        <f t="shared" si="2"/>
        <v>421.23293628313905</v>
      </c>
      <c r="F8" s="3">
        <f t="shared" si="3"/>
        <v>905.56740698077999</v>
      </c>
      <c r="G8" s="2">
        <f t="shared" si="4"/>
        <v>1573.0214196683864</v>
      </c>
    </row>
    <row r="9" spans="1:7" x14ac:dyDescent="0.3">
      <c r="A9" s="1">
        <v>40.382660054022701</v>
      </c>
      <c r="B9" s="1">
        <v>32.100000000276303</v>
      </c>
      <c r="C9">
        <f t="shared" si="0"/>
        <v>8.2826600537463975</v>
      </c>
      <c r="D9">
        <f t="shared" si="1"/>
        <v>8.2826600537463975</v>
      </c>
      <c r="E9">
        <f t="shared" si="2"/>
        <v>68.602457565926272</v>
      </c>
      <c r="F9" s="3">
        <f t="shared" si="3"/>
        <v>14.765936416215624</v>
      </c>
      <c r="G9" s="2">
        <f t="shared" si="4"/>
        <v>68.602457565926272</v>
      </c>
    </row>
    <row r="10" spans="1:7" x14ac:dyDescent="0.3">
      <c r="A10" s="1">
        <v>47.6666600540226</v>
      </c>
      <c r="B10" s="1">
        <v>43.200000000205101</v>
      </c>
      <c r="C10">
        <f t="shared" si="0"/>
        <v>4.466660053817499</v>
      </c>
      <c r="D10">
        <f t="shared" si="1"/>
        <v>4.466660053817499</v>
      </c>
      <c r="E10">
        <f t="shared" si="2"/>
        <v>19.951052036368942</v>
      </c>
      <c r="F10" s="3">
        <f t="shared" si="3"/>
        <v>52.669171716433269</v>
      </c>
      <c r="G10" s="2">
        <f t="shared" si="4"/>
        <v>360.29225282180244</v>
      </c>
    </row>
    <row r="11" spans="1:7" x14ac:dyDescent="0.3">
      <c r="A11" s="1">
        <v>49.817860054022702</v>
      </c>
      <c r="B11" s="1">
        <v>38.249999999840497</v>
      </c>
      <c r="C11">
        <f t="shared" si="0"/>
        <v>11.567860054182205</v>
      </c>
      <c r="D11">
        <f t="shared" si="1"/>
        <v>11.567860054182205</v>
      </c>
      <c r="E11">
        <f t="shared" si="2"/>
        <v>133.81538623314432</v>
      </c>
      <c r="F11" s="3">
        <f t="shared" si="3"/>
        <v>5.3238775946274268</v>
      </c>
      <c r="G11" s="2">
        <f t="shared" si="4"/>
        <v>261.87544028289744</v>
      </c>
    </row>
    <row r="12" spans="1:7" x14ac:dyDescent="0.3">
      <c r="A12" s="1">
        <v>36.654686768897101</v>
      </c>
      <c r="B12" s="1">
        <v>19.949999999671299</v>
      </c>
      <c r="C12">
        <f t="shared" si="0"/>
        <v>16.704686769225802</v>
      </c>
      <c r="D12">
        <f t="shared" si="1"/>
        <v>16.704686769225802</v>
      </c>
      <c r="E12">
        <f t="shared" si="2"/>
        <v>279.04656005794754</v>
      </c>
      <c r="F12" s="3">
        <f t="shared" si="3"/>
        <v>255.76475995717036</v>
      </c>
      <c r="G12" s="2">
        <f t="shared" si="4"/>
        <v>279.04656005794754</v>
      </c>
    </row>
    <row r="13" spans="1:7" x14ac:dyDescent="0.3">
      <c r="A13" s="1">
        <v>7.9140153888971199</v>
      </c>
      <c r="B13" s="1">
        <v>24.7500000003335</v>
      </c>
      <c r="C13">
        <f t="shared" si="0"/>
        <v>-16.83598461143638</v>
      </c>
      <c r="D13">
        <f t="shared" si="1"/>
        <v>16.83598461143638</v>
      </c>
      <c r="E13">
        <f t="shared" si="2"/>
        <v>283.45037783652259</v>
      </c>
      <c r="F13" s="3">
        <f t="shared" si="3"/>
        <v>125.27534817491761</v>
      </c>
      <c r="G13" s="2">
        <f t="shared" si="4"/>
        <v>1538.3087050850681</v>
      </c>
    </row>
    <row r="14" spans="1:7" x14ac:dyDescent="0.3">
      <c r="A14" s="1">
        <v>17.983211389972801</v>
      </c>
      <c r="B14" s="1">
        <v>5.55000000025532</v>
      </c>
      <c r="C14">
        <f t="shared" si="0"/>
        <v>12.433211389717481</v>
      </c>
      <c r="D14">
        <f t="shared" si="1"/>
        <v>12.433211389717481</v>
      </c>
      <c r="E14">
        <f t="shared" si="2"/>
        <v>154.5847454614005</v>
      </c>
      <c r="F14" s="3">
        <f t="shared" si="3"/>
        <v>923.71299522395805</v>
      </c>
      <c r="G14" s="2">
        <f t="shared" si="4"/>
        <v>2337.923904070457</v>
      </c>
    </row>
    <row r="15" spans="1:7" x14ac:dyDescent="0.3">
      <c r="A15" s="1">
        <v>29.857213878328</v>
      </c>
      <c r="B15" s="1">
        <v>25.0500000002741</v>
      </c>
      <c r="C15">
        <f t="shared" si="0"/>
        <v>4.8072138780539007</v>
      </c>
      <c r="D15">
        <f t="shared" si="1"/>
        <v>4.8072138780539007</v>
      </c>
      <c r="E15">
        <f t="shared" si="2"/>
        <v>23.109305269354024</v>
      </c>
      <c r="F15" s="3">
        <f t="shared" si="3"/>
        <v>118.64975994114467</v>
      </c>
      <c r="G15" s="2">
        <f t="shared" si="4"/>
        <v>288.2552086003912</v>
      </c>
    </row>
    <row r="16" spans="1:7" x14ac:dyDescent="0.3">
      <c r="A16" s="1">
        <v>36.500013878327998</v>
      </c>
      <c r="B16" s="1">
        <v>37.199999999830602</v>
      </c>
      <c r="C16">
        <f t="shared" si="0"/>
        <v>-0.69998612150260442</v>
      </c>
      <c r="D16">
        <f t="shared" si="1"/>
        <v>0.69998612150260442</v>
      </c>
      <c r="E16">
        <f t="shared" si="2"/>
        <v>0.48998057029625885</v>
      </c>
      <c r="F16" s="3">
        <f t="shared" si="3"/>
        <v>1.5809364183723595</v>
      </c>
      <c r="G16" s="2">
        <f t="shared" si="4"/>
        <v>3.2932078095178952</v>
      </c>
    </row>
    <row r="17" spans="1:7" x14ac:dyDescent="0.3">
      <c r="A17" s="1">
        <v>56.778042114457797</v>
      </c>
      <c r="B17" s="1">
        <v>55.649999999696902</v>
      </c>
      <c r="C17">
        <f t="shared" si="0"/>
        <v>1.1280421147608948</v>
      </c>
      <c r="D17">
        <f t="shared" si="1"/>
        <v>1.1280421147608948</v>
      </c>
      <c r="E17">
        <f t="shared" si="2"/>
        <v>1.2724790126742318</v>
      </c>
      <c r="F17" s="3">
        <f t="shared" si="3"/>
        <v>388.37975993792503</v>
      </c>
      <c r="G17" s="2">
        <f t="shared" si="4"/>
        <v>1643.714415115626</v>
      </c>
    </row>
    <row r="18" spans="1:7" x14ac:dyDescent="0.3">
      <c r="A18" s="1">
        <v>34.948366251710702</v>
      </c>
      <c r="B18" s="1">
        <v>27.300000000359901</v>
      </c>
      <c r="C18">
        <f t="shared" si="0"/>
        <v>7.6483662513508008</v>
      </c>
      <c r="D18">
        <f t="shared" si="1"/>
        <v>7.6483662513508008</v>
      </c>
      <c r="E18">
        <f t="shared" si="2"/>
        <v>58.497506314801903</v>
      </c>
      <c r="F18" s="3">
        <f t="shared" si="3"/>
        <v>74.695348176391747</v>
      </c>
      <c r="G18" s="2">
        <f t="shared" si="4"/>
        <v>92.870378684588374</v>
      </c>
    </row>
    <row r="19" spans="1:7" x14ac:dyDescent="0.3">
      <c r="A19" s="1">
        <v>34.748366251710699</v>
      </c>
      <c r="B19" s="1">
        <v>40.5000000002089</v>
      </c>
      <c r="C19">
        <f t="shared" si="0"/>
        <v>-5.7516337484982003</v>
      </c>
      <c r="D19">
        <f t="shared" si="1"/>
        <v>5.7516337484982003</v>
      </c>
      <c r="E19">
        <f t="shared" si="2"/>
        <v>33.081290776863462</v>
      </c>
      <c r="F19" s="3">
        <f t="shared" si="3"/>
        <v>20.769465832764272</v>
      </c>
      <c r="G19" s="2">
        <f t="shared" si="4"/>
        <v>33.081290776863462</v>
      </c>
    </row>
    <row r="20" spans="1:7" x14ac:dyDescent="0.3">
      <c r="A20" s="1">
        <v>52.837907484043598</v>
      </c>
      <c r="B20" s="1">
        <v>50.849999999931299</v>
      </c>
      <c r="C20">
        <f t="shared" si="0"/>
        <v>1.9879074841122986</v>
      </c>
      <c r="D20">
        <f t="shared" si="1"/>
        <v>1.9879074841122986</v>
      </c>
      <c r="E20">
        <f t="shared" si="2"/>
        <v>3.9517761653896883</v>
      </c>
      <c r="F20" s="3">
        <f t="shared" si="3"/>
        <v>222.22917171209687</v>
      </c>
      <c r="G20" s="2">
        <f t="shared" si="4"/>
        <v>1011.4062169338616</v>
      </c>
    </row>
    <row r="21" spans="1:7" x14ac:dyDescent="0.3">
      <c r="A21" s="1">
        <v>32.357761358173001</v>
      </c>
      <c r="B21" s="1">
        <v>16.9500000000514</v>
      </c>
      <c r="C21">
        <f t="shared" si="0"/>
        <v>15.407761358121601</v>
      </c>
      <c r="D21">
        <f t="shared" si="1"/>
        <v>15.407761358121601</v>
      </c>
      <c r="E21">
        <f t="shared" si="2"/>
        <v>237.39911006882519</v>
      </c>
      <c r="F21" s="3">
        <f t="shared" si="3"/>
        <v>360.72064229737532</v>
      </c>
      <c r="G21" s="2">
        <f t="shared" si="4"/>
        <v>509.74498549873715</v>
      </c>
    </row>
    <row r="22" spans="1:7" x14ac:dyDescent="0.3">
      <c r="A22" s="1">
        <v>38.607761358173001</v>
      </c>
      <c r="B22" s="1">
        <v>29.699999999640699</v>
      </c>
      <c r="C22">
        <f t="shared" si="0"/>
        <v>8.9077613585323014</v>
      </c>
      <c r="D22">
        <f t="shared" si="1"/>
        <v>8.9077613585323014</v>
      </c>
      <c r="E22">
        <f t="shared" si="2"/>
        <v>79.348212420561239</v>
      </c>
      <c r="F22" s="3">
        <f t="shared" si="3"/>
        <v>38.970642304961892</v>
      </c>
      <c r="G22" s="2">
        <f t="shared" si="4"/>
        <v>79.348212420561239</v>
      </c>
    </row>
    <row r="23" spans="1:7" x14ac:dyDescent="0.3">
      <c r="A23" s="1">
        <v>41.797761358172998</v>
      </c>
      <c r="B23" s="1">
        <v>40.199999999997203</v>
      </c>
      <c r="C23">
        <f t="shared" si="0"/>
        <v>1.597761358175795</v>
      </c>
      <c r="D23">
        <f t="shared" si="1"/>
        <v>1.597761358175795</v>
      </c>
      <c r="E23">
        <f t="shared" si="2"/>
        <v>2.5528413576797613</v>
      </c>
      <c r="F23" s="3">
        <f t="shared" si="3"/>
        <v>18.125054066103502</v>
      </c>
      <c r="G23" s="2">
        <f t="shared" si="4"/>
        <v>102.26199369247499</v>
      </c>
    </row>
    <row r="24" spans="1:7" x14ac:dyDescent="0.3">
      <c r="A24" s="1">
        <v>39.531739501608797</v>
      </c>
      <c r="B24" s="1">
        <v>35.400000000072701</v>
      </c>
      <c r="C24">
        <f t="shared" si="0"/>
        <v>4.1317395015360958</v>
      </c>
      <c r="D24">
        <f t="shared" si="1"/>
        <v>4.1317395015360958</v>
      </c>
      <c r="E24">
        <f t="shared" si="2"/>
        <v>17.071271308553744</v>
      </c>
      <c r="F24" s="3">
        <f t="shared" si="3"/>
        <v>0.2944658303220597</v>
      </c>
      <c r="G24" s="2">
        <f t="shared" si="4"/>
        <v>17.071271308553744</v>
      </c>
    </row>
    <row r="25" spans="1:7" x14ac:dyDescent="0.3">
      <c r="A25" s="1">
        <v>24.5517395016088</v>
      </c>
      <c r="B25" s="1">
        <v>23.099999999669802</v>
      </c>
      <c r="C25">
        <f t="shared" si="0"/>
        <v>1.4517395019389987</v>
      </c>
      <c r="D25">
        <f t="shared" si="1"/>
        <v>1.4517395019389987</v>
      </c>
      <c r="E25">
        <f t="shared" si="2"/>
        <v>2.1075475814900919</v>
      </c>
      <c r="F25" s="3">
        <f t="shared" si="3"/>
        <v>164.93358348483343</v>
      </c>
      <c r="G25" s="2">
        <f t="shared" si="4"/>
        <v>587.26516934014853</v>
      </c>
    </row>
    <row r="26" spans="1:7" x14ac:dyDescent="0.3">
      <c r="A26" s="1">
        <v>42.804129501608799</v>
      </c>
      <c r="B26" s="1">
        <v>39.899999999894</v>
      </c>
      <c r="C26">
        <f t="shared" si="0"/>
        <v>2.9041295017147988</v>
      </c>
      <c r="D26">
        <f t="shared" si="1"/>
        <v>2.9041295017147988</v>
      </c>
      <c r="E26">
        <f t="shared" si="2"/>
        <v>8.4339681627302454</v>
      </c>
      <c r="F26" s="3">
        <f t="shared" si="3"/>
        <v>15.660642300555459</v>
      </c>
      <c r="G26" s="2">
        <f t="shared" si="4"/>
        <v>117.04719906491742</v>
      </c>
    </row>
    <row r="27" spans="1:7" x14ac:dyDescent="0.3">
      <c r="A27" s="1">
        <v>54.169453453406199</v>
      </c>
      <c r="B27" s="1">
        <v>53.099999999708999</v>
      </c>
      <c r="C27">
        <f t="shared" si="0"/>
        <v>1.0694534536972</v>
      </c>
      <c r="D27">
        <f t="shared" si="1"/>
        <v>1.0694534536972</v>
      </c>
      <c r="E27">
        <f t="shared" si="2"/>
        <v>1.1437306896248691</v>
      </c>
      <c r="F27" s="3">
        <f t="shared" si="3"/>
        <v>294.37475993965626</v>
      </c>
      <c r="G27" s="2">
        <f t="shared" si="4"/>
        <v>1252.0387318841697</v>
      </c>
    </row>
    <row r="28" spans="1:7" x14ac:dyDescent="0.3">
      <c r="A28" s="1">
        <v>31.952339076815999</v>
      </c>
      <c r="B28" s="1">
        <v>24.449999999312599</v>
      </c>
      <c r="C28">
        <f t="shared" si="0"/>
        <v>7.5023390775034002</v>
      </c>
      <c r="D28">
        <f t="shared" si="1"/>
        <v>7.5023390775034002</v>
      </c>
      <c r="E28">
        <f t="shared" si="2"/>
        <v>56.285091633834568</v>
      </c>
      <c r="F28" s="3">
        <f t="shared" si="3"/>
        <v>132.08093643345032</v>
      </c>
      <c r="G28" s="2">
        <f t="shared" si="4"/>
        <v>239.72189681489346</v>
      </c>
    </row>
    <row r="29" spans="1:7" x14ac:dyDescent="0.3">
      <c r="A29" s="1">
        <v>39.922339076816002</v>
      </c>
      <c r="B29" s="1">
        <v>24.150000000266601</v>
      </c>
      <c r="C29">
        <f t="shared" si="0"/>
        <v>15.7723390765494</v>
      </c>
      <c r="D29">
        <f t="shared" si="1"/>
        <v>15.7723390765494</v>
      </c>
      <c r="E29">
        <f t="shared" si="2"/>
        <v>248.76667994564718</v>
      </c>
      <c r="F29" s="3">
        <f t="shared" si="3"/>
        <v>139.06652464662946</v>
      </c>
      <c r="G29" s="2">
        <f t="shared" si="4"/>
        <v>248.76667994564718</v>
      </c>
    </row>
    <row r="30" spans="1:7" x14ac:dyDescent="0.3">
      <c r="A30" s="1">
        <v>56.043047137411001</v>
      </c>
      <c r="B30" s="1">
        <v>37.199999999720198</v>
      </c>
      <c r="C30">
        <f t="shared" si="0"/>
        <v>18.843047137690803</v>
      </c>
      <c r="D30">
        <f t="shared" si="1"/>
        <v>18.843047137690803</v>
      </c>
      <c r="E30">
        <f t="shared" si="2"/>
        <v>355.06042543323758</v>
      </c>
      <c r="F30" s="3">
        <f t="shared" si="3"/>
        <v>1.5809364180947256</v>
      </c>
      <c r="G30" s="2">
        <f t="shared" si="4"/>
        <v>456.15361404513044</v>
      </c>
    </row>
    <row r="31" spans="1:7" x14ac:dyDescent="0.3">
      <c r="A31" s="1">
        <v>22.873240299411201</v>
      </c>
      <c r="B31" s="1">
        <v>27.6000000003081</v>
      </c>
      <c r="C31">
        <f t="shared" si="0"/>
        <v>-4.7267597008968991</v>
      </c>
      <c r="D31">
        <f t="shared" si="1"/>
        <v>4.7267597008968991</v>
      </c>
      <c r="E31">
        <f t="shared" si="2"/>
        <v>22.342257270022944</v>
      </c>
      <c r="F31" s="3">
        <f t="shared" si="3"/>
        <v>69.599759942204898</v>
      </c>
      <c r="G31" s="2">
        <f t="shared" si="4"/>
        <v>458.4760486979784</v>
      </c>
    </row>
    <row r="32" spans="1:7" x14ac:dyDescent="0.3">
      <c r="A32" s="1">
        <v>50.231820299411197</v>
      </c>
      <c r="B32" s="1">
        <v>31.949999999954098</v>
      </c>
      <c r="C32">
        <f t="shared" si="0"/>
        <v>18.281820299457099</v>
      </c>
      <c r="D32">
        <f t="shared" si="1"/>
        <v>18.281820299457099</v>
      </c>
      <c r="E32">
        <f t="shared" si="2"/>
        <v>334.22495346164163</v>
      </c>
      <c r="F32" s="3">
        <f t="shared" si="3"/>
        <v>15.941230536339184</v>
      </c>
      <c r="G32" s="2">
        <f t="shared" si="4"/>
        <v>334.22495346164163</v>
      </c>
    </row>
    <row r="33" spans="1:7" x14ac:dyDescent="0.3">
      <c r="A33" s="1">
        <v>66.669047016544397</v>
      </c>
      <c r="B33" s="1">
        <v>45.450000000146503</v>
      </c>
      <c r="C33">
        <f t="shared" si="0"/>
        <v>21.219047016397894</v>
      </c>
      <c r="D33">
        <f t="shared" si="1"/>
        <v>21.219047016397894</v>
      </c>
      <c r="E33">
        <f t="shared" si="2"/>
        <v>450.24795628410436</v>
      </c>
      <c r="F33" s="3">
        <f t="shared" si="3"/>
        <v>90.389759951738725</v>
      </c>
      <c r="G33" s="2">
        <f t="shared" si="4"/>
        <v>1618.7548723485647</v>
      </c>
    </row>
    <row r="34" spans="1:7" x14ac:dyDescent="0.3">
      <c r="A34" s="1">
        <v>81.278489991839194</v>
      </c>
      <c r="B34" s="1">
        <v>48.149999999844297</v>
      </c>
      <c r="C34">
        <f t="shared" si="0"/>
        <v>33.128489991994897</v>
      </c>
      <c r="D34">
        <f t="shared" si="1"/>
        <v>33.128489991994897</v>
      </c>
      <c r="E34">
        <f t="shared" si="2"/>
        <v>1097.4968491497061</v>
      </c>
      <c r="F34" s="3">
        <f t="shared" si="3"/>
        <v>149.01946582774767</v>
      </c>
      <c r="G34" s="2">
        <f t="shared" si="4"/>
        <v>3311.2193914080872</v>
      </c>
    </row>
    <row r="35" spans="1:7" x14ac:dyDescent="0.3">
      <c r="A35" s="1">
        <v>88.336773322896704</v>
      </c>
      <c r="B35" s="1">
        <v>62.3999999997842</v>
      </c>
      <c r="C35">
        <f t="shared" si="0"/>
        <v>25.936773323112504</v>
      </c>
      <c r="D35">
        <f t="shared" si="1"/>
        <v>25.936773323112504</v>
      </c>
      <c r="E35">
        <f t="shared" si="2"/>
        <v>672.71621041452045</v>
      </c>
      <c r="F35" s="3">
        <f t="shared" si="3"/>
        <v>699.99152464494273</v>
      </c>
      <c r="G35" s="2">
        <f t="shared" si="4"/>
        <v>6217.5557728360864</v>
      </c>
    </row>
    <row r="38" spans="1:7" x14ac:dyDescent="0.3">
      <c r="A38" t="s">
        <v>9</v>
      </c>
      <c r="B38">
        <f>SUM(C2:C35)</f>
        <v>168.57674677724572</v>
      </c>
    </row>
    <row r="39" spans="1:7" x14ac:dyDescent="0.3">
      <c r="A39" t="s">
        <v>10</v>
      </c>
      <c r="B39">
        <f>SUM(C2:C35)/AVERAGE(B2:B35)</f>
        <v>4.6901594782811946</v>
      </c>
    </row>
    <row r="40" spans="1:7" x14ac:dyDescent="0.3">
      <c r="A40" t="s">
        <v>11</v>
      </c>
      <c r="B40">
        <f>SUM(C2:C35)/AVERAGE(B2:B35)*100</f>
        <v>469.01594782811947</v>
      </c>
    </row>
    <row r="41" spans="1:7" x14ac:dyDescent="0.3">
      <c r="A41" t="s">
        <v>12</v>
      </c>
      <c r="B41" cm="1">
        <f t="array" ref="B41">MAX(ABS(C2:C35))</f>
        <v>33.128489991994897</v>
      </c>
    </row>
    <row r="42" spans="1:7" x14ac:dyDescent="0.3">
      <c r="A42" t="s">
        <v>13</v>
      </c>
      <c r="B42">
        <f>AVERAGE(C2:C35)</f>
        <v>4.9581396110954623</v>
      </c>
    </row>
    <row r="43" spans="1:7" x14ac:dyDescent="0.3">
      <c r="A43" t="s">
        <v>14</v>
      </c>
      <c r="B43">
        <f>AVERAGE(D2:D35)</f>
        <v>10.67155274531768</v>
      </c>
    </row>
    <row r="44" spans="1:7" x14ac:dyDescent="0.3">
      <c r="A44" t="s">
        <v>15</v>
      </c>
      <c r="B44">
        <f>SUM(E2:E35)</f>
        <v>6219.0545992715452</v>
      </c>
    </row>
    <row r="45" spans="1:7" x14ac:dyDescent="0.3">
      <c r="A45" t="s">
        <v>16</v>
      </c>
      <c r="B45">
        <f>CORREL(A2:A35,B2:B35)</f>
        <v>0.71089188316389795</v>
      </c>
    </row>
    <row r="46" spans="1:7" x14ac:dyDescent="0.3">
      <c r="A46" t="s">
        <v>17</v>
      </c>
      <c r="B46">
        <f>B45^2</f>
        <v>0.50536726954831312</v>
      </c>
    </row>
    <row r="47" spans="1:7" x14ac:dyDescent="0.3">
      <c r="A47" t="s">
        <v>18</v>
      </c>
      <c r="B47">
        <f>SQRT(AVERAGE(E2:E35))</f>
        <v>13.524546963459077</v>
      </c>
    </row>
    <row r="48" spans="1:7" x14ac:dyDescent="0.3">
      <c r="A48" t="s">
        <v>19</v>
      </c>
      <c r="B48">
        <f>B47/AVERAGE(B2:B35)</f>
        <v>0.37628132789835494</v>
      </c>
    </row>
    <row r="49" spans="1:2" x14ac:dyDescent="0.3">
      <c r="A49" t="s">
        <v>20</v>
      </c>
      <c r="B49">
        <f>B48*100</f>
        <v>37.628132789835497</v>
      </c>
    </row>
    <row r="50" spans="1:2" x14ac:dyDescent="0.3">
      <c r="A50" t="s">
        <v>21</v>
      </c>
      <c r="B50">
        <f>(SUM(A2:A35)-SUM(B2:B35))/SUM(B2:B35)</f>
        <v>0.13794586700827063</v>
      </c>
    </row>
    <row r="51" spans="1:2" x14ac:dyDescent="0.3">
      <c r="A51" t="s">
        <v>22</v>
      </c>
      <c r="B51">
        <f>1-SUM(E2:E35)/SUM(F2:F35)</f>
        <v>8.8550927830628456E-2</v>
      </c>
    </row>
    <row r="52" spans="1:2" x14ac:dyDescent="0.3">
      <c r="A52" t="s">
        <v>23</v>
      </c>
      <c r="B52">
        <f>1-SUM(E2:E35)/SUM(G2:G35)</f>
        <v>0.80092720490347524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</vt:lpstr>
      <vt:lpstr>Drmax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2023-11-02T20:43:52Z</dcterms:created>
  <dcterms:modified xsi:type="dcterms:W3CDTF">2023-11-02T20:43:53Z</dcterms:modified>
</cp:coreProperties>
</file>