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C:\Users\lafav\Desktop\"/>
    </mc:Choice>
  </mc:AlternateContent>
  <xr:revisionPtr revIDLastSave="0" documentId="8_{750E37B0-EAFC-4E87-8C82-69B1DBBF94B9}" xr6:coauthVersionLast="47" xr6:coauthVersionMax="47" xr10:uidLastSave="{00000000-0000-0000-0000-000000000000}"/>
  <bookViews>
    <workbookView xWindow="-98" yWindow="-98" windowWidth="21795" windowHeight="12975" xr2:uid="{399ABD2C-9148-4A08-B90D-C6DFEC66ADB6}"/>
  </bookViews>
  <sheets>
    <sheet name="Portfolio" sheetId="4" r:id="rId1"/>
    <sheet name="Tables and chart" sheetId="6" r:id="rId2"/>
    <sheet name="Dashboard" sheetId="8" r:id="rId3"/>
  </sheets>
  <definedNames>
    <definedName name="_xlnm.Print_Area" localSheetId="2">Dashboard!$A$1:$Y$50</definedName>
    <definedName name="Slicer_Industry">#N/A</definedName>
    <definedName name="Slicer_Name">#N/A</definedName>
  </definedNames>
  <calcPr calcId="191029"/>
  <pivotCaches>
    <pivotCache cacheId="65" r:id="rId4"/>
    <pivotCache cacheId="56" r:id="rId5"/>
    <pivotCache cacheId="7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6" l="1"/>
  <c r="N6" i="6"/>
  <c r="N7" i="6"/>
  <c r="N8" i="6"/>
  <c r="N9" i="6"/>
  <c r="N10" i="6"/>
  <c r="N11" i="6"/>
  <c r="N12" i="6"/>
  <c r="N13" i="6"/>
  <c r="N14" i="6"/>
  <c r="N15" i="6"/>
  <c r="N16" i="6"/>
  <c r="N17" i="6"/>
  <c r="N18" i="6"/>
  <c r="N19" i="6"/>
  <c r="N20" i="6"/>
  <c r="N21" i="6"/>
  <c r="N22" i="6"/>
  <c r="N23" i="6"/>
  <c r="N4" i="6"/>
  <c r="G118" i="6"/>
  <c r="D118" i="6" a="1"/>
  <c r="D118" i="6" s="1"/>
  <c r="H118" i="6" s="1"/>
  <c r="I118" i="6" s="1"/>
  <c r="G117" i="6"/>
  <c r="D117" i="6" a="1"/>
  <c r="D117" i="6" s="1"/>
  <c r="H117" i="6" s="1"/>
  <c r="G116" i="6"/>
  <c r="D116" i="6" a="1"/>
  <c r="D116" i="6" s="1"/>
  <c r="H116" i="6" s="1"/>
  <c r="I116" i="6" s="1"/>
  <c r="G115" i="6"/>
  <c r="D115" i="6" a="1"/>
  <c r="D115" i="6" s="1"/>
  <c r="H115" i="6" s="1"/>
  <c r="I115" i="6" s="1"/>
  <c r="G114" i="6"/>
  <c r="D114" i="6" a="1"/>
  <c r="D114" i="6" s="1"/>
  <c r="H114" i="6" s="1"/>
  <c r="I114" i="6" s="1"/>
  <c r="G113" i="6"/>
  <c r="D113" i="6" a="1"/>
  <c r="D113" i="6" s="1"/>
  <c r="H113" i="6" s="1"/>
  <c r="G112" i="6"/>
  <c r="D112" i="6" a="1"/>
  <c r="D112" i="6" s="1"/>
  <c r="H112" i="6" s="1"/>
  <c r="I112" i="6" s="1"/>
  <c r="G111" i="6"/>
  <c r="D111" i="6" a="1"/>
  <c r="D111" i="6" s="1"/>
  <c r="H111" i="6" s="1"/>
  <c r="I111" i="6" s="1"/>
  <c r="G110" i="6"/>
  <c r="D110" i="6" a="1"/>
  <c r="D110" i="6" s="1"/>
  <c r="H110" i="6" s="1"/>
  <c r="I110" i="6" s="1"/>
  <c r="G109" i="6"/>
  <c r="D109" i="6" a="1"/>
  <c r="D109" i="6" s="1"/>
  <c r="H109" i="6" s="1"/>
  <c r="I109" i="6" s="1"/>
  <c r="G108" i="6"/>
  <c r="D108" i="6" a="1"/>
  <c r="D108" i="6" s="1"/>
  <c r="H108" i="6" s="1"/>
  <c r="I108" i="6" s="1"/>
  <c r="G107" i="6"/>
  <c r="D107" i="6" a="1"/>
  <c r="D107" i="6" s="1"/>
  <c r="H107" i="6" s="1"/>
  <c r="I107" i="6" s="1"/>
  <c r="G106" i="6"/>
  <c r="D106" i="6" a="1"/>
  <c r="D106" i="6" s="1"/>
  <c r="H106" i="6" s="1"/>
  <c r="I106" i="6" s="1"/>
  <c r="G105" i="6"/>
  <c r="D105" i="6" a="1"/>
  <c r="D105" i="6" s="1"/>
  <c r="H105" i="6" s="1"/>
  <c r="I105" i="6" s="1"/>
  <c r="G104" i="6"/>
  <c r="D104" i="6" a="1"/>
  <c r="D104" i="6" s="1"/>
  <c r="H104" i="6" s="1"/>
  <c r="I104" i="6" s="1"/>
  <c r="G103" i="6"/>
  <c r="D103" i="6" a="1"/>
  <c r="D103" i="6" s="1"/>
  <c r="H103" i="6" s="1"/>
  <c r="G102" i="6"/>
  <c r="D102" i="6" a="1"/>
  <c r="D102" i="6" s="1"/>
  <c r="H102" i="6" s="1"/>
  <c r="I102" i="6" s="1"/>
  <c r="G101" i="6"/>
  <c r="D101" i="6" a="1"/>
  <c r="D101" i="6" s="1"/>
  <c r="H101" i="6" s="1"/>
  <c r="I101" i="6" s="1"/>
  <c r="G100" i="6"/>
  <c r="D100" i="6" a="1"/>
  <c r="D100" i="6" s="1"/>
  <c r="H100" i="6" s="1"/>
  <c r="I100" i="6" s="1"/>
  <c r="G99" i="6"/>
  <c r="D99" i="6" a="1"/>
  <c r="D99" i="6" s="1"/>
  <c r="H99" i="6" s="1"/>
  <c r="I99" i="6" s="1"/>
  <c r="M13" i="6" a="1"/>
  <c r="M13" i="6" s="1"/>
  <c r="M4" i="6" a="1"/>
  <c r="M4" i="6" s="1"/>
  <c r="M5" i="6" a="1"/>
  <c r="M5" i="6" s="1"/>
  <c r="M6" i="6" a="1"/>
  <c r="M6" i="6" s="1"/>
  <c r="M7" i="6" a="1"/>
  <c r="M7" i="6" s="1"/>
  <c r="M8" i="6" a="1"/>
  <c r="M8" i="6" s="1"/>
  <c r="M9" i="6" a="1"/>
  <c r="M9" i="6" s="1"/>
  <c r="M10" i="6" a="1"/>
  <c r="M10" i="6" s="1"/>
  <c r="M11" i="6" a="1"/>
  <c r="M11" i="6" s="1"/>
  <c r="M12" i="6" a="1"/>
  <c r="M12" i="6" s="1"/>
  <c r="M14" i="6" a="1"/>
  <c r="M14" i="6" s="1"/>
  <c r="M15" i="6" a="1"/>
  <c r="M15" i="6" s="1"/>
  <c r="M16" i="6" a="1"/>
  <c r="M16" i="6" s="1"/>
  <c r="M17" i="6" a="1"/>
  <c r="M17" i="6" s="1"/>
  <c r="M18" i="6" a="1"/>
  <c r="M18" i="6" s="1"/>
  <c r="M19" i="6" a="1"/>
  <c r="M19" i="6" s="1"/>
  <c r="M20" i="6" a="1"/>
  <c r="M20" i="6" s="1"/>
  <c r="M21" i="6" a="1"/>
  <c r="M21" i="6" s="1"/>
  <c r="M22" i="6" a="1"/>
  <c r="M22" i="6" s="1"/>
  <c r="M23" i="6" a="1"/>
  <c r="M23" i="6" s="1"/>
  <c r="L4" i="6" a="1"/>
  <c r="L4" i="6" s="1"/>
  <c r="L5" i="6" a="1"/>
  <c r="L5" i="6" s="1"/>
  <c r="L6" i="6" a="1"/>
  <c r="L6" i="6" s="1"/>
  <c r="L7" i="6" a="1"/>
  <c r="L7" i="6" s="1"/>
  <c r="L8" i="6" a="1"/>
  <c r="L8" i="6" s="1"/>
  <c r="L9" i="6" a="1"/>
  <c r="L9" i="6" s="1"/>
  <c r="L10" i="6" a="1"/>
  <c r="L10" i="6" s="1"/>
  <c r="L11" i="6" a="1"/>
  <c r="L11" i="6" s="1"/>
  <c r="L12" i="6" a="1"/>
  <c r="L12" i="6" s="1"/>
  <c r="L13" i="6" a="1"/>
  <c r="L13" i="6" s="1"/>
  <c r="L14" i="6" a="1"/>
  <c r="L14" i="6" s="1"/>
  <c r="L15" i="6" a="1"/>
  <c r="L15" i="6" s="1"/>
  <c r="L16" i="6" a="1"/>
  <c r="L16" i="6" s="1"/>
  <c r="L17" i="6" a="1"/>
  <c r="L17" i="6" s="1"/>
  <c r="L18" i="6" a="1"/>
  <c r="L18" i="6" s="1"/>
  <c r="L19" i="6" a="1"/>
  <c r="L19" i="6" s="1"/>
  <c r="L20" i="6" a="1"/>
  <c r="L20" i="6" s="1"/>
  <c r="L21" i="6" a="1"/>
  <c r="L21" i="6" s="1"/>
  <c r="L22" i="6" a="1"/>
  <c r="L22" i="6" s="1"/>
  <c r="L23" i="6" a="1"/>
  <c r="L23" i="6" s="1"/>
  <c r="I117" i="6" l="1"/>
  <c r="I103" i="6"/>
  <c r="I113" i="6"/>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D3" i="4" a="1"/>
  <c r="D3" i="4" s="1"/>
  <c r="H3" i="4" s="1"/>
  <c r="D4" i="4" a="1"/>
  <c r="D4" i="4" s="1"/>
  <c r="H4" i="4" s="1"/>
  <c r="D5" i="4" a="1"/>
  <c r="D5" i="4" s="1"/>
  <c r="H5" i="4" s="1"/>
  <c r="D6" i="4" a="1"/>
  <c r="D6" i="4" s="1"/>
  <c r="H6" i="4" s="1"/>
  <c r="D7" i="4" a="1"/>
  <c r="D7" i="4" s="1"/>
  <c r="H7" i="4" s="1"/>
  <c r="D8" i="4" a="1"/>
  <c r="D8" i="4" s="1"/>
  <c r="H8" i="4" s="1"/>
  <c r="D9" i="4" a="1"/>
  <c r="D9" i="4" s="1"/>
  <c r="H9" i="4" s="1"/>
  <c r="D10" i="4" a="1"/>
  <c r="D10" i="4" s="1"/>
  <c r="H10" i="4" s="1"/>
  <c r="D11" i="4" a="1"/>
  <c r="D11" i="4" s="1"/>
  <c r="H11" i="4" s="1"/>
  <c r="D12" i="4" a="1"/>
  <c r="D12" i="4" s="1"/>
  <c r="H12" i="4" s="1"/>
  <c r="D13" i="4" a="1"/>
  <c r="D13" i="4" s="1"/>
  <c r="H13" i="4" s="1"/>
  <c r="D14" i="4" a="1"/>
  <c r="D14" i="4" s="1"/>
  <c r="H14" i="4" s="1"/>
  <c r="D15" i="4" a="1"/>
  <c r="D15" i="4" s="1"/>
  <c r="H15" i="4" s="1"/>
  <c r="D16" i="4" a="1"/>
  <c r="D16" i="4" s="1"/>
  <c r="H16" i="4" s="1"/>
  <c r="D17" i="4" a="1"/>
  <c r="D17" i="4" s="1"/>
  <c r="H17" i="4" s="1"/>
  <c r="D18" i="4" a="1"/>
  <c r="D18" i="4" s="1"/>
  <c r="H18" i="4" s="1"/>
  <c r="D19" i="4" a="1"/>
  <c r="D19" i="4" s="1"/>
  <c r="H19" i="4" s="1"/>
  <c r="D20" i="4" a="1"/>
  <c r="D20" i="4" s="1"/>
  <c r="H20" i="4" s="1"/>
  <c r="D21" i="4" a="1"/>
  <c r="D21" i="4" s="1"/>
  <c r="H21" i="4" s="1"/>
  <c r="D22" i="4" a="1"/>
  <c r="D22" i="4" s="1"/>
  <c r="H22" i="4" s="1"/>
  <c r="F24" i="4"/>
  <c r="G4" i="4"/>
  <c r="G5" i="4"/>
  <c r="G6" i="4"/>
  <c r="G7" i="4"/>
  <c r="G8" i="4"/>
  <c r="G9" i="4"/>
  <c r="G10" i="4"/>
  <c r="G11" i="4"/>
  <c r="G12" i="4"/>
  <c r="G13" i="4"/>
  <c r="G14" i="4"/>
  <c r="G15" i="4"/>
  <c r="G16" i="4"/>
  <c r="G17" i="4"/>
  <c r="G18" i="4"/>
  <c r="G19" i="4"/>
  <c r="G20" i="4"/>
  <c r="G21" i="4"/>
  <c r="G22" i="4"/>
  <c r="G3" i="4"/>
  <c r="I22" i="4" l="1"/>
  <c r="I8" i="4"/>
  <c r="I7" i="4"/>
  <c r="I6" i="4"/>
  <c r="I5" i="4"/>
  <c r="I4" i="4"/>
  <c r="G24" i="4"/>
  <c r="I3" i="4"/>
  <c r="I21" i="4"/>
  <c r="I20" i="4"/>
  <c r="I19" i="4"/>
  <c r="I18" i="4"/>
  <c r="I9" i="4"/>
  <c r="I12" i="4"/>
  <c r="I11" i="4"/>
  <c r="I10" i="4"/>
  <c r="I17" i="4"/>
  <c r="I15" i="4"/>
  <c r="I14" i="4"/>
  <c r="I13" i="4"/>
  <c r="I16" i="4"/>
  <c r="H24" i="4"/>
  <c r="I24"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<sst xmlns="http://schemas.openxmlformats.org/spreadsheetml/2006/main" count="397" uniqueCount="66">
  <si>
    <t>NVDA</t>
  </si>
  <si>
    <t>Apple</t>
  </si>
  <si>
    <t>Microsoft</t>
  </si>
  <si>
    <t>Tesla</t>
  </si>
  <si>
    <t>Amazon</t>
  </si>
  <si>
    <t>Automobiles &amp; Auto Parts</t>
  </si>
  <si>
    <t>Computers, Phones &amp; Household Electronics</t>
  </si>
  <si>
    <t>Diversified Retail</t>
  </si>
  <si>
    <t>Semiconductors &amp; Semiconductor Equipment</t>
  </si>
  <si>
    <t>Software &amp; IT Services</t>
  </si>
  <si>
    <t>Row Labels</t>
  </si>
  <si>
    <t>Grand Total</t>
  </si>
  <si>
    <t>Stock</t>
  </si>
  <si>
    <t>Live Price</t>
  </si>
  <si>
    <t>Bought Price</t>
  </si>
  <si>
    <t>Quantity</t>
  </si>
  <si>
    <t>Total Cost</t>
  </si>
  <si>
    <t>Total Value</t>
  </si>
  <si>
    <t>Gain / (Loss)</t>
  </si>
  <si>
    <t>Coca-Cola</t>
  </si>
  <si>
    <t>Procter &amp; Gamble</t>
  </si>
  <si>
    <t>Walmart</t>
  </si>
  <si>
    <t>EXXON</t>
  </si>
  <si>
    <t>Total Invested:</t>
  </si>
  <si>
    <t>Industry</t>
  </si>
  <si>
    <t>Sum of Live Price</t>
  </si>
  <si>
    <t>Banking Services</t>
  </si>
  <si>
    <t>Beverages</t>
  </si>
  <si>
    <t>Electrical Utilities &amp; IPPs</t>
  </si>
  <si>
    <t>Food &amp; Drug Retailing</t>
  </si>
  <si>
    <t>Hotels &amp; Entertainment Services</t>
  </si>
  <si>
    <t>Oil &amp; Gas</t>
  </si>
  <si>
    <t>Personal &amp; Household Products &amp; Services</t>
  </si>
  <si>
    <t>Pharmaceuticals</t>
  </si>
  <si>
    <t>Specialty Retailers</t>
  </si>
  <si>
    <t>Sum of Bought Price</t>
  </si>
  <si>
    <t>Sum of Total Cost</t>
  </si>
  <si>
    <t>Sum of Total Value</t>
  </si>
  <si>
    <t>Sum of Gain / (Loss)</t>
  </si>
  <si>
    <t>Industry2</t>
  </si>
  <si>
    <t>Tech</t>
  </si>
  <si>
    <t>Retail</t>
  </si>
  <si>
    <t>Food &amp; Drug</t>
  </si>
  <si>
    <t>Utility</t>
  </si>
  <si>
    <t>Entertainment</t>
  </si>
  <si>
    <t>Finace</t>
  </si>
  <si>
    <t>Name</t>
  </si>
  <si>
    <t>Pepsi</t>
  </si>
  <si>
    <t>JPMorgan</t>
  </si>
  <si>
    <t>Visa</t>
  </si>
  <si>
    <t>J&amp;J</t>
  </si>
  <si>
    <t>McDonald's</t>
  </si>
  <si>
    <t>Home Depot</t>
  </si>
  <si>
    <t>Taiwan Semi.</t>
  </si>
  <si>
    <t>Nextra</t>
  </si>
  <si>
    <t>Pfizer</t>
  </si>
  <si>
    <t>Starbucks</t>
  </si>
  <si>
    <t>Abbvie</t>
  </si>
  <si>
    <t>High</t>
  </si>
  <si>
    <t>Low</t>
  </si>
  <si>
    <t>Sum of High</t>
  </si>
  <si>
    <t>Sum of Low</t>
  </si>
  <si>
    <t>(All)</t>
  </si>
  <si>
    <t>Growth</t>
  </si>
  <si>
    <t>Sum of Growth</t>
  </si>
  <si>
    <t>Industry1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</si>
</sst>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6" formatCode="&quot;$&quot;#,##0.00"/>
  </numFmts>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3">
    <border>
      <left/>
      <right/>
      <top/>
      <bottom/>
      <diagonal/>
    </border>
    <border>
      <left/>
      <right/>
      <top style="thin">
        <color theme="4" tint="0.39997558519241921"/>
      </top>
      <bottom style="thin">
        <color theme="4" tint="0.39997558519241921"/>
      </bottom>
      <diagonal/>
    </border>
    <border>
      <left/>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theme="1"/>
      </bottom>
      <diagonal/>
    </border>
    <border>
      <left/>
      <right/>
      <top style="thin">
        <color indexed="64"/>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164" fontId="0" fillId="0" borderId="0" xfId="0" applyNumberFormat="1"/>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44" fontId="0" fillId="0" borderId="0" xfId="1" applyFont="1" applyAlignment="1">
      <alignment horizontal="center"/>
    </xf>
    <xf numFmtId="166" fontId="0" fillId="0" borderId="0" xfId="1" applyNumberFormat="1" applyFont="1" applyAlignment="1">
      <alignment horizontal="center"/>
    </xf>
    <xf numFmtId="166" fontId="0" fillId="0" borderId="0" xfId="0" applyNumberFormat="1"/>
    <xf numFmtId="0" fontId="2" fillId="2" borderId="2" xfId="0" applyFont="1" applyFill="1" applyBorder="1" applyAlignment="1">
      <alignment horizontal="center"/>
    </xf>
    <xf numFmtId="44" fontId="0" fillId="0" borderId="0" xfId="0" applyNumberFormat="1"/>
    <xf numFmtId="0" fontId="0" fillId="0" borderId="0" xfId="0" applyNumberFormat="1"/>
    <xf numFmtId="166" fontId="0" fillId="0" borderId="0" xfId="1" applyNumberFormat="1" applyFont="1"/>
    <xf numFmtId="0" fontId="0" fillId="3" borderId="0" xfId="0" applyFill="1"/>
    <xf numFmtId="0" fontId="3" fillId="3" borderId="5" xfId="0" applyFont="1" applyFill="1" applyBorder="1"/>
    <xf numFmtId="0" fontId="3" fillId="3" borderId="6" xfId="0" applyFont="1" applyFill="1" applyBorder="1" applyAlignment="1">
      <alignment horizontal="left"/>
    </xf>
    <xf numFmtId="0" fontId="3" fillId="3" borderId="8" xfId="0" applyFont="1" applyFill="1" applyBorder="1" applyAlignment="1">
      <alignment horizontal="left"/>
    </xf>
    <xf numFmtId="166" fontId="3" fillId="3" borderId="7" xfId="0" applyNumberFormat="1" applyFont="1" applyFill="1" applyBorder="1"/>
    <xf numFmtId="166" fontId="3" fillId="3" borderId="3" xfId="0" applyNumberFormat="1" applyFont="1" applyFill="1" applyBorder="1"/>
    <xf numFmtId="0" fontId="2" fillId="2" borderId="10" xfId="0" applyFont="1" applyFill="1" applyBorder="1" applyAlignment="1">
      <alignment horizontal="center"/>
    </xf>
    <xf numFmtId="0" fontId="0" fillId="0" borderId="11" xfId="0" applyBorder="1" applyAlignment="1">
      <alignment horizontal="center"/>
    </xf>
    <xf numFmtId="0" fontId="0" fillId="0" borderId="5" xfId="0" applyBorder="1" applyAlignment="1">
      <alignment horizontal="center"/>
    </xf>
    <xf numFmtId="0" fontId="0" fillId="0" borderId="6" xfId="0" applyBorder="1"/>
    <xf numFmtId="164" fontId="0" fillId="0" borderId="0" xfId="0" applyNumberFormat="1" applyBorder="1" applyAlignment="1">
      <alignment horizontal="center"/>
    </xf>
    <xf numFmtId="44" fontId="0" fillId="0" borderId="0" xfId="1" applyFont="1" applyBorder="1" applyAlignment="1">
      <alignment horizontal="center"/>
    </xf>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xf numFmtId="0" fontId="0" fillId="0" borderId="7" xfId="0" applyBorder="1"/>
    <xf numFmtId="0" fontId="0" fillId="0" borderId="8" xfId="0" applyBorder="1"/>
    <xf numFmtId="0" fontId="0" fillId="0" borderId="12" xfId="0" applyBorder="1"/>
    <xf numFmtId="44" fontId="0" fillId="0" borderId="12" xfId="1" applyFont="1" applyBorder="1"/>
    <xf numFmtId="164" fontId="0" fillId="0" borderId="12" xfId="0" applyNumberFormat="1" applyBorder="1"/>
    <xf numFmtId="166" fontId="0" fillId="0" borderId="12" xfId="0" applyNumberFormat="1" applyBorder="1"/>
    <xf numFmtId="0" fontId="0" fillId="0" borderId="9" xfId="0" applyBorder="1"/>
    <xf numFmtId="0" fontId="3" fillId="3" borderId="4" xfId="0" pivotButton="1" applyFont="1" applyFill="1" applyBorder="1"/>
  </cellXfs>
  <cellStyles count="2">
    <cellStyle name="Currency" xfId="1" builtinId="4"/>
    <cellStyle name="Normal" xfId="0" builtinId="0"/>
  </cellStyles>
  <dxfs count="40">
    <dxf>
      <font>
        <color theme="4"/>
      </font>
      <fill>
        <patternFill>
          <bgColor theme="3" tint="0.8999603259376811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E7E200"/>
      </font>
      <fill>
        <patternFill>
          <bgColor rgb="FFF2ECB4"/>
        </patternFill>
      </fill>
    </dxf>
    <dxf>
      <font>
        <color rgb="FF9C0006"/>
      </font>
      <fill>
        <patternFill>
          <bgColor rgb="FFFFC7CE"/>
        </patternFill>
      </fill>
    </dxf>
    <dxf>
      <font>
        <color rgb="FF006100"/>
      </font>
      <fill>
        <patternFill>
          <bgColor rgb="FFC6EFCE"/>
        </patternFill>
      </fill>
    </dxf>
    <dxf>
      <font>
        <color rgb="FFE7E200"/>
      </font>
      <fill>
        <patternFill>
          <bgColor rgb="FFF2ECB4"/>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rder>
    </dxf>
    <dxf>
      <numFmt numFmtId="166" formatCode="&quot;$&quot;#,##0.00"/>
    </dxf>
    <dxf>
      <numFmt numFmtId="166" formatCode="&quot;$&quot;#,##0.00"/>
    </dxf>
    <dxf>
      <font>
        <b val="0"/>
        <i val="0"/>
        <strike val="0"/>
        <condense val="0"/>
        <extend val="0"/>
        <outline val="0"/>
        <shadow val="0"/>
        <u val="none"/>
        <vertAlign val="baseline"/>
        <sz val="11"/>
        <color theme="1"/>
        <name val="Aptos Narrow"/>
        <family val="2"/>
        <scheme val="minor"/>
      </font>
      <numFmt numFmtId="166" formatCode="&quot;$&quot;#,##0.00"/>
      <alignment horizontal="center" vertical="bottom" textRotation="0" wrapText="0" indent="0" justifyLastLine="0" shrinkToFit="0" readingOrder="0"/>
    </dxf>
    <dxf>
      <numFmt numFmtId="164" formatCode="_([$$-409]* #,##0.00_);_([$$-409]* \(#,##0.00\);_([$$-409]*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numFmt numFmtId="164" formatCode="_([$$-409]* #,##0.00_);_([$$-409]* \(#,##0.00\);_([$$-409]* &quot;-&quot;??_);_(@_)"/>
      <alignment horizontal="center" vertical="bottom" textRotation="0" wrapText="0" indent="0" justifyLastLine="0" shrinkToFit="0" readingOrder="0"/>
    </dxf>
    <dxf>
      <numFmt numFmtId="34" formatCode="_(&quot;$&quot;* #,##0.00_);_(&quot;$&quot;* \(#,##0.00\);_(&quot;$&quot;* &quot;-&quot;??_);_(@_)"/>
    </dxf>
    <dxf>
      <alignment horizontal="center" vertical="bottom" textRotation="0" wrapText="0" indent="0" justifyLastLine="0" shrinkToFit="0" readingOrder="0"/>
    </dxf>
  </dxfs>
  <tableStyles count="0" defaultTableStyle="TableStyleMedium2" defaultPivotStyle="PivotStyleLight16"/>
  <colors>
    <mruColors>
      <color rgb="FF7F7F7F"/>
      <color rgb="FFE7E200"/>
      <color rgb="FFF2EC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example.xlsx]Tables and chart!PivotTable10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'Tables and chart'!$C$50</c:f>
              <c:strCache>
                <c:ptCount val="1"/>
                <c:pt idx="0">
                  <c:v>Sum of High</c:v>
                </c:pt>
              </c:strCache>
            </c:strRef>
          </c:tx>
          <c:spPr>
            <a:solidFill>
              <a:schemeClr val="accent1"/>
            </a:solidFill>
            <a:ln>
              <a:noFill/>
            </a:ln>
            <a:effectLst/>
          </c:spPr>
          <c:invertIfNegative val="0"/>
          <c:cat>
            <c:strRef>
              <c:f>'Tables and chart'!$B$51:$B$71</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chart'!$C$51:$C$71</c:f>
              <c:numCache>
                <c:formatCode>General</c:formatCode>
                <c:ptCount val="20"/>
                <c:pt idx="0">
                  <c:v>195.64</c:v>
                </c:pt>
                <c:pt idx="1">
                  <c:v>187.6</c:v>
                </c:pt>
                <c:pt idx="2">
                  <c:v>228</c:v>
                </c:pt>
                <c:pt idx="3">
                  <c:v>70.28</c:v>
                </c:pt>
                <c:pt idx="4">
                  <c:v>125.19</c:v>
                </c:pt>
                <c:pt idx="5">
                  <c:v>411.82</c:v>
                </c:pt>
                <c:pt idx="6">
                  <c:v>160.13999999999999</c:v>
                </c:pt>
                <c:pt idx="7">
                  <c:v>210.54</c:v>
                </c:pt>
                <c:pt idx="8">
                  <c:v>305.89</c:v>
                </c:pt>
                <c:pt idx="9">
                  <c:v>419.75</c:v>
                </c:pt>
                <c:pt idx="10">
                  <c:v>83.9</c:v>
                </c:pt>
                <c:pt idx="11">
                  <c:v>125</c:v>
                </c:pt>
                <c:pt idx="12">
                  <c:v>168.5</c:v>
                </c:pt>
                <c:pt idx="13">
                  <c:v>28.58</c:v>
                </c:pt>
                <c:pt idx="14">
                  <c:v>170.09</c:v>
                </c:pt>
                <c:pt idx="15">
                  <c:v>96.53</c:v>
                </c:pt>
                <c:pt idx="16">
                  <c:v>180</c:v>
                </c:pt>
                <c:pt idx="17">
                  <c:v>250.96</c:v>
                </c:pt>
                <c:pt idx="18">
                  <c:v>278.36</c:v>
                </c:pt>
                <c:pt idx="19">
                  <c:v>81.11</c:v>
                </c:pt>
              </c:numCache>
            </c:numRef>
          </c:val>
          <c:extLst>
            <c:ext xmlns:c16="http://schemas.microsoft.com/office/drawing/2014/chart" uri="{C3380CC4-5D6E-409C-BE32-E72D297353CC}">
              <c16:uniqueId val="{00000000-7194-4907-BB58-B62A62B561D2}"/>
            </c:ext>
          </c:extLst>
        </c:ser>
        <c:ser>
          <c:idx val="1"/>
          <c:order val="1"/>
          <c:tx>
            <c:strRef>
              <c:f>'Tables and chart'!$D$50</c:f>
              <c:strCache>
                <c:ptCount val="1"/>
                <c:pt idx="0">
                  <c:v>Sum of Low</c:v>
                </c:pt>
              </c:strCache>
            </c:strRef>
          </c:tx>
          <c:spPr>
            <a:solidFill>
              <a:schemeClr val="accent2"/>
            </a:solidFill>
            <a:ln>
              <a:noFill/>
            </a:ln>
            <a:effectLst/>
          </c:spPr>
          <c:invertIfNegative val="0"/>
          <c:cat>
            <c:strRef>
              <c:f>'Tables and chart'!$B$51:$B$71</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chart'!$D$51:$D$71</c:f>
              <c:numCache>
                <c:formatCode>General</c:formatCode>
                <c:ptCount val="20"/>
                <c:pt idx="0">
                  <c:v>193.04499999999999</c:v>
                </c:pt>
                <c:pt idx="1">
                  <c:v>183.6</c:v>
                </c:pt>
                <c:pt idx="2">
                  <c:v>224.14</c:v>
                </c:pt>
                <c:pt idx="3">
                  <c:v>69.72</c:v>
                </c:pt>
                <c:pt idx="4">
                  <c:v>122.44</c:v>
                </c:pt>
                <c:pt idx="5">
                  <c:v>399.45010000000002</c:v>
                </c:pt>
                <c:pt idx="6">
                  <c:v>158.77500000000001</c:v>
                </c:pt>
                <c:pt idx="7">
                  <c:v>206.98</c:v>
                </c:pt>
                <c:pt idx="8">
                  <c:v>301.38</c:v>
                </c:pt>
                <c:pt idx="9">
                  <c:v>414.97</c:v>
                </c:pt>
                <c:pt idx="10">
                  <c:v>83.01</c:v>
                </c:pt>
                <c:pt idx="11">
                  <c:v>121.9</c:v>
                </c:pt>
                <c:pt idx="12">
                  <c:v>166.82</c:v>
                </c:pt>
                <c:pt idx="13">
                  <c:v>28.24</c:v>
                </c:pt>
                <c:pt idx="14">
                  <c:v>168.45</c:v>
                </c:pt>
                <c:pt idx="15">
                  <c:v>95.15</c:v>
                </c:pt>
                <c:pt idx="16">
                  <c:v>177.55</c:v>
                </c:pt>
                <c:pt idx="17">
                  <c:v>244.58</c:v>
                </c:pt>
                <c:pt idx="18">
                  <c:v>275.11</c:v>
                </c:pt>
                <c:pt idx="19">
                  <c:v>79.88</c:v>
                </c:pt>
              </c:numCache>
            </c:numRef>
          </c:val>
          <c:extLst>
            <c:ext xmlns:c16="http://schemas.microsoft.com/office/drawing/2014/chart" uri="{C3380CC4-5D6E-409C-BE32-E72D297353CC}">
              <c16:uniqueId val="{00000001-7194-4907-BB58-B62A62B561D2}"/>
            </c:ext>
          </c:extLst>
        </c:ser>
        <c:dLbls>
          <c:showLegendKey val="0"/>
          <c:showVal val="0"/>
          <c:showCatName val="0"/>
          <c:showSerName val="0"/>
          <c:showPercent val="0"/>
          <c:showBubbleSize val="0"/>
        </c:dLbls>
        <c:gapWidth val="150"/>
        <c:overlap val="100"/>
        <c:axId val="771522176"/>
        <c:axId val="771523616"/>
      </c:barChart>
      <c:catAx>
        <c:axId val="771522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23616"/>
        <c:crosses val="autoZero"/>
        <c:auto val="1"/>
        <c:lblAlgn val="ctr"/>
        <c:lblOffset val="100"/>
        <c:noMultiLvlLbl val="0"/>
      </c:catAx>
      <c:valAx>
        <c:axId val="771523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2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example.xlsx]Tables and chart!PivotTable15</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 and chart'!$C$123</c:f>
              <c:strCache>
                <c:ptCount val="1"/>
                <c:pt idx="0">
                  <c:v>Sum of Bought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'Tables and chart'!$B$124:$B$144</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chart'!$C$124:$C$144</c:f>
              <c:numCache>
                <c:formatCode>General</c:formatCode>
                <c:ptCount val="20"/>
                <c:pt idx="0">
                  <c:v>141.9</c:v>
                </c:pt>
                <c:pt idx="1">
                  <c:v>129.15</c:v>
                </c:pt>
                <c:pt idx="2">
                  <c:v>172.3</c:v>
                </c:pt>
                <c:pt idx="3">
                  <c:v>58.9</c:v>
                </c:pt>
                <c:pt idx="4">
                  <c:v>110.3</c:v>
                </c:pt>
                <c:pt idx="5">
                  <c:v>311</c:v>
                </c:pt>
                <c:pt idx="6">
                  <c:v>160.75</c:v>
                </c:pt>
                <c:pt idx="7">
                  <c:v>137.4</c:v>
                </c:pt>
                <c:pt idx="8">
                  <c:v>272.45</c:v>
                </c:pt>
                <c:pt idx="9">
                  <c:v>305.5</c:v>
                </c:pt>
                <c:pt idx="10">
                  <c:v>69.150000000000006</c:v>
                </c:pt>
                <c:pt idx="11">
                  <c:v>410.75</c:v>
                </c:pt>
                <c:pt idx="12">
                  <c:v>181.2</c:v>
                </c:pt>
                <c:pt idx="13">
                  <c:v>35.299999999999997</c:v>
                </c:pt>
                <c:pt idx="14">
                  <c:v>145.80000000000001</c:v>
                </c:pt>
                <c:pt idx="15">
                  <c:v>96.25</c:v>
                </c:pt>
                <c:pt idx="16">
                  <c:v>87.5</c:v>
                </c:pt>
                <c:pt idx="17">
                  <c:v>243.5</c:v>
                </c:pt>
                <c:pt idx="18">
                  <c:v>227.9</c:v>
                </c:pt>
                <c:pt idx="19">
                  <c:v>156.4</c:v>
                </c:pt>
              </c:numCache>
            </c:numRef>
          </c:val>
          <c:smooth val="0"/>
          <c:extLst>
            <c:ext xmlns:c16="http://schemas.microsoft.com/office/drawing/2014/chart" uri="{C3380CC4-5D6E-409C-BE32-E72D297353CC}">
              <c16:uniqueId val="{00000000-E6EF-4078-A418-F8EE86A7C81D}"/>
            </c:ext>
          </c:extLst>
        </c:ser>
        <c:ser>
          <c:idx val="1"/>
          <c:order val="1"/>
          <c:tx>
            <c:strRef>
              <c:f>'Tables and chart'!$D$123</c:f>
              <c:strCache>
                <c:ptCount val="1"/>
                <c:pt idx="0">
                  <c:v>Sum of Total Value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 and chart'!$B$124:$B$144</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chart'!$D$124:$D$144</c:f>
              <c:numCache>
                <c:formatCode>General</c:formatCode>
                <c:ptCount val="20"/>
                <c:pt idx="0">
                  <c:v>586.34999999999991</c:v>
                </c:pt>
                <c:pt idx="1">
                  <c:v>545.88</c:v>
                </c:pt>
                <c:pt idx="2">
                  <c:v>1128.3499999999999</c:v>
                </c:pt>
                <c:pt idx="3">
                  <c:v>705.19999999999993</c:v>
                </c:pt>
                <c:pt idx="4">
                  <c:v>1225.8</c:v>
                </c:pt>
                <c:pt idx="5">
                  <c:v>823.16</c:v>
                </c:pt>
                <c:pt idx="6">
                  <c:v>802.5</c:v>
                </c:pt>
                <c:pt idx="7">
                  <c:v>1026.1499999999999</c:v>
                </c:pt>
                <c:pt idx="8">
                  <c:v>910.34999999999991</c:v>
                </c:pt>
                <c:pt idx="9">
                  <c:v>1249.6200000000001</c:v>
                </c:pt>
                <c:pt idx="10">
                  <c:v>850.5</c:v>
                </c:pt>
                <c:pt idx="11">
                  <c:v>245.7</c:v>
                </c:pt>
                <c:pt idx="12">
                  <c:v>842.65</c:v>
                </c:pt>
                <c:pt idx="13">
                  <c:v>226.72</c:v>
                </c:pt>
                <c:pt idx="14">
                  <c:v>1701.2</c:v>
                </c:pt>
                <c:pt idx="15">
                  <c:v>477.8</c:v>
                </c:pt>
                <c:pt idx="16">
                  <c:v>897.4</c:v>
                </c:pt>
                <c:pt idx="17">
                  <c:v>481.32</c:v>
                </c:pt>
                <c:pt idx="18">
                  <c:v>830.58</c:v>
                </c:pt>
                <c:pt idx="19">
                  <c:v>241.29000000000002</c:v>
                </c:pt>
              </c:numCache>
            </c:numRef>
          </c:val>
          <c:smooth val="0"/>
          <c:extLst>
            <c:ext xmlns:c16="http://schemas.microsoft.com/office/drawing/2014/chart" uri="{C3380CC4-5D6E-409C-BE32-E72D297353CC}">
              <c16:uniqueId val="{00000001-E6EF-4078-A418-F8EE86A7C81D}"/>
            </c:ext>
          </c:extLst>
        </c:ser>
        <c:dLbls>
          <c:showLegendKey val="0"/>
          <c:showVal val="0"/>
          <c:showCatName val="0"/>
          <c:showSerName val="0"/>
          <c:showPercent val="0"/>
          <c:showBubbleSize val="0"/>
        </c:dLbls>
        <c:marker val="1"/>
        <c:smooth val="0"/>
        <c:axId val="1040232448"/>
        <c:axId val="1040211808"/>
      </c:lineChart>
      <c:catAx>
        <c:axId val="104023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11808"/>
        <c:crosses val="autoZero"/>
        <c:auto val="1"/>
        <c:lblAlgn val="ctr"/>
        <c:lblOffset val="100"/>
        <c:noMultiLvlLbl val="0"/>
      </c:catAx>
      <c:valAx>
        <c:axId val="104021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3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example.xlsx]Tables and chart!PivotTable17</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 and chart'!$C$147</c:f>
              <c:strCache>
                <c:ptCount val="1"/>
                <c:pt idx="0">
                  <c:v>Sum of Bought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'Tables and chart'!$B$148:$B$168</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chart'!$C$148:$C$168</c:f>
              <c:numCache>
                <c:formatCode>General</c:formatCode>
                <c:ptCount val="20"/>
                <c:pt idx="0">
                  <c:v>141.9</c:v>
                </c:pt>
                <c:pt idx="1">
                  <c:v>129.15</c:v>
                </c:pt>
                <c:pt idx="2">
                  <c:v>172.3</c:v>
                </c:pt>
                <c:pt idx="3">
                  <c:v>58.9</c:v>
                </c:pt>
                <c:pt idx="4">
                  <c:v>110.3</c:v>
                </c:pt>
                <c:pt idx="5">
                  <c:v>311</c:v>
                </c:pt>
                <c:pt idx="6">
                  <c:v>160.75</c:v>
                </c:pt>
                <c:pt idx="7">
                  <c:v>137.4</c:v>
                </c:pt>
                <c:pt idx="8">
                  <c:v>272.45</c:v>
                </c:pt>
                <c:pt idx="9">
                  <c:v>305.5</c:v>
                </c:pt>
                <c:pt idx="10">
                  <c:v>69.150000000000006</c:v>
                </c:pt>
                <c:pt idx="11">
                  <c:v>410.75</c:v>
                </c:pt>
                <c:pt idx="12">
                  <c:v>181.2</c:v>
                </c:pt>
                <c:pt idx="13">
                  <c:v>35.299999999999997</c:v>
                </c:pt>
                <c:pt idx="14">
                  <c:v>145.80000000000001</c:v>
                </c:pt>
                <c:pt idx="15">
                  <c:v>96.25</c:v>
                </c:pt>
                <c:pt idx="16">
                  <c:v>87.5</c:v>
                </c:pt>
                <c:pt idx="17">
                  <c:v>243.5</c:v>
                </c:pt>
                <c:pt idx="18">
                  <c:v>227.9</c:v>
                </c:pt>
                <c:pt idx="19">
                  <c:v>156.4</c:v>
                </c:pt>
              </c:numCache>
            </c:numRef>
          </c:val>
          <c:smooth val="0"/>
          <c:extLst>
            <c:ext xmlns:c16="http://schemas.microsoft.com/office/drawing/2014/chart" uri="{C3380CC4-5D6E-409C-BE32-E72D297353CC}">
              <c16:uniqueId val="{00000000-E980-4F1A-97F1-279D785A92A1}"/>
            </c:ext>
          </c:extLst>
        </c:ser>
        <c:ser>
          <c:idx val="1"/>
          <c:order val="1"/>
          <c:tx>
            <c:strRef>
              <c:f>'Tables and chart'!$D$147</c:f>
              <c:strCache>
                <c:ptCount val="1"/>
                <c:pt idx="0">
                  <c:v>Sum of Live 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'Tables and chart'!$B$148:$B$168</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chart'!$D$148:$D$168</c:f>
              <c:numCache>
                <c:formatCode>General</c:formatCode>
                <c:ptCount val="20"/>
                <c:pt idx="0">
                  <c:v>195.45</c:v>
                </c:pt>
                <c:pt idx="1">
                  <c:v>181.96</c:v>
                </c:pt>
                <c:pt idx="2">
                  <c:v>225.67</c:v>
                </c:pt>
                <c:pt idx="3">
                  <c:v>70.52</c:v>
                </c:pt>
                <c:pt idx="4">
                  <c:v>122.58</c:v>
                </c:pt>
                <c:pt idx="5">
                  <c:v>411.58</c:v>
                </c:pt>
                <c:pt idx="6">
                  <c:v>160.5</c:v>
                </c:pt>
                <c:pt idx="7">
                  <c:v>205.23</c:v>
                </c:pt>
                <c:pt idx="8">
                  <c:v>303.45</c:v>
                </c:pt>
                <c:pt idx="9">
                  <c:v>416.54</c:v>
                </c:pt>
                <c:pt idx="10">
                  <c:v>85.05</c:v>
                </c:pt>
                <c:pt idx="11">
                  <c:v>122.85</c:v>
                </c:pt>
                <c:pt idx="12">
                  <c:v>168.53</c:v>
                </c:pt>
                <c:pt idx="13">
                  <c:v>28.34</c:v>
                </c:pt>
                <c:pt idx="14">
                  <c:v>170.12</c:v>
                </c:pt>
                <c:pt idx="15">
                  <c:v>95.56</c:v>
                </c:pt>
                <c:pt idx="16">
                  <c:v>179.48</c:v>
                </c:pt>
                <c:pt idx="17">
                  <c:v>240.66</c:v>
                </c:pt>
                <c:pt idx="18">
                  <c:v>276.86</c:v>
                </c:pt>
                <c:pt idx="19">
                  <c:v>80.430000000000007</c:v>
                </c:pt>
              </c:numCache>
            </c:numRef>
          </c:val>
          <c:smooth val="0"/>
          <c:extLst>
            <c:ext xmlns:c16="http://schemas.microsoft.com/office/drawing/2014/chart" uri="{C3380CC4-5D6E-409C-BE32-E72D297353CC}">
              <c16:uniqueId val="{00000001-E980-4F1A-97F1-279D785A92A1}"/>
            </c:ext>
          </c:extLst>
        </c:ser>
        <c:dLbls>
          <c:showLegendKey val="0"/>
          <c:showVal val="0"/>
          <c:showCatName val="0"/>
          <c:showSerName val="0"/>
          <c:showPercent val="0"/>
          <c:showBubbleSize val="0"/>
        </c:dLbls>
        <c:marker val="1"/>
        <c:smooth val="0"/>
        <c:axId val="1140737200"/>
        <c:axId val="1140745360"/>
      </c:lineChart>
      <c:catAx>
        <c:axId val="114073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745360"/>
        <c:crosses val="autoZero"/>
        <c:auto val="1"/>
        <c:lblAlgn val="ctr"/>
        <c:lblOffset val="100"/>
        <c:noMultiLvlLbl val="0"/>
      </c:catAx>
      <c:valAx>
        <c:axId val="114074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73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example.xlsx]Tables and chart!PivotTable8</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and chart'!$C$26</c:f>
              <c:strCache>
                <c:ptCount val="1"/>
                <c:pt idx="0">
                  <c:v>Sum of Total Cost</c:v>
                </c:pt>
              </c:strCache>
            </c:strRef>
          </c:tx>
          <c:spPr>
            <a:solidFill>
              <a:schemeClr val="accent1"/>
            </a:solidFill>
            <a:ln>
              <a:noFill/>
            </a:ln>
            <a:effectLst/>
          </c:spPr>
          <c:invertIfNegative val="0"/>
          <c:cat>
            <c:strRef>
              <c:f>'Tables and chart'!$B$27:$B$47</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chart'!$C$27:$C$47</c:f>
              <c:numCache>
                <c:formatCode>General</c:formatCode>
                <c:ptCount val="20"/>
                <c:pt idx="0">
                  <c:v>425.70000000000005</c:v>
                </c:pt>
                <c:pt idx="1">
                  <c:v>387.45000000000005</c:v>
                </c:pt>
                <c:pt idx="2">
                  <c:v>861.5</c:v>
                </c:pt>
                <c:pt idx="3">
                  <c:v>589</c:v>
                </c:pt>
                <c:pt idx="4">
                  <c:v>1103</c:v>
                </c:pt>
                <c:pt idx="5">
                  <c:v>622</c:v>
                </c:pt>
                <c:pt idx="6">
                  <c:v>803.75</c:v>
                </c:pt>
                <c:pt idx="7">
                  <c:v>687</c:v>
                </c:pt>
                <c:pt idx="8">
                  <c:v>817.34999999999991</c:v>
                </c:pt>
                <c:pt idx="9">
                  <c:v>916.5</c:v>
                </c:pt>
                <c:pt idx="10">
                  <c:v>691.5</c:v>
                </c:pt>
                <c:pt idx="11">
                  <c:v>821.5</c:v>
                </c:pt>
                <c:pt idx="12">
                  <c:v>906</c:v>
                </c:pt>
                <c:pt idx="13">
                  <c:v>282.39999999999998</c:v>
                </c:pt>
                <c:pt idx="14">
                  <c:v>1458</c:v>
                </c:pt>
                <c:pt idx="15">
                  <c:v>481.25</c:v>
                </c:pt>
                <c:pt idx="16">
                  <c:v>437.5</c:v>
                </c:pt>
                <c:pt idx="17">
                  <c:v>487</c:v>
                </c:pt>
                <c:pt idx="18">
                  <c:v>683.7</c:v>
                </c:pt>
                <c:pt idx="19">
                  <c:v>469.20000000000005</c:v>
                </c:pt>
              </c:numCache>
            </c:numRef>
          </c:val>
          <c:extLst>
            <c:ext xmlns:c16="http://schemas.microsoft.com/office/drawing/2014/chart" uri="{C3380CC4-5D6E-409C-BE32-E72D297353CC}">
              <c16:uniqueId val="{00000000-5162-4312-939D-1F89F64979E7}"/>
            </c:ext>
          </c:extLst>
        </c:ser>
        <c:ser>
          <c:idx val="1"/>
          <c:order val="1"/>
          <c:tx>
            <c:strRef>
              <c:f>'Tables and chart'!$D$26</c:f>
              <c:strCache>
                <c:ptCount val="1"/>
                <c:pt idx="0">
                  <c:v>Sum of Total Value</c:v>
                </c:pt>
              </c:strCache>
            </c:strRef>
          </c:tx>
          <c:spPr>
            <a:solidFill>
              <a:schemeClr val="accent2"/>
            </a:solidFill>
            <a:ln>
              <a:noFill/>
            </a:ln>
            <a:effectLst/>
          </c:spPr>
          <c:invertIfNegative val="0"/>
          <c:cat>
            <c:strRef>
              <c:f>'Tables and chart'!$B$27:$B$47</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chart'!$D$27:$D$47</c:f>
              <c:numCache>
                <c:formatCode>General</c:formatCode>
                <c:ptCount val="20"/>
                <c:pt idx="0">
                  <c:v>586.34999999999991</c:v>
                </c:pt>
                <c:pt idx="1">
                  <c:v>545.88</c:v>
                </c:pt>
                <c:pt idx="2">
                  <c:v>1128.3499999999999</c:v>
                </c:pt>
                <c:pt idx="3">
                  <c:v>705.19999999999993</c:v>
                </c:pt>
                <c:pt idx="4">
                  <c:v>1225.8</c:v>
                </c:pt>
                <c:pt idx="5">
                  <c:v>823.16</c:v>
                </c:pt>
                <c:pt idx="6">
                  <c:v>802.5</c:v>
                </c:pt>
                <c:pt idx="7">
                  <c:v>1026.1499999999999</c:v>
                </c:pt>
                <c:pt idx="8">
                  <c:v>910.34999999999991</c:v>
                </c:pt>
                <c:pt idx="9">
                  <c:v>1249.6200000000001</c:v>
                </c:pt>
                <c:pt idx="10">
                  <c:v>850.5</c:v>
                </c:pt>
                <c:pt idx="11">
                  <c:v>245.7</c:v>
                </c:pt>
                <c:pt idx="12">
                  <c:v>842.65</c:v>
                </c:pt>
                <c:pt idx="13">
                  <c:v>226.72</c:v>
                </c:pt>
                <c:pt idx="14">
                  <c:v>1701.2</c:v>
                </c:pt>
                <c:pt idx="15">
                  <c:v>477.8</c:v>
                </c:pt>
                <c:pt idx="16">
                  <c:v>897.4</c:v>
                </c:pt>
                <c:pt idx="17">
                  <c:v>481.32</c:v>
                </c:pt>
                <c:pt idx="18">
                  <c:v>830.58</c:v>
                </c:pt>
                <c:pt idx="19">
                  <c:v>241.29000000000002</c:v>
                </c:pt>
              </c:numCache>
            </c:numRef>
          </c:val>
          <c:extLst>
            <c:ext xmlns:c16="http://schemas.microsoft.com/office/drawing/2014/chart" uri="{C3380CC4-5D6E-409C-BE32-E72D297353CC}">
              <c16:uniqueId val="{00000001-5162-4312-939D-1F89F64979E7}"/>
            </c:ext>
          </c:extLst>
        </c:ser>
        <c:dLbls>
          <c:showLegendKey val="0"/>
          <c:showVal val="0"/>
          <c:showCatName val="0"/>
          <c:showSerName val="0"/>
          <c:showPercent val="0"/>
          <c:showBubbleSize val="0"/>
        </c:dLbls>
        <c:gapWidth val="219"/>
        <c:overlap val="-27"/>
        <c:axId val="1140823120"/>
        <c:axId val="1140826000"/>
      </c:barChart>
      <c:catAx>
        <c:axId val="114082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826000"/>
        <c:crosses val="autoZero"/>
        <c:auto val="1"/>
        <c:lblAlgn val="ctr"/>
        <c:lblOffset val="100"/>
        <c:noMultiLvlLbl val="0"/>
      </c:catAx>
      <c:valAx>
        <c:axId val="114082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82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example.xlsx]Tables and chart!PivotTable22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'Tables and chart'!$I$167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'Tables and chart'!$H$168:$H$174</c:f>
              <c:strCache>
                <c:ptCount val="6"/>
                <c:pt idx="0">
                  <c:v>Entertainment</c:v>
                </c:pt>
                <c:pt idx="1">
                  <c:v>Finace</c:v>
                </c:pt>
                <c:pt idx="2">
                  <c:v>Food &amp; Drug</c:v>
                </c:pt>
                <c:pt idx="3">
                  <c:v>Retail</c:v>
                </c:pt>
                <c:pt idx="4">
                  <c:v>Tech</c:v>
                </c:pt>
                <c:pt idx="5">
                  <c:v>Utility</c:v>
                </c:pt>
              </c:strCache>
            </c:strRef>
          </c:cat>
          <c:val>
            <c:numRef>
              <c:f>'Tables and chart'!$I$168:$I$174</c:f>
              <c:numCache>
                <c:formatCode>General</c:formatCode>
                <c:ptCount val="6"/>
                <c:pt idx="0">
                  <c:v>1388.1499999999999</c:v>
                </c:pt>
                <c:pt idx="1">
                  <c:v>1026.1499999999999</c:v>
                </c:pt>
                <c:pt idx="2">
                  <c:v>3404.7099999999996</c:v>
                </c:pt>
                <c:pt idx="3">
                  <c:v>1369.04</c:v>
                </c:pt>
                <c:pt idx="4">
                  <c:v>4832.9699999999993</c:v>
                </c:pt>
                <c:pt idx="5">
                  <c:v>3777.5</c:v>
                </c:pt>
              </c:numCache>
            </c:numRef>
          </c:val>
          <c:extLst>
            <c:ext xmlns:c16="http://schemas.microsoft.com/office/drawing/2014/chart" uri="{C3380CC4-5D6E-409C-BE32-E72D297353CC}">
              <c16:uniqueId val="{00000000-3B86-4567-89C3-667E68EE33F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portfolio example.xlsx]Tables and chart!PivotTable8</c:name>
    <c:fmtId val="17"/>
  </c:pivotSource>
  <c:chart>
    <c:title>
      <c:tx>
        <c:rich>
          <a:bodyPr rot="0" spcFirstLastPara="1" vertOverflow="ellipsis" vert="horz" wrap="square" anchor="ctr" anchorCtr="1"/>
          <a:lstStyle/>
          <a:p>
            <a:pPr>
              <a:defRPr sz="1800" b="0" i="0" u="none" strike="noStrike" kern="1200" cap="none" spc="50" normalizeH="0" baseline="0">
                <a:solidFill>
                  <a:srgbClr val="7F7F7F"/>
                </a:solidFill>
                <a:latin typeface="+mj-lt"/>
                <a:ea typeface="+mj-ea"/>
                <a:cs typeface="+mj-cs"/>
              </a:defRPr>
            </a:pPr>
            <a:r>
              <a:rPr lang="en-US" sz="1800" b="1">
                <a:solidFill>
                  <a:srgbClr val="7F7F7F"/>
                </a:solidFill>
                <a:latin typeface="Aptos Narrow (Body)"/>
              </a:rPr>
              <a:t>COST</a:t>
            </a:r>
            <a:r>
              <a:rPr lang="en-US" sz="1800" b="1" baseline="0">
                <a:solidFill>
                  <a:srgbClr val="7F7F7F"/>
                </a:solidFill>
                <a:latin typeface="Aptos Narrow (Body)"/>
              </a:rPr>
              <a:t> VS VALUE</a:t>
            </a:r>
            <a:endParaRPr lang="en-US" sz="1800" b="1">
              <a:solidFill>
                <a:srgbClr val="7F7F7F"/>
              </a:solidFill>
              <a:latin typeface="Aptos Narrow (Body)"/>
            </a:endParaRPr>
          </a:p>
        </c:rich>
      </c:tx>
      <c:overlay val="0"/>
      <c:spPr>
        <a:noFill/>
        <a:ln>
          <a:noFill/>
        </a:ln>
        <a:effectLst/>
      </c:spPr>
      <c:txPr>
        <a:bodyPr rot="0" spcFirstLastPara="1" vertOverflow="ellipsis" vert="horz" wrap="square" anchor="ctr" anchorCtr="1"/>
        <a:lstStyle/>
        <a:p>
          <a:pPr>
            <a:defRPr sz="1800" b="0" i="0" u="none" strike="noStrike" kern="1200" cap="none" spc="50" normalizeH="0" baseline="0">
              <a:solidFill>
                <a:srgbClr val="7F7F7F"/>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70000"/>
            </a:schemeClr>
          </a:solidFill>
          <a:ln>
            <a:noFill/>
          </a:ln>
          <a:effectLst/>
        </c:spPr>
        <c:marker>
          <c:symbol val="circle"/>
          <c:size val="6"/>
          <c:spPr>
            <a:solidFill>
              <a:schemeClr val="accent6">
                <a:shade val="76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70000"/>
            </a:schemeClr>
          </a:solidFill>
          <a:ln>
            <a:noFill/>
          </a:ln>
          <a:effectLst/>
        </c:spPr>
        <c:marker>
          <c:symbol val="circle"/>
          <c:size val="6"/>
          <c:spPr>
            <a:solidFill>
              <a:schemeClr val="accent6">
                <a:tint val="77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 and chart'!$C$26</c:f>
              <c:strCache>
                <c:ptCount val="1"/>
                <c:pt idx="0">
                  <c:v>Sum of Total Cost</c:v>
                </c:pt>
              </c:strCache>
            </c:strRef>
          </c:tx>
          <c:spPr>
            <a:solidFill>
              <a:schemeClr val="accent6">
                <a:shade val="76000"/>
                <a:alpha val="70000"/>
              </a:schemeClr>
            </a:solidFill>
            <a:ln>
              <a:noFill/>
            </a:ln>
            <a:effectLst/>
          </c:spPr>
          <c:invertIfNegative val="0"/>
          <c:cat>
            <c:strRef>
              <c:f>'Tables and chart'!$B$27:$B$47</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chart'!$C$27:$C$47</c:f>
              <c:numCache>
                <c:formatCode>General</c:formatCode>
                <c:ptCount val="20"/>
                <c:pt idx="0">
                  <c:v>425.70000000000005</c:v>
                </c:pt>
                <c:pt idx="1">
                  <c:v>387.45000000000005</c:v>
                </c:pt>
                <c:pt idx="2">
                  <c:v>861.5</c:v>
                </c:pt>
                <c:pt idx="3">
                  <c:v>589</c:v>
                </c:pt>
                <c:pt idx="4">
                  <c:v>1103</c:v>
                </c:pt>
                <c:pt idx="5">
                  <c:v>622</c:v>
                </c:pt>
                <c:pt idx="6">
                  <c:v>803.75</c:v>
                </c:pt>
                <c:pt idx="7">
                  <c:v>687</c:v>
                </c:pt>
                <c:pt idx="8">
                  <c:v>817.34999999999991</c:v>
                </c:pt>
                <c:pt idx="9">
                  <c:v>916.5</c:v>
                </c:pt>
                <c:pt idx="10">
                  <c:v>691.5</c:v>
                </c:pt>
                <c:pt idx="11">
                  <c:v>821.5</c:v>
                </c:pt>
                <c:pt idx="12">
                  <c:v>906</c:v>
                </c:pt>
                <c:pt idx="13">
                  <c:v>282.39999999999998</c:v>
                </c:pt>
                <c:pt idx="14">
                  <c:v>1458</c:v>
                </c:pt>
                <c:pt idx="15">
                  <c:v>481.25</c:v>
                </c:pt>
                <c:pt idx="16">
                  <c:v>437.5</c:v>
                </c:pt>
                <c:pt idx="17">
                  <c:v>487</c:v>
                </c:pt>
                <c:pt idx="18">
                  <c:v>683.7</c:v>
                </c:pt>
                <c:pt idx="19">
                  <c:v>469.20000000000005</c:v>
                </c:pt>
              </c:numCache>
            </c:numRef>
          </c:val>
          <c:extLst>
            <c:ext xmlns:c16="http://schemas.microsoft.com/office/drawing/2014/chart" uri="{C3380CC4-5D6E-409C-BE32-E72D297353CC}">
              <c16:uniqueId val="{00000000-AD83-4874-A539-7274DE19A00E}"/>
            </c:ext>
          </c:extLst>
        </c:ser>
        <c:ser>
          <c:idx val="1"/>
          <c:order val="1"/>
          <c:tx>
            <c:strRef>
              <c:f>'Tables and chart'!$D$26</c:f>
              <c:strCache>
                <c:ptCount val="1"/>
                <c:pt idx="0">
                  <c:v>Sum of Total Value</c:v>
                </c:pt>
              </c:strCache>
            </c:strRef>
          </c:tx>
          <c:spPr>
            <a:solidFill>
              <a:schemeClr val="accent6">
                <a:tint val="77000"/>
                <a:alpha val="70000"/>
              </a:schemeClr>
            </a:solidFill>
            <a:ln>
              <a:noFill/>
            </a:ln>
            <a:effectLst/>
          </c:spPr>
          <c:invertIfNegative val="0"/>
          <c:cat>
            <c:strRef>
              <c:f>'Tables and chart'!$B$27:$B$47</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chart'!$D$27:$D$47</c:f>
              <c:numCache>
                <c:formatCode>General</c:formatCode>
                <c:ptCount val="20"/>
                <c:pt idx="0">
                  <c:v>586.34999999999991</c:v>
                </c:pt>
                <c:pt idx="1">
                  <c:v>545.88</c:v>
                </c:pt>
                <c:pt idx="2">
                  <c:v>1128.3499999999999</c:v>
                </c:pt>
                <c:pt idx="3">
                  <c:v>705.19999999999993</c:v>
                </c:pt>
                <c:pt idx="4">
                  <c:v>1225.8</c:v>
                </c:pt>
                <c:pt idx="5">
                  <c:v>823.16</c:v>
                </c:pt>
                <c:pt idx="6">
                  <c:v>802.5</c:v>
                </c:pt>
                <c:pt idx="7">
                  <c:v>1026.1499999999999</c:v>
                </c:pt>
                <c:pt idx="8">
                  <c:v>910.34999999999991</c:v>
                </c:pt>
                <c:pt idx="9">
                  <c:v>1249.6200000000001</c:v>
                </c:pt>
                <c:pt idx="10">
                  <c:v>850.5</c:v>
                </c:pt>
                <c:pt idx="11">
                  <c:v>245.7</c:v>
                </c:pt>
                <c:pt idx="12">
                  <c:v>842.65</c:v>
                </c:pt>
                <c:pt idx="13">
                  <c:v>226.72</c:v>
                </c:pt>
                <c:pt idx="14">
                  <c:v>1701.2</c:v>
                </c:pt>
                <c:pt idx="15">
                  <c:v>477.8</c:v>
                </c:pt>
                <c:pt idx="16">
                  <c:v>897.4</c:v>
                </c:pt>
                <c:pt idx="17">
                  <c:v>481.32</c:v>
                </c:pt>
                <c:pt idx="18">
                  <c:v>830.58</c:v>
                </c:pt>
                <c:pt idx="19">
                  <c:v>241.29000000000002</c:v>
                </c:pt>
              </c:numCache>
            </c:numRef>
          </c:val>
          <c:extLst>
            <c:ext xmlns:c16="http://schemas.microsoft.com/office/drawing/2014/chart" uri="{C3380CC4-5D6E-409C-BE32-E72D297353CC}">
              <c16:uniqueId val="{00000001-AD83-4874-A539-7274DE19A00E}"/>
            </c:ext>
          </c:extLst>
        </c:ser>
        <c:dLbls>
          <c:showLegendKey val="0"/>
          <c:showVal val="0"/>
          <c:showCatName val="0"/>
          <c:showSerName val="0"/>
          <c:showPercent val="0"/>
          <c:showBubbleSize val="0"/>
        </c:dLbls>
        <c:gapWidth val="80"/>
        <c:axId val="1140823120"/>
        <c:axId val="1140826000"/>
      </c:barChart>
      <c:catAx>
        <c:axId val="1140823120"/>
        <c:scaling>
          <c:orientation val="minMax"/>
        </c:scaling>
        <c:delete val="0"/>
        <c:axPos val="l"/>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cap="none" spc="20" normalizeH="0" baseline="0">
                <a:solidFill>
                  <a:schemeClr val="tx1">
                    <a:lumMod val="65000"/>
                    <a:lumOff val="35000"/>
                  </a:schemeClr>
                </a:solidFill>
                <a:latin typeface="+mn-lt"/>
                <a:ea typeface="+mn-ea"/>
                <a:cs typeface="+mn-cs"/>
              </a:defRPr>
            </a:pPr>
            <a:endParaRPr lang="en-US"/>
          </a:p>
        </c:txPr>
        <c:crossAx val="1140826000"/>
        <c:crosses val="autoZero"/>
        <c:auto val="1"/>
        <c:lblAlgn val="ctr"/>
        <c:lblOffset val="100"/>
        <c:noMultiLvlLbl val="0"/>
      </c:catAx>
      <c:valAx>
        <c:axId val="1140826000"/>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14082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[stock portfolio example.xlsx]Tables and chart!PivotTable15</c:name>
    <c:fmtId val="12"/>
  </c:pivotSource>
  <c:chart>
    <c:title>
      <c:tx>
        <c:rich>
          <a:bodyPr rot="0" spcFirstLastPara="1" vertOverflow="ellipsis" vert="horz" wrap="square" anchor="ctr" anchorCtr="1"/>
          <a:lstStyle/>
          <a:p>
            <a:pPr>
              <a:defRPr sz="1800" b="1" i="0" u="none" strike="noStrike" kern="1200" cap="all" spc="150" baseline="0">
                <a:solidFill>
                  <a:srgbClr val="7F7F7F"/>
                </a:solidFill>
                <a:latin typeface="+mn-lt"/>
                <a:ea typeface="+mn-ea"/>
                <a:cs typeface="+mn-cs"/>
              </a:defRPr>
            </a:pPr>
            <a:r>
              <a:rPr lang="en-US">
                <a:solidFill>
                  <a:srgbClr val="7F7F7F"/>
                </a:solidFill>
                <a:latin typeface="+mn-lt"/>
              </a:rPr>
              <a:t>purchase Price vs Value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rgbClr val="7F7F7F"/>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38100" cap="flat" cmpd="dbl" algn="ctr">
            <a:solidFill>
              <a:schemeClr val="accent3"/>
            </a:solidFill>
            <a:miter lim="800000"/>
          </a:ln>
          <a:effectLst/>
        </c:spPr>
        <c:marker>
          <c:symbol val="circle"/>
          <c:size val="6"/>
          <c:spPr>
            <a:solidFill>
              <a:schemeClr val="accent3">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38100" cap="flat" cmpd="dbl" algn="ctr">
            <a:solidFill>
              <a:schemeClr val="accent3"/>
            </a:solidFill>
            <a:miter lim="800000"/>
          </a:ln>
          <a:effectLst/>
        </c:spPr>
        <c:marker>
          <c:symbol val="circle"/>
          <c:size val="6"/>
          <c:spPr>
            <a:solidFill>
              <a:schemeClr val="accent3">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w="38100" cap="flat" cmpd="dbl" algn="ctr">
            <a:solidFill>
              <a:schemeClr val="accent3"/>
            </a:solidFill>
            <a:miter lim="800000"/>
          </a:ln>
          <a:effectLst/>
        </c:spPr>
        <c:marker>
          <c:symbol val="circle"/>
          <c:size val="6"/>
          <c:spPr>
            <a:solidFill>
              <a:schemeClr val="accent3">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38100" cap="flat" cmpd="dbl" algn="ctr">
            <a:solidFill>
              <a:schemeClr val="accent3"/>
            </a:solidFill>
            <a:miter lim="800000"/>
          </a:ln>
          <a:effectLst/>
        </c:spPr>
        <c:marker>
          <c:symbol val="circle"/>
          <c:size val="6"/>
          <c:spPr>
            <a:solidFill>
              <a:schemeClr val="accent3">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8100" cap="flat" cmpd="dbl" algn="ctr">
            <a:solidFill>
              <a:schemeClr val="accent3"/>
            </a:solidFill>
            <a:miter lim="800000"/>
          </a:ln>
          <a:effectLst/>
        </c:spPr>
        <c:marker>
          <c:symbol val="circle"/>
          <c:size val="6"/>
          <c:spPr>
            <a:solidFill>
              <a:schemeClr val="accent3">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8100" cap="flat" cmpd="dbl" algn="ctr">
            <a:solidFill>
              <a:schemeClr val="accent3"/>
            </a:solidFill>
            <a:miter lim="800000"/>
          </a:ln>
          <a:effectLst/>
        </c:spPr>
        <c:marker>
          <c:symbol val="circle"/>
          <c:size val="6"/>
          <c:spPr>
            <a:solidFill>
              <a:schemeClr val="accent3">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'Tables and chart'!$C$123</c:f>
              <c:strCache>
                <c:ptCount val="1"/>
                <c:pt idx="0">
                  <c:v>Sum of Bought Price</c:v>
                </c:pt>
              </c:strCache>
            </c:strRef>
          </c:tx>
          <c:spPr>
            <a:ln w="38100" cap="flat" cmpd="dbl" algn="ctr">
              <a:solidFill>
                <a:schemeClr val="accent3">
                  <a:shade val="76000"/>
                </a:schemeClr>
              </a:solidFill>
              <a:miter lim="800000"/>
            </a:ln>
            <a:effectLst/>
          </c:spPr>
          <c:marker>
            <c:symbol val="circle"/>
            <c:size val="6"/>
            <c:spPr>
              <a:solidFill>
                <a:schemeClr val="accent3">
                  <a:shade val="76000"/>
                </a:schemeClr>
              </a:solidFill>
              <a:ln w="9525" cap="flat" cmpd="sng" algn="ctr">
                <a:solidFill>
                  <a:schemeClr val="lt1"/>
                </a:solidFill>
                <a:round/>
              </a:ln>
              <a:effectLst/>
            </c:spPr>
          </c:marker>
          <c:cat>
            <c:strRef>
              <c:f>'Tables and chart'!$B$124:$B$144</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chart'!$C$124:$C$144</c:f>
              <c:numCache>
                <c:formatCode>General</c:formatCode>
                <c:ptCount val="20"/>
                <c:pt idx="0">
                  <c:v>141.9</c:v>
                </c:pt>
                <c:pt idx="1">
                  <c:v>129.15</c:v>
                </c:pt>
                <c:pt idx="2">
                  <c:v>172.3</c:v>
                </c:pt>
                <c:pt idx="3">
                  <c:v>58.9</c:v>
                </c:pt>
                <c:pt idx="4">
                  <c:v>110.3</c:v>
                </c:pt>
                <c:pt idx="5">
                  <c:v>311</c:v>
                </c:pt>
                <c:pt idx="6">
                  <c:v>160.75</c:v>
                </c:pt>
                <c:pt idx="7">
                  <c:v>137.4</c:v>
                </c:pt>
                <c:pt idx="8">
                  <c:v>272.45</c:v>
                </c:pt>
                <c:pt idx="9">
                  <c:v>305.5</c:v>
                </c:pt>
                <c:pt idx="10">
                  <c:v>69.150000000000006</c:v>
                </c:pt>
                <c:pt idx="11">
                  <c:v>410.75</c:v>
                </c:pt>
                <c:pt idx="12">
                  <c:v>181.2</c:v>
                </c:pt>
                <c:pt idx="13">
                  <c:v>35.299999999999997</c:v>
                </c:pt>
                <c:pt idx="14">
                  <c:v>145.80000000000001</c:v>
                </c:pt>
                <c:pt idx="15">
                  <c:v>96.25</c:v>
                </c:pt>
                <c:pt idx="16">
                  <c:v>87.5</c:v>
                </c:pt>
                <c:pt idx="17">
                  <c:v>243.5</c:v>
                </c:pt>
                <c:pt idx="18">
                  <c:v>227.9</c:v>
                </c:pt>
                <c:pt idx="19">
                  <c:v>156.4</c:v>
                </c:pt>
              </c:numCache>
            </c:numRef>
          </c:val>
          <c:smooth val="0"/>
          <c:extLst>
            <c:ext xmlns:c16="http://schemas.microsoft.com/office/drawing/2014/chart" uri="{C3380CC4-5D6E-409C-BE32-E72D297353CC}">
              <c16:uniqueId val="{00000000-8016-415A-94E1-E455CF233AB4}"/>
            </c:ext>
          </c:extLst>
        </c:ser>
        <c:ser>
          <c:idx val="1"/>
          <c:order val="1"/>
          <c:tx>
            <c:strRef>
              <c:f>'Tables and chart'!$D$123</c:f>
              <c:strCache>
                <c:ptCount val="1"/>
                <c:pt idx="0">
                  <c:v>Sum of Total Value</c:v>
                </c:pt>
              </c:strCache>
            </c:strRef>
          </c:tx>
          <c:spPr>
            <a:ln w="38100" cap="flat" cmpd="dbl" algn="ctr">
              <a:solidFill>
                <a:schemeClr val="accent3">
                  <a:tint val="77000"/>
                </a:schemeClr>
              </a:solidFill>
              <a:miter lim="800000"/>
            </a:ln>
            <a:effectLst/>
          </c:spPr>
          <c:marker>
            <c:symbol val="circle"/>
            <c:size val="6"/>
            <c:spPr>
              <a:solidFill>
                <a:schemeClr val="accent3">
                  <a:tint val="77000"/>
                </a:schemeClr>
              </a:solidFill>
              <a:ln w="9525" cap="flat" cmpd="sng" algn="ctr">
                <a:solidFill>
                  <a:schemeClr val="lt1"/>
                </a:solidFill>
                <a:round/>
              </a:ln>
              <a:effectLst/>
            </c:spPr>
          </c:marker>
          <c:cat>
            <c:strRef>
              <c:f>'Tables and chart'!$B$124:$B$144</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chart'!$D$124:$D$144</c:f>
              <c:numCache>
                <c:formatCode>General</c:formatCode>
                <c:ptCount val="20"/>
                <c:pt idx="0">
                  <c:v>586.34999999999991</c:v>
                </c:pt>
                <c:pt idx="1">
                  <c:v>545.88</c:v>
                </c:pt>
                <c:pt idx="2">
                  <c:v>1128.3499999999999</c:v>
                </c:pt>
                <c:pt idx="3">
                  <c:v>705.19999999999993</c:v>
                </c:pt>
                <c:pt idx="4">
                  <c:v>1225.8</c:v>
                </c:pt>
                <c:pt idx="5">
                  <c:v>823.16</c:v>
                </c:pt>
                <c:pt idx="6">
                  <c:v>802.5</c:v>
                </c:pt>
                <c:pt idx="7">
                  <c:v>1026.1499999999999</c:v>
                </c:pt>
                <c:pt idx="8">
                  <c:v>910.34999999999991</c:v>
                </c:pt>
                <c:pt idx="9">
                  <c:v>1249.6200000000001</c:v>
                </c:pt>
                <c:pt idx="10">
                  <c:v>850.5</c:v>
                </c:pt>
                <c:pt idx="11">
                  <c:v>245.7</c:v>
                </c:pt>
                <c:pt idx="12">
                  <c:v>842.65</c:v>
                </c:pt>
                <c:pt idx="13">
                  <c:v>226.72</c:v>
                </c:pt>
                <c:pt idx="14">
                  <c:v>1701.2</c:v>
                </c:pt>
                <c:pt idx="15">
                  <c:v>477.8</c:v>
                </c:pt>
                <c:pt idx="16">
                  <c:v>897.4</c:v>
                </c:pt>
                <c:pt idx="17">
                  <c:v>481.32</c:v>
                </c:pt>
                <c:pt idx="18">
                  <c:v>830.58</c:v>
                </c:pt>
                <c:pt idx="19">
                  <c:v>241.29000000000002</c:v>
                </c:pt>
              </c:numCache>
            </c:numRef>
          </c:val>
          <c:smooth val="0"/>
          <c:extLst>
            <c:ext xmlns:c16="http://schemas.microsoft.com/office/drawing/2014/chart" uri="{C3380CC4-5D6E-409C-BE32-E72D297353CC}">
              <c16:uniqueId val="{00000001-8016-415A-94E1-E455CF233AB4}"/>
            </c:ext>
          </c:extLst>
        </c:ser>
        <c:dLbls>
          <c:showLegendKey val="0"/>
          <c:showVal val="0"/>
          <c:showCatName val="0"/>
          <c:showSerName val="0"/>
          <c:showPercent val="0"/>
          <c:showBubbleSize val="0"/>
        </c:dLbls>
        <c:marker val="1"/>
        <c:smooth val="0"/>
        <c:axId val="1040232448"/>
        <c:axId val="1040211808"/>
      </c:lineChart>
      <c:catAx>
        <c:axId val="1040232448"/>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40211808"/>
        <c:crosses val="autoZero"/>
        <c:auto val="1"/>
        <c:lblAlgn val="ctr"/>
        <c:lblOffset val="100"/>
        <c:noMultiLvlLbl val="0"/>
      </c:catAx>
      <c:valAx>
        <c:axId val="1040211808"/>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232448"/>
        <c:crosses val="autoZero"/>
        <c:crossBetween val="between"/>
      </c:valAx>
      <c:spPr>
        <a:noFill/>
        <a:ln>
          <a:noFill/>
        </a:ln>
        <a:effectLst/>
      </c:spPr>
    </c:plotArea>
    <c:legend>
      <c:legendPos val="r"/>
      <c:layout>
        <c:manualLayout>
          <c:xMode val="edge"/>
          <c:yMode val="edge"/>
          <c:x val="0.81322277511615237"/>
          <c:y val="0.37125437584797949"/>
          <c:w val="0.13664517054630873"/>
          <c:h val="0.257372003023384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[stock portfolio example.xlsx]Tables and chart!PivotTable17</c:name>
    <c:fmtId val="13"/>
  </c:pivotSource>
  <c:chart>
    <c:title>
      <c:tx>
        <c:rich>
          <a:bodyPr rot="0" spcFirstLastPara="1" vertOverflow="ellipsis" vert="horz" wrap="square" anchor="ctr" anchorCtr="1"/>
          <a:lstStyle/>
          <a:p>
            <a:pPr>
              <a:defRPr sz="1800" b="1" i="0" u="none" strike="noStrike" kern="1200" baseline="0">
                <a:solidFill>
                  <a:srgbClr val="7F7F7F"/>
                </a:solidFill>
                <a:latin typeface="+mn-lt"/>
                <a:ea typeface="+mn-ea"/>
                <a:cs typeface="+mn-cs"/>
              </a:defRPr>
            </a:pPr>
            <a:r>
              <a:rPr lang="en-US" sz="1800">
                <a:solidFill>
                  <a:srgbClr val="7F7F7F"/>
                </a:solidFill>
              </a:rPr>
              <a:t>PURCHASE</a:t>
            </a:r>
            <a:r>
              <a:rPr lang="en-US" sz="1800" baseline="0">
                <a:solidFill>
                  <a:srgbClr val="7F7F7F"/>
                </a:solidFill>
              </a:rPr>
              <a:t> PRICE VS LIVE</a:t>
            </a:r>
            <a:endParaRPr lang="en-US" sz="1800">
              <a:solidFill>
                <a:srgbClr val="7F7F7F"/>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rgbClr val="7F7F7F"/>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'Tables and chart'!$C$147</c:f>
              <c:strCache>
                <c:ptCount val="1"/>
                <c:pt idx="0">
                  <c:v>Sum of Bought Price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'Tables and chart'!$B$148:$B$168</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chart'!$C$148:$C$168</c:f>
              <c:numCache>
                <c:formatCode>General</c:formatCode>
                <c:ptCount val="20"/>
                <c:pt idx="0">
                  <c:v>141.9</c:v>
                </c:pt>
                <c:pt idx="1">
                  <c:v>129.15</c:v>
                </c:pt>
                <c:pt idx="2">
                  <c:v>172.3</c:v>
                </c:pt>
                <c:pt idx="3">
                  <c:v>58.9</c:v>
                </c:pt>
                <c:pt idx="4">
                  <c:v>110.3</c:v>
                </c:pt>
                <c:pt idx="5">
                  <c:v>311</c:v>
                </c:pt>
                <c:pt idx="6">
                  <c:v>160.75</c:v>
                </c:pt>
                <c:pt idx="7">
                  <c:v>137.4</c:v>
                </c:pt>
                <c:pt idx="8">
                  <c:v>272.45</c:v>
                </c:pt>
                <c:pt idx="9">
                  <c:v>305.5</c:v>
                </c:pt>
                <c:pt idx="10">
                  <c:v>69.150000000000006</c:v>
                </c:pt>
                <c:pt idx="11">
                  <c:v>410.75</c:v>
                </c:pt>
                <c:pt idx="12">
                  <c:v>181.2</c:v>
                </c:pt>
                <c:pt idx="13">
                  <c:v>35.299999999999997</c:v>
                </c:pt>
                <c:pt idx="14">
                  <c:v>145.80000000000001</c:v>
                </c:pt>
                <c:pt idx="15">
                  <c:v>96.25</c:v>
                </c:pt>
                <c:pt idx="16">
                  <c:v>87.5</c:v>
                </c:pt>
                <c:pt idx="17">
                  <c:v>243.5</c:v>
                </c:pt>
                <c:pt idx="18">
                  <c:v>227.9</c:v>
                </c:pt>
                <c:pt idx="19">
                  <c:v>156.4</c:v>
                </c:pt>
              </c:numCache>
            </c:numRef>
          </c:val>
          <c:extLst>
            <c:ext xmlns:c16="http://schemas.microsoft.com/office/drawing/2014/chart" uri="{C3380CC4-5D6E-409C-BE32-E72D297353CC}">
              <c16:uniqueId val="{00000000-653F-4C8F-8259-3A0AB7439B4A}"/>
            </c:ext>
          </c:extLst>
        </c:ser>
        <c:ser>
          <c:idx val="1"/>
          <c:order val="1"/>
          <c:tx>
            <c:strRef>
              <c:f>'Tables and chart'!$D$147</c:f>
              <c:strCache>
                <c:ptCount val="1"/>
                <c:pt idx="0">
                  <c:v>Sum of Live Price</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'Tables and chart'!$B$148:$B$168</c:f>
              <c:strCache>
                <c:ptCount val="20"/>
                <c:pt idx="0">
                  <c:v>Abbvie</c:v>
                </c:pt>
                <c:pt idx="1">
                  <c:v>Amazon</c:v>
                </c:pt>
                <c:pt idx="2">
                  <c:v>Apple</c:v>
                </c:pt>
                <c:pt idx="3">
                  <c:v>Coca-Cola</c:v>
                </c:pt>
                <c:pt idx="4">
                  <c:v>EXXON</c:v>
                </c:pt>
                <c:pt idx="5">
                  <c:v>Home Depot</c:v>
                </c:pt>
                <c:pt idx="6">
                  <c:v>J&amp;J</c:v>
                </c:pt>
                <c:pt idx="7">
                  <c:v>JPMorgan</c:v>
                </c:pt>
                <c:pt idx="8">
                  <c:v>McDonald's</c:v>
                </c:pt>
                <c:pt idx="9">
                  <c:v>Microsoft</c:v>
                </c:pt>
                <c:pt idx="10">
                  <c:v>Nextra</c:v>
                </c:pt>
                <c:pt idx="11">
                  <c:v>NVDA</c:v>
                </c:pt>
                <c:pt idx="12">
                  <c:v>Pepsi</c:v>
                </c:pt>
                <c:pt idx="13">
                  <c:v>Pfizer</c:v>
                </c:pt>
                <c:pt idx="14">
                  <c:v>Procter &amp; Gamble</c:v>
                </c:pt>
                <c:pt idx="15">
                  <c:v>Starbucks</c:v>
                </c:pt>
                <c:pt idx="16">
                  <c:v>Taiwan Semi.</c:v>
                </c:pt>
                <c:pt idx="17">
                  <c:v>Tesla</c:v>
                </c:pt>
                <c:pt idx="18">
                  <c:v>Visa</c:v>
                </c:pt>
                <c:pt idx="19">
                  <c:v>Walmart</c:v>
                </c:pt>
              </c:strCache>
            </c:strRef>
          </c:cat>
          <c:val>
            <c:numRef>
              <c:f>'Tables and chart'!$D$148:$D$168</c:f>
              <c:numCache>
                <c:formatCode>General</c:formatCode>
                <c:ptCount val="20"/>
                <c:pt idx="0">
                  <c:v>195.45</c:v>
                </c:pt>
                <c:pt idx="1">
                  <c:v>181.96</c:v>
                </c:pt>
                <c:pt idx="2">
                  <c:v>225.67</c:v>
                </c:pt>
                <c:pt idx="3">
                  <c:v>70.52</c:v>
                </c:pt>
                <c:pt idx="4">
                  <c:v>122.58</c:v>
                </c:pt>
                <c:pt idx="5">
                  <c:v>411.58</c:v>
                </c:pt>
                <c:pt idx="6">
                  <c:v>160.5</c:v>
                </c:pt>
                <c:pt idx="7">
                  <c:v>205.23</c:v>
                </c:pt>
                <c:pt idx="8">
                  <c:v>303.45</c:v>
                </c:pt>
                <c:pt idx="9">
                  <c:v>416.54</c:v>
                </c:pt>
                <c:pt idx="10">
                  <c:v>85.05</c:v>
                </c:pt>
                <c:pt idx="11">
                  <c:v>122.85</c:v>
                </c:pt>
                <c:pt idx="12">
                  <c:v>168.53</c:v>
                </c:pt>
                <c:pt idx="13">
                  <c:v>28.34</c:v>
                </c:pt>
                <c:pt idx="14">
                  <c:v>170.12</c:v>
                </c:pt>
                <c:pt idx="15">
                  <c:v>95.56</c:v>
                </c:pt>
                <c:pt idx="16">
                  <c:v>179.48</c:v>
                </c:pt>
                <c:pt idx="17">
                  <c:v>240.66</c:v>
                </c:pt>
                <c:pt idx="18">
                  <c:v>276.86</c:v>
                </c:pt>
                <c:pt idx="19">
                  <c:v>80.430000000000007</c:v>
                </c:pt>
              </c:numCache>
            </c:numRef>
          </c:val>
          <c:extLst>
            <c:ext xmlns:c16="http://schemas.microsoft.com/office/drawing/2014/chart" uri="{C3380CC4-5D6E-409C-BE32-E72D297353CC}">
              <c16:uniqueId val="{00000001-653F-4C8F-8259-3A0AB7439B4A}"/>
            </c:ext>
          </c:extLst>
        </c:ser>
        <c:dLbls>
          <c:showLegendKey val="0"/>
          <c:showVal val="0"/>
          <c:showCatName val="0"/>
          <c:showSerName val="0"/>
          <c:showPercent val="0"/>
          <c:showBubbleSize val="0"/>
        </c:dLbls>
        <c:axId val="1140737200"/>
        <c:axId val="1140745360"/>
      </c:areaChart>
      <c:catAx>
        <c:axId val="11407372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40745360"/>
        <c:crosses val="autoZero"/>
        <c:auto val="1"/>
        <c:lblAlgn val="ctr"/>
        <c:lblOffset val="100"/>
        <c:noMultiLvlLbl val="0"/>
      </c:catAx>
      <c:valAx>
        <c:axId val="114074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737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[stock portfolio example.xlsx]Tables and chart!PivotTable22</c:name>
    <c:fmtId val="9"/>
  </c:pivotSource>
  <c:chart>
    <c:title>
      <c:tx>
        <c:rich>
          <a:bodyPr rot="0" spcFirstLastPara="1" vertOverflow="ellipsis" vert="horz" wrap="square" anchor="ctr" anchorCtr="1"/>
          <a:lstStyle/>
          <a:p>
            <a:pPr>
              <a:defRPr sz="1800" b="1" i="0" u="none" strike="noStrike" kern="1200" cap="all" spc="50" baseline="0">
                <a:solidFill>
                  <a:srgbClr val="7F7F7F"/>
                </a:solidFill>
                <a:latin typeface="+mn-lt"/>
                <a:ea typeface="+mn-ea"/>
                <a:cs typeface="+mn-cs"/>
              </a:defRPr>
            </a:pPr>
            <a:r>
              <a:rPr lang="en-US" sz="1800">
                <a:solidFill>
                  <a:srgbClr val="7F7F7F"/>
                </a:solidFill>
              </a:rPr>
              <a:t>VALUE BY INDUSTRY</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rgbClr val="7F7F7F"/>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F7F7F"/>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tint val="90000"/>
            </a:schemeClr>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tint val="50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F7F7F"/>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F7F7F"/>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'Tables and chart'!$I$167</c:f>
              <c:strCache>
                <c:ptCount val="1"/>
                <c:pt idx="0">
                  <c:v>Total</c:v>
                </c:pt>
              </c:strCache>
            </c:strRef>
          </c:tx>
          <c:explosion val="2"/>
          <c:dPt>
            <c:idx val="0"/>
            <c:bubble3D val="0"/>
            <c:spPr>
              <a:solidFill>
                <a:schemeClr val="accent1">
                  <a:shade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927-42EC-A1AE-D7729F8B1C41}"/>
              </c:ext>
            </c:extLst>
          </c:dPt>
          <c:dPt>
            <c:idx val="1"/>
            <c:bubble3D val="0"/>
            <c:spPr>
              <a:solidFill>
                <a:schemeClr val="accent1">
                  <a:shade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927-42EC-A1AE-D7729F8B1C41}"/>
              </c:ext>
            </c:extLst>
          </c:dPt>
          <c:dPt>
            <c:idx val="2"/>
            <c:bubble3D val="0"/>
            <c:spPr>
              <a:solidFill>
                <a:schemeClr val="accent1">
                  <a:shade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927-42EC-A1AE-D7729F8B1C41}"/>
              </c:ext>
            </c:extLst>
          </c:dPt>
          <c:dPt>
            <c:idx val="3"/>
            <c:bubble3D val="0"/>
            <c:spPr>
              <a:solidFill>
                <a:schemeClr val="accent1">
                  <a:tint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927-42EC-A1AE-D7729F8B1C41}"/>
              </c:ext>
            </c:extLst>
          </c:dPt>
          <c:dPt>
            <c:idx val="4"/>
            <c:bubble3D val="0"/>
            <c:spPr>
              <a:solidFill>
                <a:schemeClr val="accent1">
                  <a:tint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C927-42EC-A1AE-D7729F8B1C41}"/>
              </c:ext>
            </c:extLst>
          </c:dPt>
          <c:dPt>
            <c:idx val="5"/>
            <c:bubble3D val="0"/>
            <c:spPr>
              <a:solidFill>
                <a:schemeClr val="accent1">
                  <a:tint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C927-42EC-A1AE-D7729F8B1C4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7F7F7F"/>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 and chart'!$H$168:$H$174</c:f>
              <c:strCache>
                <c:ptCount val="6"/>
                <c:pt idx="0">
                  <c:v>Entertainment</c:v>
                </c:pt>
                <c:pt idx="1">
                  <c:v>Finace</c:v>
                </c:pt>
                <c:pt idx="2">
                  <c:v>Food &amp; Drug</c:v>
                </c:pt>
                <c:pt idx="3">
                  <c:v>Retail</c:v>
                </c:pt>
                <c:pt idx="4">
                  <c:v>Tech</c:v>
                </c:pt>
                <c:pt idx="5">
                  <c:v>Utility</c:v>
                </c:pt>
              </c:strCache>
            </c:strRef>
          </c:cat>
          <c:val>
            <c:numRef>
              <c:f>'Tables and chart'!$I$168:$I$174</c:f>
              <c:numCache>
                <c:formatCode>General</c:formatCode>
                <c:ptCount val="6"/>
                <c:pt idx="0">
                  <c:v>1388.1499999999999</c:v>
                </c:pt>
                <c:pt idx="1">
                  <c:v>1026.1499999999999</c:v>
                </c:pt>
                <c:pt idx="2">
                  <c:v>3404.7099999999996</c:v>
                </c:pt>
                <c:pt idx="3">
                  <c:v>1369.04</c:v>
                </c:pt>
                <c:pt idx="4">
                  <c:v>4832.9699999999993</c:v>
                </c:pt>
                <c:pt idx="5">
                  <c:v>3777.5</c:v>
                </c:pt>
              </c:numCache>
            </c:numRef>
          </c:val>
          <c:extLst>
            <c:ext xmlns:c16="http://schemas.microsoft.com/office/drawing/2014/chart" uri="{C3380CC4-5D6E-409C-BE32-E72D297353CC}">
              <c16:uniqueId val="{0000000C-C927-42EC-A1AE-D7729F8B1C4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645317</xdr:colOff>
      <xdr:row>51</xdr:row>
      <xdr:rowOff>114300</xdr:rowOff>
    </xdr:from>
    <xdr:to>
      <xdr:col>14</xdr:col>
      <xdr:colOff>173830</xdr:colOff>
      <xdr:row>66</xdr:row>
      <xdr:rowOff>142875</xdr:rowOff>
    </xdr:to>
    <xdr:graphicFrame macro="">
      <xdr:nvGraphicFramePr>
        <xdr:cNvPr id="6" name="Chart 5">
          <a:extLst>
            <a:ext uri="{FF2B5EF4-FFF2-40B4-BE49-F238E27FC236}">
              <a16:creationId xmlns:a16="http://schemas.microsoft.com/office/drawing/2014/main" id="{806F1555-6510-B2CA-E684-4965A94CE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807243</xdr:colOff>
      <xdr:row>125</xdr:row>
      <xdr:rowOff>4763</xdr:rowOff>
    </xdr:from>
    <xdr:to>
      <xdr:col>9</xdr:col>
      <xdr:colOff>1316830</xdr:colOff>
      <xdr:row>140</xdr:row>
      <xdr:rowOff>33338</xdr:rowOff>
    </xdr:to>
    <xdr:graphicFrame macro="">
      <xdr:nvGraphicFramePr>
        <xdr:cNvPr id="8" name="Chart 7">
          <a:extLst>
            <a:ext uri="{FF2B5EF4-FFF2-40B4-BE49-F238E27FC236}">
              <a16:creationId xmlns:a16="http://schemas.microsoft.com/office/drawing/2014/main" id="{1C6FA60C-0132-9B3E-BEE7-6254F6D3A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459580</xdr:colOff>
      <xdr:row>146</xdr:row>
      <xdr:rowOff>76200</xdr:rowOff>
    </xdr:from>
    <xdr:to>
      <xdr:col>14</xdr:col>
      <xdr:colOff>428625</xdr:colOff>
      <xdr:row>161</xdr:row>
      <xdr:rowOff>104775</xdr:rowOff>
    </xdr:to>
    <xdr:graphicFrame macro="">
      <xdr:nvGraphicFramePr>
        <xdr:cNvPr id="10" name="Chart 9">
          <a:extLst>
            <a:ext uri="{FF2B5EF4-FFF2-40B4-BE49-F238E27FC236}">
              <a16:creationId xmlns:a16="http://schemas.microsoft.com/office/drawing/2014/main" id="{48B3A353-436B-99F3-EEF4-1C72E63E8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497680</xdr:colOff>
      <xdr:row>25</xdr:row>
      <xdr:rowOff>104775</xdr:rowOff>
    </xdr:from>
    <xdr:to>
      <xdr:col>9</xdr:col>
      <xdr:colOff>516730</xdr:colOff>
      <xdr:row>40</xdr:row>
      <xdr:rowOff>133350</xdr:rowOff>
    </xdr:to>
    <xdr:graphicFrame macro="">
      <xdr:nvGraphicFramePr>
        <xdr:cNvPr id="11" name="Chart 10">
          <a:extLst>
            <a:ext uri="{FF2B5EF4-FFF2-40B4-BE49-F238E27FC236}">
              <a16:creationId xmlns:a16="http://schemas.microsoft.com/office/drawing/2014/main" id="{7DD89A84-59B0-CA5E-22AF-35B428A6B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354805</xdr:colOff>
      <xdr:row>163</xdr:row>
      <xdr:rowOff>0</xdr:rowOff>
    </xdr:from>
    <xdr:to>
      <xdr:col>12</xdr:col>
      <xdr:colOff>102392</xdr:colOff>
      <xdr:row>178</xdr:row>
      <xdr:rowOff>28575</xdr:rowOff>
    </xdr:to>
    <xdr:graphicFrame macro="">
      <xdr:nvGraphicFramePr>
        <xdr:cNvPr id="12" name="Chart 11">
          <a:extLst>
            <a:ext uri="{FF2B5EF4-FFF2-40B4-BE49-F238E27FC236}">
              <a16:creationId xmlns:a16="http://schemas.microsoft.com/office/drawing/2014/main" id="{97734AF9-FEB7-13BF-511A-AB51DC4EA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413584</xdr:colOff>
      <xdr:row>6</xdr:row>
      <xdr:rowOff>31333</xdr:rowOff>
    </xdr:from>
    <xdr:to>
      <xdr:col>24</xdr:col>
      <xdr:colOff>194258</xdr:colOff>
      <xdr:row>27</xdr:row>
      <xdr:rowOff>110088</xdr:rowOff>
    </xdr:to>
    <xdr:graphicFrame macro="">
      <xdr:nvGraphicFramePr>
        <xdr:cNvPr id="2" name="Chart 1">
          <a:extLst>
            <a:ext uri="{FF2B5EF4-FFF2-40B4-BE49-F238E27FC236}">
              <a16:creationId xmlns:a16="http://schemas.microsoft.com/office/drawing/2014/main" id="{345A0657-7A80-4E92-BA0C-047C10B4C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16478</xdr:colOff>
      <xdr:row>6</xdr:row>
      <xdr:rowOff>38292</xdr:rowOff>
    </xdr:from>
    <xdr:to>
      <xdr:col>14</xdr:col>
      <xdr:colOff>411633</xdr:colOff>
      <xdr:row>24</xdr:row>
      <xdr:rowOff>0</xdr:rowOff>
    </xdr:to>
    <xdr:graphicFrame macro="">
      <xdr:nvGraphicFramePr>
        <xdr:cNvPr id="3" name="Chart 2">
          <a:extLst>
            <a:ext uri="{FF2B5EF4-FFF2-40B4-BE49-F238E27FC236}">
              <a16:creationId xmlns:a16="http://schemas.microsoft.com/office/drawing/2014/main" id="{3E13D01D-ACCC-4FDC-AFB1-4C2C01592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409576</xdr:colOff>
      <xdr:row>27</xdr:row>
      <xdr:rowOff>117966</xdr:rowOff>
    </xdr:from>
    <xdr:to>
      <xdr:col>24</xdr:col>
      <xdr:colOff>194258</xdr:colOff>
      <xdr:row>46</xdr:row>
      <xdr:rowOff>12533</xdr:rowOff>
    </xdr:to>
    <xdr:graphicFrame macro="">
      <xdr:nvGraphicFramePr>
        <xdr:cNvPr id="4" name="Chart 3">
          <a:extLst>
            <a:ext uri="{FF2B5EF4-FFF2-40B4-BE49-F238E27FC236}">
              <a16:creationId xmlns:a16="http://schemas.microsoft.com/office/drawing/2014/main" id="{B6BA4A5C-C33A-4071-9147-FBA7F0A60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138867</xdr:colOff>
      <xdr:row>6</xdr:row>
      <xdr:rowOff>38292</xdr:rowOff>
    </xdr:from>
    <xdr:to>
      <xdr:col>4</xdr:col>
      <xdr:colOff>20995</xdr:colOff>
      <xdr:row>39</xdr:row>
      <xdr:rowOff>153904</xdr:rowOff>
    </xdr:to>
    <mc:AlternateContent xmlns:mc="http://schemas.openxmlformats.org/markup-compatibility/2006">
      <mc:Choice xmlns:a14="http://schemas.microsoft.com/office/drawing/2010/main" Requires="a14">
        <xdr:graphicFrame macro="">
          <xdr:nvGraphicFramePr>
            <xdr:cNvPr id="5" name="Name 1">
              <a:extLst>
                <a:ext uri="{FF2B5EF4-FFF2-40B4-BE49-F238E27FC236}">
                  <a16:creationId xmlns:a16="http://schemas.microsoft.com/office/drawing/2014/main" id="{F98EAAA6-0175-445B-9022-1E89DA9C1E3E}"/>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786880" y="1115710"/>
              <a:ext cx="1826164" cy="6744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1531520</xdr:colOff>
      <xdr:row>23</xdr:row>
      <xdr:rowOff>161606</xdr:rowOff>
    </xdr:from>
    <xdr:to>
      <xdr:col>14</xdr:col>
      <xdr:colOff>413586</xdr:colOff>
      <xdr:row>46</xdr:row>
      <xdr:rowOff>12533</xdr:rowOff>
    </xdr:to>
    <xdr:graphicFrame macro="">
      <xdr:nvGraphicFramePr>
        <xdr:cNvPr id="7" name="Chart 6">
          <a:extLst>
            <a:ext uri="{FF2B5EF4-FFF2-40B4-BE49-F238E27FC236}">
              <a16:creationId xmlns:a16="http://schemas.microsoft.com/office/drawing/2014/main" id="{4B114A19-8FA6-40DD-99E7-2C7308928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121831</xdr:colOff>
      <xdr:row>1</xdr:row>
      <xdr:rowOff>0</xdr:rowOff>
    </xdr:from>
    <xdr:to>
      <xdr:col>24</xdr:col>
      <xdr:colOff>199360</xdr:colOff>
      <xdr:row>6</xdr:row>
      <xdr:rowOff>26096</xdr:rowOff>
    </xdr:to>
    <xdr:sp macro="" textlink="">
      <xdr:nvSpPr>
        <xdr:cNvPr id="9" name="Rectangle 8">
          <a:extLst>
            <a:ext uri="{FF2B5EF4-FFF2-40B4-BE49-F238E27FC236}">
              <a16:creationId xmlns:a16="http://schemas.microsoft.com/office/drawing/2014/main" id="{FD743F17-7A7A-46C3-B437-FFB95E50129B}"/>
            </a:ext>
          </a:extLst>
        </xdr:cNvPr>
        <xdr:cNvSpPr/>
      </xdr:nvSpPr>
      <xdr:spPr>
        <a:xfrm>
          <a:off x="769531" y="361950"/>
          <a:ext cx="16527204" cy="930971"/>
        </a:xfrm>
        <a:prstGeom prst="rect">
          <a:avLst/>
        </a:prstGeom>
        <a:solidFill>
          <a:srgbClr val="7F7F7F"/>
        </a:solidFill>
        <a:ln>
          <a:solidFill>
            <a:srgbClr val="7F7F7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143982</xdr:colOff>
      <xdr:row>0</xdr:row>
      <xdr:rowOff>171671</xdr:rowOff>
    </xdr:from>
    <xdr:to>
      <xdr:col>24</xdr:col>
      <xdr:colOff>221511</xdr:colOff>
      <xdr:row>6</xdr:row>
      <xdr:rowOff>38764</xdr:rowOff>
    </xdr:to>
    <xdr:sp macro="" textlink="">
      <xdr:nvSpPr>
        <xdr:cNvPr id="10" name="TextBox 9">
          <a:extLst>
            <a:ext uri="{FF2B5EF4-FFF2-40B4-BE49-F238E27FC236}">
              <a16:creationId xmlns:a16="http://schemas.microsoft.com/office/drawing/2014/main" id="{D1158999-C142-4D4A-B917-F99F8E321310}"/>
            </a:ext>
          </a:extLst>
        </xdr:cNvPr>
        <xdr:cNvSpPr txBox="1"/>
      </xdr:nvSpPr>
      <xdr:spPr>
        <a:xfrm>
          <a:off x="791682" y="352646"/>
          <a:ext cx="16527204" cy="95294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bg1"/>
              </a:solidFill>
            </a:rPr>
            <a:t>STOCK PORTFOLIO</a:t>
          </a:r>
          <a:r>
            <a:rPr lang="en-US" sz="3600" b="1" baseline="0">
              <a:solidFill>
                <a:schemeClr val="bg1"/>
              </a:solidFill>
            </a:rPr>
            <a:t> DASHBOARD</a:t>
          </a:r>
          <a:endParaRPr lang="en-US" sz="3600" b="1">
            <a:solidFill>
              <a:schemeClr val="bg1"/>
            </a:solidFill>
          </a:endParaRPr>
        </a:p>
      </xdr:txBody>
    </xdr:sp>
    <xdr:clientData/>
  </xdr:twoCellAnchor>
  <xdr:twoCellAnchor editAs="oneCell">
    <xdr:from>
      <xdr:col>1</xdr:col>
      <xdr:colOff>132346</xdr:colOff>
      <xdr:row>36</xdr:row>
      <xdr:rowOff>130925</xdr:rowOff>
    </xdr:from>
    <xdr:to>
      <xdr:col>4</xdr:col>
      <xdr:colOff>22450</xdr:colOff>
      <xdr:row>46</xdr:row>
      <xdr:rowOff>15876</xdr:rowOff>
    </xdr:to>
    <mc:AlternateContent xmlns:mc="http://schemas.openxmlformats.org/markup-compatibility/2006">
      <mc:Choice xmlns:a14="http://schemas.microsoft.com/office/drawing/2010/main" Requires="a14">
        <xdr:graphicFrame macro="">
          <xdr:nvGraphicFramePr>
            <xdr:cNvPr id="6" name="Industry 1">
              <a:extLst>
                <a:ext uri="{FF2B5EF4-FFF2-40B4-BE49-F238E27FC236}">
                  <a16:creationId xmlns:a16="http://schemas.microsoft.com/office/drawing/2014/main" id="{31C75406-7310-4E85-8512-DC33632C6BB6}"/>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dr:sp macro="" textlink="">
          <xdr:nvSpPr>
            <xdr:cNvPr id="0" name=""/>
            <xdr:cNvSpPr>
              <a:spLocks noTextEdit="1"/>
            </xdr:cNvSpPr>
          </xdr:nvSpPr>
          <xdr:spPr>
            <a:xfrm>
              <a:off x="780359" y="7157564"/>
              <a:ext cx="1834140" cy="2149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128867</xdr:colOff>
      <xdr:row>6</xdr:row>
      <xdr:rowOff>33618</xdr:rowOff>
    </xdr:from>
    <xdr:to>
      <xdr:col>24</xdr:col>
      <xdr:colOff>184896</xdr:colOff>
      <xdr:row>46</xdr:row>
      <xdr:rowOff>5602</xdr:rowOff>
    </xdr:to>
    <xdr:sp macro="" textlink="">
      <xdr:nvSpPr>
        <xdr:cNvPr id="8" name="Rectangle 7">
          <a:extLst>
            <a:ext uri="{FF2B5EF4-FFF2-40B4-BE49-F238E27FC236}">
              <a16:creationId xmlns:a16="http://schemas.microsoft.com/office/drawing/2014/main" id="{1EDC9FB7-BF70-4CF4-8550-1C2D6C2E8186}"/>
            </a:ext>
          </a:extLst>
        </xdr:cNvPr>
        <xdr:cNvSpPr/>
      </xdr:nvSpPr>
      <xdr:spPr>
        <a:xfrm>
          <a:off x="776567" y="1300443"/>
          <a:ext cx="16505704" cy="8258734"/>
        </a:xfrm>
        <a:prstGeom prst="rect">
          <a:avLst/>
        </a:prstGeom>
        <a:noFill/>
        <a:ln w="28575">
          <a:solidFill>
            <a:srgbClr val="7F7F7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ige LaFave" refreshedDate="45569.570505439813" createdVersion="8" refreshedVersion="8" minRefreshableVersion="3" recordCount="20" xr:uid="{82EBB7F8-5913-4C30-B643-4F3FC73D2DAD}">
  <cacheSource type="worksheet">
    <worksheetSource ref="B3:N23" sheet="Tables and chart"/>
  </cacheSource>
  <cacheFields count="13">
    <cacheField name="Name" numFmtId="0">
      <sharedItems count="20">
        <s v="Apple"/>
        <s v="Microsoft"/>
        <s v="NVDA"/>
        <s v="Amazon"/>
        <s v="Procter &amp; Gamble"/>
        <s v="Pepsi"/>
        <s v="JPMorgan"/>
        <s v="Visa"/>
        <s v="EXXON"/>
        <s v="J&amp;J"/>
        <s v="McDonald's"/>
        <s v="Home Depot"/>
        <s v="Taiwan Semi."/>
        <s v="Coca-Cola"/>
        <s v="Tesla"/>
        <s v="Nextra"/>
        <s v="Pfizer"/>
        <s v="Starbucks"/>
        <s v="Abbvie"/>
        <s v="Walmart"/>
      </sharedItems>
    </cacheField>
    <cacheField name="Stock" numFmtId="0">
      <sharedItems/>
    </cacheField>
    <cacheField name="Live Price" numFmtId="164">
      <sharedItems containsSemiMixedTypes="0" containsString="0" containsNumber="1" minValue="28.34" maxValue="416.54"/>
    </cacheField>
    <cacheField name="Bought Price" numFmtId="44">
      <sharedItems containsSemiMixedTypes="0" containsString="0" containsNumber="1" minValue="35.299999999999997" maxValue="410.75"/>
    </cacheField>
    <cacheField name="Quantity" numFmtId="0">
      <sharedItems containsSemiMixedTypes="0" containsString="0" containsNumber="1" containsInteger="1" minValue="2" maxValue="10"/>
    </cacheField>
    <cacheField name="Total Cost" numFmtId="44">
      <sharedItems containsSemiMixedTypes="0" containsString="0" containsNumber="1" minValue="282.39999999999998" maxValue="1458"/>
    </cacheField>
    <cacheField name="Total Value" numFmtId="164">
      <sharedItems containsSemiMixedTypes="0" containsString="0" containsNumber="1" minValue="226.72" maxValue="1701.2"/>
    </cacheField>
    <cacheField name="Gain / (Loss)" numFmtId="166">
      <sharedItems containsSemiMixedTypes="0" containsString="0" containsNumber="1" minValue="-575.79999999999995" maxValue="459.9"/>
    </cacheField>
    <cacheField name="Industry1" numFmtId="0">
      <sharedItems/>
    </cacheField>
    <cacheField name="Industry" numFmtId="0">
      <sharedItems count="6">
        <s v="Tech"/>
        <s v="Retail"/>
        <s v="Utility"/>
        <s v="Food &amp; Drug"/>
        <s v="Finace"/>
        <s v="Entertainment"/>
      </sharedItems>
    </cacheField>
    <cacheField name="High" numFmtId="164">
      <sharedItems containsSemiMixedTypes="0" containsString="0" containsNumber="1" minValue="28.58" maxValue="419.75"/>
    </cacheField>
    <cacheField name="Low" numFmtId="164">
      <sharedItems containsSemiMixedTypes="0" containsString="0" containsNumber="1" minValue="28.24" maxValue="414.97"/>
    </cacheField>
    <cacheField name="Growth" numFmtId="166">
      <sharedItems containsSemiMixedTypes="0" containsString="0" containsNumber="1" minValue="-287.89999999999998" maxValue="111.040000000000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ige LaFave" refreshedDate="45569.57050613426" createdVersion="8" refreshedVersion="8" minRefreshableVersion="3" recordCount="20" xr:uid="{880E62BD-FA69-4A09-88BA-71F61936C740}">
  <cacheSource type="worksheet">
    <worksheetSource ref="B98:I118" sheet="Tables and chart"/>
  </cacheSource>
  <cacheFields count="8">
    <cacheField name="Name" numFmtId="0">
      <sharedItems count="20">
        <s v="Apple"/>
        <s v="Microsoft"/>
        <s v="NVDA"/>
        <s v="Amazon"/>
        <s v="Procter &amp; Gamble"/>
        <s v="Pepsi"/>
        <s v="JPMorgan"/>
        <s v="Visa"/>
        <s v="EXXON"/>
        <s v="J&amp;J"/>
        <s v="McDonald's"/>
        <s v="Home Depot"/>
        <s v="Taiwan Semi."/>
        <s v="Coca-Cola"/>
        <s v="Tesla"/>
        <s v="Nextra"/>
        <s v="Pfizer"/>
        <s v="Starbucks"/>
        <s v="Abbvie"/>
        <s v="Walmart"/>
      </sharedItems>
    </cacheField>
    <cacheField name="Stock" numFmtId="0">
      <sharedItems/>
    </cacheField>
    <cacheField name="Live Price" numFmtId="164">
      <sharedItems containsSemiMixedTypes="0" containsString="0" containsNumber="1" minValue="28.5002" maxValue="417.94"/>
    </cacheField>
    <cacheField name="Bought Price" numFmtId="44">
      <sharedItems containsSemiMixedTypes="0" containsString="0" containsNumber="1" minValue="35.299999999999997" maxValue="410.75"/>
    </cacheField>
    <cacheField name="Quantity" numFmtId="0">
      <sharedItems containsSemiMixedTypes="0" containsString="0" containsNumber="1" containsInteger="1" minValue="2" maxValue="10"/>
    </cacheField>
    <cacheField name="Total Cost" numFmtId="44">
      <sharedItems containsSemiMixedTypes="0" containsString="0" containsNumber="1" minValue="282.39999999999998" maxValue="1458"/>
    </cacheField>
    <cacheField name="Total Value" numFmtId="164">
      <sharedItems containsSemiMixedTypes="0" containsString="0" containsNumber="1" minValue="228.0016" maxValue="1687.4860000000001"/>
    </cacheField>
    <cacheField name="Gain / (Loss)" numFmtId="166">
      <sharedItems containsSemiMixedTypes="0" containsString="0" containsNumber="1" minValue="-572.51" maxValue="459.0750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ige LaFave" refreshedDate="45569.572366087959" createdVersion="8" refreshedVersion="8" minRefreshableVersion="3" recordCount="20" xr:uid="{624A2886-8F8F-47EA-B0BB-9C468B59E508}">
  <cacheSource type="worksheet">
    <worksheetSource ref="B3:M23" sheet="Tables and chart"/>
  </cacheSource>
  <cacheFields count="12">
    <cacheField name="Name" numFmtId="0">
      <sharedItems count="20">
        <s v="Apple"/>
        <s v="Microsoft"/>
        <s v="NVDA"/>
        <s v="Amazon"/>
        <s v="Procter &amp; Gamble"/>
        <s v="Pepsi"/>
        <s v="JPMorgan"/>
        <s v="Visa"/>
        <s v="EXXON"/>
        <s v="J&amp;J"/>
        <s v="McDonald's"/>
        <s v="Home Depot"/>
        <s v="Taiwan Semi."/>
        <s v="Coca-Cola"/>
        <s v="Tesla"/>
        <s v="Nextra"/>
        <s v="Pfizer"/>
        <s v="Starbucks"/>
        <s v="Abbvie"/>
        <s v="Walmart"/>
      </sharedItems>
    </cacheField>
    <cacheField name="Stock" numFmtId="0">
      <sharedItems/>
    </cacheField>
    <cacheField name="Live Price" numFmtId="164">
      <sharedItems containsSemiMixedTypes="0" containsString="0" containsNumber="1" minValue="28.34" maxValue="416.54" count="20">
        <n v="225.67"/>
        <n v="416.54"/>
        <n v="122.85"/>
        <n v="181.96"/>
        <n v="170.12"/>
        <n v="168.53"/>
        <n v="205.23"/>
        <n v="276.86"/>
        <n v="122.58"/>
        <n v="160.5"/>
        <n v="303.45"/>
        <n v="411.58"/>
        <n v="179.48"/>
        <n v="70.52"/>
        <n v="240.66"/>
        <n v="85.05"/>
        <n v="28.34"/>
        <n v="95.56"/>
        <n v="195.45"/>
        <n v="80.430000000000007"/>
      </sharedItems>
    </cacheField>
    <cacheField name="Bought Price" numFmtId="44">
      <sharedItems containsSemiMixedTypes="0" containsString="0" containsNumber="1" minValue="35.299999999999997" maxValue="410.75"/>
    </cacheField>
    <cacheField name="Quantity" numFmtId="0">
      <sharedItems containsSemiMixedTypes="0" containsString="0" containsNumber="1" containsInteger="1" minValue="2" maxValue="10"/>
    </cacheField>
    <cacheField name="Total Cost" numFmtId="44">
      <sharedItems containsSemiMixedTypes="0" containsString="0" containsNumber="1" minValue="282.39999999999998" maxValue="1458"/>
    </cacheField>
    <cacheField name="Total Value" numFmtId="164">
      <sharedItems containsSemiMixedTypes="0" containsString="0" containsNumber="1" minValue="226.72" maxValue="1701.2"/>
    </cacheField>
    <cacheField name="Gain / (Loss)" numFmtId="166">
      <sharedItems containsSemiMixedTypes="0" containsString="0" containsNumber="1" minValue="-575.79999999999995" maxValue="459.9"/>
    </cacheField>
    <cacheField name="Industry1" numFmtId="0">
      <sharedItems/>
    </cacheField>
    <cacheField name="Industry" numFmtId="0">
      <sharedItems count="6">
        <s v="Tech"/>
        <s v="Retail"/>
        <s v="Utility"/>
        <s v="Food &amp; Drug"/>
        <s v="Finace"/>
        <s v="Entertainment"/>
      </sharedItems>
    </cacheField>
    <cacheField name="High" numFmtId="164">
      <sharedItems containsSemiMixedTypes="0" containsString="0" containsNumber="1" minValue="28.58" maxValue="419.75"/>
    </cacheField>
    <cacheField name="Low" numFmtId="164">
      <sharedItems containsSemiMixedTypes="0" containsString="0" containsNumber="1" minValue="28.24" maxValue="414.97"/>
    </cacheField>
  </cacheFields>
  <extLst>
    <ext xmlns:x14="http://schemas.microsoft.com/office/spreadsheetml/2009/9/main" uri="{725AE2AE-9491-48be-B2B4-4EB974FC3084}">
      <x14:pivotCacheDefinition pivotCacheId="10505799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APPLE INC. (XNAS:AAPL)"/>
    <n v="225.67"/>
    <n v="172.3"/>
    <n v="5"/>
    <n v="861.5"/>
    <n v="1128.3499999999999"/>
    <n v="266.84999999999991"/>
    <s v="Computers, Phones &amp; Household Electronics"/>
    <x v="0"/>
    <n v="228"/>
    <n v="224.14"/>
    <n v="53.369999999999976"/>
  </r>
  <r>
    <x v="1"/>
    <s v="MICROSOFT CORPORATION (XNAS:MSFT)"/>
    <n v="416.54"/>
    <n v="305.5"/>
    <n v="3"/>
    <n v="916.5"/>
    <n v="1249.6200000000001"/>
    <n v="333.12000000000012"/>
    <s v="Software &amp; IT Services"/>
    <x v="0"/>
    <n v="419.75"/>
    <n v="414.97"/>
    <n v="111.04000000000002"/>
  </r>
  <r>
    <x v="2"/>
    <s v="NVIDIA CORPORATION (XNAS:NVDA)"/>
    <n v="122.85"/>
    <n v="410.75"/>
    <n v="2"/>
    <n v="821.5"/>
    <n v="245.7"/>
    <n v="-575.79999999999995"/>
    <s v="Semiconductors &amp; Semiconductor Equipment"/>
    <x v="0"/>
    <n v="125"/>
    <n v="121.9"/>
    <n v="-287.89999999999998"/>
  </r>
  <r>
    <x v="3"/>
    <s v="AMAZON.COM, INC. (XNAS:AMZN)"/>
    <n v="181.96"/>
    <n v="129.15"/>
    <n v="3"/>
    <n v="387.45000000000005"/>
    <n v="545.88"/>
    <n v="158.42999999999995"/>
    <s v="Diversified Retail"/>
    <x v="1"/>
    <n v="187.6"/>
    <n v="183.6"/>
    <n v="52.81"/>
  </r>
  <r>
    <x v="4"/>
    <s v="THE PROCTER &amp; GAMBLE COMPANY (XNYS:PG)"/>
    <n v="170.12"/>
    <n v="145.80000000000001"/>
    <n v="10"/>
    <n v="1458"/>
    <n v="1701.2"/>
    <n v="243.20000000000005"/>
    <s v="Personal &amp; Household Products &amp; Services"/>
    <x v="2"/>
    <n v="170.09"/>
    <n v="168.45"/>
    <n v="24.319999999999993"/>
  </r>
  <r>
    <x v="5"/>
    <s v="PEPSICO, INC. (XNAS:PEP)"/>
    <n v="168.53"/>
    <n v="181.2"/>
    <n v="5"/>
    <n v="906"/>
    <n v="842.65"/>
    <n v="-63.350000000000023"/>
    <s v="Beverages"/>
    <x v="3"/>
    <n v="168.5"/>
    <n v="166.82"/>
    <n v="-12.669999999999987"/>
  </r>
  <r>
    <x v="6"/>
    <s v="JPMORGAN CHASE &amp; CO. (XNYS:JPM)"/>
    <n v="205.23"/>
    <n v="137.4"/>
    <n v="5"/>
    <n v="687"/>
    <n v="1026.1499999999999"/>
    <n v="339.14999999999986"/>
    <s v="Banking Services"/>
    <x v="4"/>
    <n v="210.54"/>
    <n v="206.98"/>
    <n v="67.829999999999984"/>
  </r>
  <r>
    <x v="7"/>
    <s v="VISA INC. (XNYS:V)"/>
    <n v="276.86"/>
    <n v="227.9"/>
    <n v="3"/>
    <n v="683.7"/>
    <n v="830.58"/>
    <n v="146.88"/>
    <s v="Software &amp; IT Services"/>
    <x v="0"/>
    <n v="278.36"/>
    <n v="275.11"/>
    <n v="48.960000000000008"/>
  </r>
  <r>
    <x v="8"/>
    <s v="EXXON MOBIL CORPORATION (XNYS:XOM)"/>
    <n v="122.58"/>
    <n v="110.3"/>
    <n v="10"/>
    <n v="1103"/>
    <n v="1225.8"/>
    <n v="122.79999999999995"/>
    <s v="Oil &amp; Gas"/>
    <x v="2"/>
    <n v="125.19"/>
    <n v="122.44"/>
    <n v="12.280000000000001"/>
  </r>
  <r>
    <x v="9"/>
    <s v="JOHNSON &amp; JOHNSON (XNYS:JNJ)"/>
    <n v="160.5"/>
    <n v="160.75"/>
    <n v="5"/>
    <n v="803.75"/>
    <n v="802.5"/>
    <n v="-1.25"/>
    <s v="Pharmaceuticals"/>
    <x v="3"/>
    <n v="160.13999999999999"/>
    <n v="158.77500000000001"/>
    <n v="-0.25"/>
  </r>
  <r>
    <x v="10"/>
    <s v="MCDONALD'S CORPORATION (XNYS:MCD)"/>
    <n v="303.45"/>
    <n v="272.45"/>
    <n v="3"/>
    <n v="817.34999999999991"/>
    <n v="910.34999999999991"/>
    <n v="93"/>
    <s v="Hotels &amp; Entertainment Services"/>
    <x v="5"/>
    <n v="305.89"/>
    <n v="301.38"/>
    <n v="31"/>
  </r>
  <r>
    <x v="11"/>
    <s v="THE HOME DEPOT, INC. (XNYS:HD)"/>
    <n v="411.58"/>
    <n v="311"/>
    <n v="2"/>
    <n v="622"/>
    <n v="823.16"/>
    <n v="201.15999999999997"/>
    <s v="Specialty Retailers"/>
    <x v="1"/>
    <n v="411.82"/>
    <n v="399.45010000000002"/>
    <n v="100.57999999999998"/>
  </r>
  <r>
    <x v="12"/>
    <s v="Taiwan Semiconductor Manufacturing Co., Ltd. (XNYS:TSM)"/>
    <n v="179.48"/>
    <n v="87.5"/>
    <n v="5"/>
    <n v="437.5"/>
    <n v="897.4"/>
    <n v="459.9"/>
    <s v="Semiconductors &amp; Semiconductor Equipment"/>
    <x v="0"/>
    <n v="180"/>
    <n v="177.55"/>
    <n v="91.97999999999999"/>
  </r>
  <r>
    <x v="13"/>
    <s v="THE COCA-COLA COMPANY (XNYS:KO)"/>
    <n v="70.52"/>
    <n v="58.9"/>
    <n v="10"/>
    <n v="589"/>
    <n v="705.19999999999993"/>
    <n v="116.19999999999993"/>
    <s v="Beverages"/>
    <x v="3"/>
    <n v="70.28"/>
    <n v="69.72"/>
    <n v="11.619999999999997"/>
  </r>
  <r>
    <x v="14"/>
    <s v="TESLA, INC. (XNAS:TSLA)"/>
    <n v="240.66"/>
    <n v="243.5"/>
    <n v="2"/>
    <n v="487"/>
    <n v="481.32"/>
    <n v="-5.6800000000000068"/>
    <s v="Automobiles &amp; Auto Parts"/>
    <x v="0"/>
    <n v="250.96"/>
    <n v="244.58"/>
    <n v="-2.8400000000000034"/>
  </r>
  <r>
    <x v="15"/>
    <s v="NEXTERA ENERGY, INC. (XNYS:NEE)"/>
    <n v="85.05"/>
    <n v="69.150000000000006"/>
    <n v="10"/>
    <n v="691.5"/>
    <n v="850.5"/>
    <n v="159"/>
    <s v="Electrical Utilities &amp; IPPs"/>
    <x v="2"/>
    <n v="83.9"/>
    <n v="83.01"/>
    <n v="15.899999999999991"/>
  </r>
  <r>
    <x v="16"/>
    <s v="PFIZER INC. (XNYS:PFE)"/>
    <n v="28.34"/>
    <n v="35.299999999999997"/>
    <n v="8"/>
    <n v="282.39999999999998"/>
    <n v="226.72"/>
    <n v="-55.679999999999978"/>
    <s v="Pharmaceuticals"/>
    <x v="3"/>
    <n v="28.58"/>
    <n v="28.24"/>
    <n v="-6.9599999999999973"/>
  </r>
  <r>
    <x v="17"/>
    <s v="STARBUCKS CORPORATION (XNAS:SBUX)"/>
    <n v="95.56"/>
    <n v="96.25"/>
    <n v="5"/>
    <n v="481.25"/>
    <n v="477.8"/>
    <n v="-3.4499999999999886"/>
    <s v="Hotels &amp; Entertainment Services"/>
    <x v="5"/>
    <n v="96.53"/>
    <n v="95.15"/>
    <n v="-0.68999999999999773"/>
  </r>
  <r>
    <x v="18"/>
    <s v="ABBVIE INC. (XNYS:ABBV)"/>
    <n v="195.45"/>
    <n v="141.9"/>
    <n v="3"/>
    <n v="425.70000000000005"/>
    <n v="586.34999999999991"/>
    <n v="160.64999999999986"/>
    <s v="Pharmaceuticals"/>
    <x v="3"/>
    <n v="195.64"/>
    <n v="193.04499999999999"/>
    <n v="53.549999999999983"/>
  </r>
  <r>
    <x v="19"/>
    <s v="WALMART INC. (XNYS:WMT)"/>
    <n v="80.430000000000007"/>
    <n v="156.4"/>
    <n v="3"/>
    <n v="469.20000000000005"/>
    <n v="241.29000000000002"/>
    <n v="-227.91000000000003"/>
    <s v="Food &amp; Drug Retailing"/>
    <x v="3"/>
    <n v="81.11"/>
    <n v="79.88"/>
    <n v="-75.9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APPLE INC. (XNAS:AAPL)"/>
    <n v="225.2499"/>
    <n v="172.3"/>
    <n v="5"/>
    <n v="861.5"/>
    <n v="1126.2494999999999"/>
    <n v="264.7494999999999"/>
  </r>
  <r>
    <x v="1"/>
    <s v="MICROSOFT CORPORATION (XNAS:MSFT)"/>
    <n v="417.94"/>
    <n v="305.5"/>
    <n v="3"/>
    <n v="916.5"/>
    <n v="1253.82"/>
    <n v="337.31999999999994"/>
  </r>
  <r>
    <x v="2"/>
    <s v="NVIDIA CORPORATION (XNAS:NVDA)"/>
    <n v="124.495"/>
    <n v="410.75"/>
    <n v="2"/>
    <n v="821.5"/>
    <n v="248.99"/>
    <n v="-572.51"/>
  </r>
  <r>
    <x v="3"/>
    <s v="AMAZON.COM, INC. (XNAS:AMZN)"/>
    <n v="184.8218"/>
    <n v="129.15"/>
    <n v="3"/>
    <n v="387.45000000000005"/>
    <n v="554.46540000000005"/>
    <n v="167.0154"/>
  </r>
  <r>
    <x v="4"/>
    <s v="THE PROCTER &amp; GAMBLE COMPANY (XNYS:PG)"/>
    <n v="168.74860000000001"/>
    <n v="145.80000000000001"/>
    <n v="10"/>
    <n v="1458"/>
    <n v="1687.4860000000001"/>
    <n v="229.4860000000001"/>
  </r>
  <r>
    <x v="5"/>
    <s v="PEPSICO, INC. (XNAS:PEP)"/>
    <n v="167.67500000000001"/>
    <n v="181.2"/>
    <n v="5"/>
    <n v="906"/>
    <n v="838.375"/>
    <n v="-67.625"/>
  </r>
  <r>
    <x v="6"/>
    <s v="JPMORGAN CHASE &amp; CO. (XNYS:JPM)"/>
    <n v="210.3672"/>
    <n v="137.4"/>
    <n v="5"/>
    <n v="687"/>
    <n v="1051.836"/>
    <n v="364.83600000000001"/>
  </r>
  <r>
    <x v="7"/>
    <s v="VISA INC. (XNYS:V)"/>
    <n v="276.28500000000003"/>
    <n v="227.9"/>
    <n v="3"/>
    <n v="683.7"/>
    <n v="828.85500000000002"/>
    <n v="145.15499999999997"/>
  </r>
  <r>
    <x v="8"/>
    <s v="EXXON MOBIL CORPORATION (XNYS:XOM)"/>
    <n v="124.28"/>
    <n v="110.3"/>
    <n v="10"/>
    <n v="1103"/>
    <n v="1242.8"/>
    <n v="139.79999999999995"/>
  </r>
  <r>
    <x v="9"/>
    <s v="JOHNSON &amp; JOHNSON (XNYS:JNJ)"/>
    <n v="159.97999999999999"/>
    <n v="160.75"/>
    <n v="5"/>
    <n v="803.75"/>
    <n v="799.9"/>
    <n v="-3.8500000000000227"/>
  </r>
  <r>
    <x v="10"/>
    <s v="MCDONALD'S CORPORATION (XNYS:MCD)"/>
    <n v="302.83"/>
    <n v="272.45"/>
    <n v="3"/>
    <n v="817.34999999999991"/>
    <n v="908.49"/>
    <n v="91.1400000000001"/>
  </r>
  <r>
    <x v="11"/>
    <s v="THE HOME DEPOT, INC. (XNYS:HD)"/>
    <n v="405.84"/>
    <n v="311"/>
    <n v="2"/>
    <n v="622"/>
    <n v="811.68"/>
    <n v="189.67999999999995"/>
  </r>
  <r>
    <x v="12"/>
    <s v="Taiwan Semiconductor Manufacturing Co., Ltd. (XNYS:TSM)"/>
    <n v="179.315"/>
    <n v="87.5"/>
    <n v="5"/>
    <n v="437.5"/>
    <n v="896.57500000000005"/>
    <n v="459.07500000000005"/>
  </r>
  <r>
    <x v="13"/>
    <s v="THE COCA-COLA COMPANY (XNYS:KO)"/>
    <n v="70.015000000000001"/>
    <n v="58.9"/>
    <n v="10"/>
    <n v="589"/>
    <n v="700.15"/>
    <n v="111.14999999999998"/>
  </r>
  <r>
    <x v="14"/>
    <s v="TESLA, INC. (XNAS:TSLA)"/>
    <n v="248.845"/>
    <n v="243.5"/>
    <n v="2"/>
    <n v="487"/>
    <n v="497.69"/>
    <n v="10.689999999999998"/>
  </r>
  <r>
    <x v="15"/>
    <s v="NEXTERA ENERGY, INC. (XNYS:NEE)"/>
    <n v="83.784999999999997"/>
    <n v="69.150000000000006"/>
    <n v="10"/>
    <n v="691.5"/>
    <n v="837.84999999999991"/>
    <n v="146.34999999999991"/>
  </r>
  <r>
    <x v="16"/>
    <s v="PFIZER INC. (XNYS:PFE)"/>
    <n v="28.5002"/>
    <n v="35.299999999999997"/>
    <n v="8"/>
    <n v="282.39999999999998"/>
    <n v="228.0016"/>
    <n v="-54.398399999999981"/>
  </r>
  <r>
    <x v="17"/>
    <s v="STARBUCKS CORPORATION (XNAS:SBUX)"/>
    <n v="96.144999999999996"/>
    <n v="96.25"/>
    <n v="5"/>
    <n v="481.25"/>
    <n v="480.72499999999997"/>
    <n v="-0.52500000000003411"/>
  </r>
  <r>
    <x v="18"/>
    <s v="ABBVIE INC. (XNYS:ABBV)"/>
    <n v="193.76"/>
    <n v="141.9"/>
    <n v="3"/>
    <n v="425.70000000000005"/>
    <n v="581.28"/>
    <n v="155.57999999999993"/>
  </r>
  <r>
    <x v="19"/>
    <s v="WALMART INC. (XNYS:WMT)"/>
    <n v="80.92"/>
    <n v="156.4"/>
    <n v="3"/>
    <n v="469.20000000000005"/>
    <n v="242.76"/>
    <n v="-226.4400000000000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APPLE INC. (XNAS:AAPL)"/>
    <x v="0"/>
    <n v="172.3"/>
    <n v="5"/>
    <n v="861.5"/>
    <n v="1128.3499999999999"/>
    <n v="266.84999999999991"/>
    <s v="Computers, Phones &amp; Household Electronics"/>
    <x v="0"/>
    <n v="228"/>
    <n v="224.14"/>
  </r>
  <r>
    <x v="1"/>
    <s v="MICROSOFT CORPORATION (XNAS:MSFT)"/>
    <x v="1"/>
    <n v="305.5"/>
    <n v="3"/>
    <n v="916.5"/>
    <n v="1249.6200000000001"/>
    <n v="333.12000000000012"/>
    <s v="Software &amp; IT Services"/>
    <x v="0"/>
    <n v="419.75"/>
    <n v="414.97"/>
  </r>
  <r>
    <x v="2"/>
    <s v="NVIDIA CORPORATION (XNAS:NVDA)"/>
    <x v="2"/>
    <n v="410.75"/>
    <n v="2"/>
    <n v="821.5"/>
    <n v="245.7"/>
    <n v="-575.79999999999995"/>
    <s v="Semiconductors &amp; Semiconductor Equipment"/>
    <x v="0"/>
    <n v="125"/>
    <n v="121.9"/>
  </r>
  <r>
    <x v="3"/>
    <s v="AMAZON.COM, INC. (XNAS:AMZN)"/>
    <x v="3"/>
    <n v="129.15"/>
    <n v="3"/>
    <n v="387.45000000000005"/>
    <n v="545.88"/>
    <n v="158.42999999999995"/>
    <s v="Diversified Retail"/>
    <x v="1"/>
    <n v="187.6"/>
    <n v="183.6"/>
  </r>
  <r>
    <x v="4"/>
    <s v="THE PROCTER &amp; GAMBLE COMPANY (XNYS:PG)"/>
    <x v="4"/>
    <n v="145.80000000000001"/>
    <n v="10"/>
    <n v="1458"/>
    <n v="1701.2"/>
    <n v="243.20000000000005"/>
    <s v="Personal &amp; Household Products &amp; Services"/>
    <x v="2"/>
    <n v="170.09"/>
    <n v="168.45"/>
  </r>
  <r>
    <x v="5"/>
    <s v="PEPSICO, INC. (XNAS:PEP)"/>
    <x v="5"/>
    <n v="181.2"/>
    <n v="5"/>
    <n v="906"/>
    <n v="842.65"/>
    <n v="-63.350000000000023"/>
    <s v="Beverages"/>
    <x v="3"/>
    <n v="168.5"/>
    <n v="166.82"/>
  </r>
  <r>
    <x v="6"/>
    <s v="JPMORGAN CHASE &amp; CO. (XNYS:JPM)"/>
    <x v="6"/>
    <n v="137.4"/>
    <n v="5"/>
    <n v="687"/>
    <n v="1026.1499999999999"/>
    <n v="339.14999999999986"/>
    <s v="Banking Services"/>
    <x v="4"/>
    <n v="210.54"/>
    <n v="206.98"/>
  </r>
  <r>
    <x v="7"/>
    <s v="VISA INC. (XNYS:V)"/>
    <x v="7"/>
    <n v="227.9"/>
    <n v="3"/>
    <n v="683.7"/>
    <n v="830.58"/>
    <n v="146.88"/>
    <s v="Software &amp; IT Services"/>
    <x v="0"/>
    <n v="278.36"/>
    <n v="275.11"/>
  </r>
  <r>
    <x v="8"/>
    <s v="EXXON MOBIL CORPORATION (XNYS:XOM)"/>
    <x v="8"/>
    <n v="110.3"/>
    <n v="10"/>
    <n v="1103"/>
    <n v="1225.8"/>
    <n v="122.79999999999995"/>
    <s v="Oil &amp; Gas"/>
    <x v="2"/>
    <n v="125.19"/>
    <n v="122.44"/>
  </r>
  <r>
    <x v="9"/>
    <s v="JOHNSON &amp; JOHNSON (XNYS:JNJ)"/>
    <x v="9"/>
    <n v="160.75"/>
    <n v="5"/>
    <n v="803.75"/>
    <n v="802.5"/>
    <n v="-1.25"/>
    <s v="Pharmaceuticals"/>
    <x v="3"/>
    <n v="160.13999999999999"/>
    <n v="158.77500000000001"/>
  </r>
  <r>
    <x v="10"/>
    <s v="MCDONALD'S CORPORATION (XNYS:MCD)"/>
    <x v="10"/>
    <n v="272.45"/>
    <n v="3"/>
    <n v="817.34999999999991"/>
    <n v="910.34999999999991"/>
    <n v="93"/>
    <s v="Hotels &amp; Entertainment Services"/>
    <x v="5"/>
    <n v="305.89"/>
    <n v="301.38"/>
  </r>
  <r>
    <x v="11"/>
    <s v="THE HOME DEPOT, INC. (XNYS:HD)"/>
    <x v="11"/>
    <n v="311"/>
    <n v="2"/>
    <n v="622"/>
    <n v="823.16"/>
    <n v="201.15999999999997"/>
    <s v="Specialty Retailers"/>
    <x v="1"/>
    <n v="411.82"/>
    <n v="399.45010000000002"/>
  </r>
  <r>
    <x v="12"/>
    <s v="Taiwan Semiconductor Manufacturing Co., Ltd. (XNYS:TSM)"/>
    <x v="12"/>
    <n v="87.5"/>
    <n v="5"/>
    <n v="437.5"/>
    <n v="897.4"/>
    <n v="459.9"/>
    <s v="Semiconductors &amp; Semiconductor Equipment"/>
    <x v="0"/>
    <n v="180"/>
    <n v="177.55"/>
  </r>
  <r>
    <x v="13"/>
    <s v="THE COCA-COLA COMPANY (XNYS:KO)"/>
    <x v="13"/>
    <n v="58.9"/>
    <n v="10"/>
    <n v="589"/>
    <n v="705.19999999999993"/>
    <n v="116.19999999999993"/>
    <s v="Beverages"/>
    <x v="3"/>
    <n v="70.28"/>
    <n v="69.72"/>
  </r>
  <r>
    <x v="14"/>
    <s v="TESLA, INC. (XNAS:TSLA)"/>
    <x v="14"/>
    <n v="243.5"/>
    <n v="2"/>
    <n v="487"/>
    <n v="481.32"/>
    <n v="-5.6800000000000068"/>
    <s v="Automobiles &amp; Auto Parts"/>
    <x v="0"/>
    <n v="250.96"/>
    <n v="244.58"/>
  </r>
  <r>
    <x v="15"/>
    <s v="NEXTERA ENERGY, INC. (XNYS:NEE)"/>
    <x v="15"/>
    <n v="69.150000000000006"/>
    <n v="10"/>
    <n v="691.5"/>
    <n v="850.5"/>
    <n v="159"/>
    <s v="Electrical Utilities &amp; IPPs"/>
    <x v="2"/>
    <n v="83.9"/>
    <n v="83.01"/>
  </r>
  <r>
    <x v="16"/>
    <s v="PFIZER INC. (XNYS:PFE)"/>
    <x v="16"/>
    <n v="35.299999999999997"/>
    <n v="8"/>
    <n v="282.39999999999998"/>
    <n v="226.72"/>
    <n v="-55.679999999999978"/>
    <s v="Pharmaceuticals"/>
    <x v="3"/>
    <n v="28.58"/>
    <n v="28.24"/>
  </r>
  <r>
    <x v="17"/>
    <s v="STARBUCKS CORPORATION (XNAS:SBUX)"/>
    <x v="17"/>
    <n v="96.25"/>
    <n v="5"/>
    <n v="481.25"/>
    <n v="477.8"/>
    <n v="-3.4499999999999886"/>
    <s v="Hotels &amp; Entertainment Services"/>
    <x v="5"/>
    <n v="96.53"/>
    <n v="95.15"/>
  </r>
  <r>
    <x v="18"/>
    <s v="ABBVIE INC. (XNYS:ABBV)"/>
    <x v="18"/>
    <n v="141.9"/>
    <n v="3"/>
    <n v="425.70000000000005"/>
    <n v="586.34999999999991"/>
    <n v="160.64999999999986"/>
    <s v="Pharmaceuticals"/>
    <x v="3"/>
    <n v="195.64"/>
    <n v="193.04499999999999"/>
  </r>
  <r>
    <x v="19"/>
    <s v="WALMART INC. (XNYS:WMT)"/>
    <x v="19"/>
    <n v="156.4"/>
    <n v="3"/>
    <n v="469.20000000000005"/>
    <n v="241.29000000000002"/>
    <n v="-227.91000000000003"/>
    <s v="Food &amp; Drug Retailing"/>
    <x v="3"/>
    <n v="81.11"/>
    <n v="79.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D9E25F-9496-4C93-824C-90A83009A699}" name="PivotTable2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167:I174" firstHeaderRow="1" firstDataRow="1" firstDataCol="1"/>
  <pivotFields count="13">
    <pivotField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numFmtId="44" showAll="0"/>
    <pivotField dataField="1" numFmtId="164" showAll="0"/>
    <pivotField numFmtId="166" showAll="0"/>
    <pivotField showAll="0"/>
    <pivotField axis="axisRow" showAll="0">
      <items count="7">
        <item x="5"/>
        <item x="4"/>
        <item x="3"/>
        <item x="1"/>
        <item x="0"/>
        <item x="2"/>
        <item t="default"/>
      </items>
    </pivotField>
    <pivotField numFmtId="164" showAll="0"/>
    <pivotField numFmtId="164" showAll="0"/>
    <pivotField numFmtId="166" showAll="0"/>
  </pivotFields>
  <rowFields count="1">
    <field x="9"/>
  </rowFields>
  <rowItems count="7">
    <i>
      <x/>
    </i>
    <i>
      <x v="1"/>
    </i>
    <i>
      <x v="2"/>
    </i>
    <i>
      <x v="3"/>
    </i>
    <i>
      <x v="4"/>
    </i>
    <i>
      <x v="5"/>
    </i>
    <i t="grand">
      <x/>
    </i>
  </rowItems>
  <colItems count="1">
    <i/>
  </colItems>
  <dataFields count="1">
    <dataField name="Sum of Total Value" fld="6" baseField="0" baseItem="0"/>
  </dataFields>
  <chartFormats count="8">
    <chartFormat chart="1" format="0" series="1">
      <pivotArea type="data" outline="0" fieldPosition="0">
        <references count="1">
          <reference field="4294967294" count="1" selected="0">
            <x v="0"/>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9" count="1" selected="0">
            <x v="0"/>
          </reference>
        </references>
      </pivotArea>
    </chartFormat>
    <chartFormat chart="9" format="24">
      <pivotArea type="data" outline="0" fieldPosition="0">
        <references count="2">
          <reference field="4294967294" count="1" selected="0">
            <x v="0"/>
          </reference>
          <reference field="9" count="1" selected="0">
            <x v="1"/>
          </reference>
        </references>
      </pivotArea>
    </chartFormat>
    <chartFormat chart="9" format="25">
      <pivotArea type="data" outline="0" fieldPosition="0">
        <references count="2">
          <reference field="4294967294" count="1" selected="0">
            <x v="0"/>
          </reference>
          <reference field="9" count="1" selected="0">
            <x v="2"/>
          </reference>
        </references>
      </pivotArea>
    </chartFormat>
    <chartFormat chart="9" format="26">
      <pivotArea type="data" outline="0" fieldPosition="0">
        <references count="2">
          <reference field="4294967294" count="1" selected="0">
            <x v="0"/>
          </reference>
          <reference field="9" count="1" selected="0">
            <x v="3"/>
          </reference>
        </references>
      </pivotArea>
    </chartFormat>
    <chartFormat chart="9" format="27">
      <pivotArea type="data" outline="0" fieldPosition="0">
        <references count="2">
          <reference field="4294967294" count="1" selected="0">
            <x v="0"/>
          </reference>
          <reference field="9" count="1" selected="0">
            <x v="4"/>
          </reference>
        </references>
      </pivotArea>
    </chartFormat>
    <chartFormat chart="9" format="28">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A9510C-C6E4-40C5-BADA-BECCBB41E92E}" name="PivotTable20"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5:C216" firstHeaderRow="1" firstDataRow="1" firstDataCol="1"/>
  <pivotFields count="13">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numFmtId="44" showAll="0"/>
    <pivotField numFmtId="164" showAll="0"/>
    <pivotField numFmtId="166" showAll="0"/>
    <pivotField showAll="0"/>
    <pivotField showAll="0"/>
    <pivotField numFmtId="164" showAll="0"/>
    <pivotField numFmtId="164" showAll="0"/>
    <pivotField dataField="1" numFmtId="166"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Growth"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ECA959-1277-4561-8171-E662147633C2}" name="PivotTable18"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75:G96" firstHeaderRow="1" firstDataRow="1" firstDataCol="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numFmtId="44" showAll="0"/>
    <pivotField numFmtId="164" showAll="0"/>
    <pivotField dataField="1" numFmtId="166" showAll="0"/>
    <pivotField showAll="0"/>
    <pivotField showAll="0">
      <items count="7">
        <item x="5"/>
        <item x="4"/>
        <item x="3"/>
        <item x="1"/>
        <item x="0"/>
        <item x="2"/>
        <item t="default"/>
      </items>
    </pivotField>
    <pivotField numFmtId="164" showAll="0"/>
    <pivotField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Gain / (Los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2BC484-1BF6-45F0-AD9C-53D4D404D912}" name="PivotTable17"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147:D168" firstHeaderRow="0" firstDataRow="1" firstDataCol="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dataField="1" numFmtId="164" showAll="0"/>
    <pivotField dataField="1" numFmtId="44" showAll="0"/>
    <pivotField showAll="0"/>
    <pivotField numFmtId="44" showAll="0"/>
    <pivotField numFmtId="164" showAll="0"/>
    <pivotField numFmtId="166" showAll="0"/>
    <pivotField showAll="0"/>
    <pivotField showAll="0">
      <items count="7">
        <item x="5"/>
        <item x="4"/>
        <item x="3"/>
        <item x="1"/>
        <item x="0"/>
        <item x="2"/>
        <item t="default"/>
      </items>
    </pivotField>
    <pivotField numFmtId="164" showAll="0"/>
    <pivotField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Bought Price" fld="3" baseField="0" baseItem="0"/>
    <dataField name="Sum of Live Price" fld="2"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58EE89-51A3-461F-BB96-3FA9F2437EB1}" name="PivotTable15"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123:D144" firstHeaderRow="0" firstDataRow="1" firstDataCol="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dataField="1" numFmtId="44" showAll="0"/>
    <pivotField showAll="0"/>
    <pivotField numFmtId="44" showAll="0"/>
    <pivotField dataField="1" numFmtId="164" showAll="0"/>
    <pivotField numFmtId="166" showAll="0"/>
    <pivotField showAll="0"/>
    <pivotField showAll="0">
      <items count="7">
        <item x="5"/>
        <item x="4"/>
        <item x="3"/>
        <item x="1"/>
        <item x="0"/>
        <item x="2"/>
        <item t="default"/>
      </items>
    </pivotField>
    <pivotField numFmtId="164" showAll="0"/>
    <pivotField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Bought Price" fld="3" baseField="0" baseItem="0"/>
    <dataField name="Sum of Total Value" fld="6"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24CE09-BB76-440D-88C1-67E41EAAB966}" name="PivotTable14"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8:L119" firstHeaderRow="1" firstDataRow="1" firstDataCol="1"/>
  <pivotFields count="8">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numFmtId="44" showAll="0"/>
    <pivotField numFmtId="164" showAll="0"/>
    <pivotField dataField="1" numFmtId="166"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Gain / (Loss)" fld="7" baseField="0" baseItem="0"/>
  </dataFields>
  <formats count="1">
    <format dxfId="38">
      <pivotArea collapsedLevelsAreSubtotals="1" fieldPosition="0">
        <references count="1">
          <reference field="0" count="0"/>
        </references>
      </pivotArea>
    </format>
  </formats>
  <conditionalFormats count="2">
    <conditionalFormat priority="2">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 priority="1">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3ADDD9-0A42-45E5-B826-659B251386CF}" name="PivotTable12"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75:C96" firstHeaderRow="1" firstDataRow="1" firstDataCol="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dataField="1" numFmtId="44" showAll="0"/>
    <pivotField numFmtId="164" showAll="0"/>
    <pivotField numFmtId="166" showAll="0"/>
    <pivotField showAll="0"/>
    <pivotField showAll="0">
      <items count="7">
        <item x="5"/>
        <item x="4"/>
        <item x="3"/>
        <item x="1"/>
        <item x="0"/>
        <item x="2"/>
        <item t="default"/>
      </items>
    </pivotField>
    <pivotField numFmtId="164" showAll="0"/>
    <pivotField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Total Cos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D283B0-129E-4A15-83AD-F2F2E3EA6620}" name="PivotTable10"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0:D71" firstHeaderRow="0" firstDataRow="1" firstDataCol="1" rowPageCount="1" colPageCount="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axis="axisPage" numFmtId="164" showAll="0">
      <items count="21">
        <item x="16"/>
        <item x="13"/>
        <item x="19"/>
        <item x="15"/>
        <item x="17"/>
        <item x="8"/>
        <item x="2"/>
        <item x="9"/>
        <item x="5"/>
        <item x="4"/>
        <item x="12"/>
        <item x="3"/>
        <item x="18"/>
        <item x="6"/>
        <item x="0"/>
        <item x="14"/>
        <item x="7"/>
        <item x="10"/>
        <item x="11"/>
        <item x="1"/>
        <item t="default"/>
      </items>
    </pivotField>
    <pivotField numFmtId="44" showAll="0"/>
    <pivotField showAll="0"/>
    <pivotField numFmtId="44" showAll="0"/>
    <pivotField numFmtId="164" showAll="0"/>
    <pivotField numFmtId="166" showAll="0"/>
    <pivotField showAll="0"/>
    <pivotField showAll="0">
      <items count="7">
        <item x="5"/>
        <item x="4"/>
        <item x="3"/>
        <item x="1"/>
        <item x="0"/>
        <item x="2"/>
        <item t="default"/>
      </items>
    </pivotField>
    <pivotField dataField="1" numFmtId="164" showAll="0"/>
    <pivotField dataField="1"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2" hier="-1"/>
  </pageFields>
  <dataFields count="2">
    <dataField name="Sum of High" fld="10" baseField="0" baseItem="0"/>
    <dataField name="Sum of Low" fld="11"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1327A4-F0F3-4829-A75B-AEDD8DE10A27}" name="PivotTable8"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26:D47" firstHeaderRow="0" firstDataRow="1" firstDataCol="1"/>
  <pivotFields count="12">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dataField="1" numFmtId="44" showAll="0"/>
    <pivotField dataField="1" numFmtId="164" showAll="0"/>
    <pivotField numFmtId="166" showAll="0"/>
    <pivotField showAll="0"/>
    <pivotField showAll="0">
      <items count="7">
        <item x="5"/>
        <item x="4"/>
        <item x="3"/>
        <item x="1"/>
        <item x="0"/>
        <item x="2"/>
        <item t="default"/>
      </items>
    </pivotField>
    <pivotField numFmtId="164" showAll="0"/>
    <pivotField numFmtId="164"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Total Cost" fld="5" baseField="0" baseItem="0"/>
    <dataField name="Sum of Total Value" fld="6" baseField="0"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7"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72B361-94A7-4FE1-AE2B-9C39FFCDDBB3}" name="PivotTable23"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5:F46" firstHeaderRow="1" firstDataRow="1" firstDataCol="1"/>
  <pivotFields count="8">
    <pivotField axis="axisRow" showAll="0">
      <items count="21">
        <item x="18"/>
        <item x="3"/>
        <item x="0"/>
        <item x="13"/>
        <item x="8"/>
        <item x="11"/>
        <item x="9"/>
        <item x="6"/>
        <item x="10"/>
        <item x="1"/>
        <item x="15"/>
        <item x="2"/>
        <item x="5"/>
        <item x="16"/>
        <item x="4"/>
        <item x="17"/>
        <item x="12"/>
        <item x="14"/>
        <item x="7"/>
        <item x="19"/>
        <item t="default"/>
      </items>
    </pivotField>
    <pivotField showAll="0"/>
    <pivotField numFmtId="164" showAll="0"/>
    <pivotField numFmtId="44" showAll="0"/>
    <pivotField showAll="0"/>
    <pivotField numFmtId="44" showAll="0"/>
    <pivotField numFmtId="164" showAll="0"/>
    <pivotField dataField="1" numFmtId="166"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Gain / (Loss)" fld="7" baseField="0" baseItem="0"/>
  </dataFields>
  <formats count="21">
    <format dxfId="11">
      <pivotArea type="all" dataOnly="0" outline="0" fieldPosition="0"/>
    </format>
    <format dxfId="12">
      <pivotArea outline="0" collapsedLevelsAreSubtotals="1" fieldPosition="0"/>
    </format>
    <format dxfId="13">
      <pivotArea field="0" type="button" dataOnly="0" labelOnly="1" outline="0" axis="axisRow" fieldPosition="0"/>
    </format>
    <format dxfId="14">
      <pivotArea dataOnly="0" labelOnly="1" fieldPosition="0">
        <references count="1">
          <reference field="0" count="0"/>
        </references>
      </pivotArea>
    </format>
    <format dxfId="15">
      <pivotArea dataOnly="0" labelOnly="1" grandRow="1" outline="0" fieldPosition="0"/>
    </format>
    <format dxfId="16">
      <pivotArea dataOnly="0" labelOnly="1" outline="0" axis="axisValues" fieldPosition="0"/>
    </format>
    <format dxfId="17">
      <pivotArea type="all" dataOnly="0" outline="0" fieldPosition="0"/>
    </format>
    <format dxfId="18">
      <pivotArea outline="0" collapsedLevelsAreSubtotals="1" fieldPosition="0"/>
    </format>
    <format dxfId="19">
      <pivotArea field="0" type="button" dataOnly="0" labelOnly="1" outline="0" axis="axisRow" fieldPosition="0"/>
    </format>
    <format dxfId="20">
      <pivotArea dataOnly="0" labelOnly="1" fieldPosition="0">
        <references count="1">
          <reference field="0" count="0"/>
        </references>
      </pivotArea>
    </format>
    <format dxfId="21">
      <pivotArea dataOnly="0" labelOnly="1" grandRow="1" outline="0" fieldPosition="0"/>
    </format>
    <format dxfId="22">
      <pivotArea dataOnly="0" labelOnly="1" outline="0" axis="axisValues" fieldPosition="0"/>
    </format>
    <format dxfId="23">
      <pivotArea type="all" dataOnly="0" outline="0" fieldPosition="0"/>
    </format>
    <format dxfId="24">
      <pivotArea outline="0" collapsedLevelsAreSubtotals="1" fieldPosition="0"/>
    </format>
    <format dxfId="25">
      <pivotArea field="0" type="button" dataOnly="0" labelOnly="1" outline="0" axis="axisRow" fieldPosition="0"/>
    </format>
    <format dxfId="26">
      <pivotArea dataOnly="0" labelOnly="1" fieldPosition="0">
        <references count="1">
          <reference field="0" count="0"/>
        </references>
      </pivotArea>
    </format>
    <format dxfId="27">
      <pivotArea dataOnly="0" labelOnly="1" grandRow="1" outline="0" fieldPosition="0"/>
    </format>
    <format dxfId="28">
      <pivotArea dataOnly="0" labelOnly="1" outline="0" axis="axisValues" fieldPosition="0"/>
    </format>
    <format dxfId="29">
      <pivotArea grandRow="1" outline="0" collapsedLevelsAreSubtotals="1" fieldPosition="0"/>
    </format>
    <format dxfId="30">
      <pivotArea collapsedLevelsAreSubtotals="1" fieldPosition="0">
        <references count="1">
          <reference field="0" count="0"/>
        </references>
      </pivotArea>
    </format>
    <format dxfId="31">
      <pivotArea grandRow="1" outline="0" collapsedLevelsAreSubtotals="1" fieldPosition="0"/>
    </format>
  </formats>
  <conditionalFormats count="3">
    <conditionalFormat priority="3">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 priority="2">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 priority="1">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7">
  <rv s="0">
    <v>https://www.bing.com/financeapi/forcetrigger?t=a1mou2&amp;q=XNAS%3aAAPL&amp;form=skydnc</v>
    <v>Learn more on Bing</v>
  </rv>
  <rv s="1">
    <v>en-US</v>
    <v>a1mou2</v>
    <v>268435456</v>
    <v>1</v>
    <v>Powered by Refinitiv</v>
    <v>0</v>
    <v>APPLE INC. (XNAS:AAPL)</v>
    <v>2</v>
    <v>3</v>
    <v>Finance</v>
    <v>4</v>
    <v>237.23</v>
    <v>164.07499999999999</v>
    <v>1.2396</v>
    <v>0.09</v>
    <v>3.9879999999999999E-4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228</v>
    <v>Computers, Phones &amp; Household Electronics</v>
    <v>Stock</v>
    <v>45569.808768888281</v>
    <v>0</v>
    <v>224.14</v>
    <v>3432486646400</v>
    <v>APPLE INC.</v>
    <v>APPLE INC.</v>
    <v>227.89</v>
    <v>34.262099999999997</v>
    <v>225.67</v>
    <v>225.76</v>
    <v>15204140000</v>
    <v>AAPL</v>
    <v>APPLE INC. (XNAS:AAPL)</v>
    <v>22691238</v>
    <v>58699950</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314</v>
    <v>0.9002</v>
    <v>0.76</v>
    <v>1.825E-3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419.75</v>
    <v>6</v>
    <v>Software &amp; IT Services</v>
    <v>Stock</v>
    <v>45569.808767546092</v>
    <v>7</v>
    <v>414.97</v>
    <v>3101807174700</v>
    <v>MICROSOFT CORPORATION</v>
    <v>MICROSOFT CORPORATION</v>
    <v>417.88</v>
    <v>35.300400000000003</v>
    <v>416.54</v>
    <v>417.3</v>
    <v>7433039000</v>
    <v>MSFT</v>
    <v>MICROSOFT CORPORATION (XNAS:MSFT)</v>
    <v>8998105</v>
    <v>18707349</v>
    <v>1993</v>
  </rv>
  <rv s="2">
    <v>8</v>
  </rv>
  <rv s="0">
    <v>https://www.bing.com/financeapi/forcetrigger?t=a1yv52&amp;q=XNAS%3aNVDA&amp;form=skydnc</v>
    <v>Learn more on Bing</v>
  </rv>
  <rv s="1">
    <v>en-US</v>
    <v>a1yv52</v>
    <v>268435456</v>
    <v>1</v>
    <v>Powered by Refinitiv</v>
    <v>0</v>
    <v>NVIDIA CORPORATION (XNAS:NVDA)</v>
    <v>2</v>
    <v>3</v>
    <v>Finance</v>
    <v>4</v>
    <v>140.76</v>
    <v>39.229999999999997</v>
    <v>1.6677</v>
    <v>1.66</v>
    <v>1.3512E-2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125</v>
    <v>Semiconductors &amp; Semiconductor Equipment</v>
    <v>Stock</v>
    <v>45569.808785566405</v>
    <v>10</v>
    <v>121.9</v>
    <v>3054230300000</v>
    <v>NVIDIA CORPORATION</v>
    <v>NVIDIA CORPORATION</v>
    <v>124.93</v>
    <v>57.700899999999997</v>
    <v>122.85</v>
    <v>124.51</v>
    <v>24530000000</v>
    <v>NVDA</v>
    <v>NVIDIA CORPORATION (XNAS:NVDA)</v>
    <v>199769207</v>
    <v>314421770</v>
    <v>1998</v>
  </rv>
  <rv s="2">
    <v>11</v>
  </rv>
  <rv s="0">
    <v>https://www.bing.com/financeapi/forcetrigger?t=a1nhlh&amp;q=XNAS%3aAMZN&amp;form=skydnc</v>
    <v>Learn more on Bing</v>
  </rv>
  <rv s="1">
    <v>en-US</v>
    <v>a1nhlh</v>
    <v>268435456</v>
    <v>1</v>
    <v>Powered by Refinitiv</v>
    <v>0</v>
    <v>AMAZON.COM, INC. (XNAS:AMZN)</v>
    <v>2</v>
    <v>3</v>
    <v>Finance</v>
    <v>4</v>
    <v>201.2</v>
    <v>118.35</v>
    <v>1.1486000000000001</v>
    <v>3.4540000000000002</v>
    <v>1.8982000000000002E-2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187.6</v>
    <v>Diversified Retail</v>
    <v>Stock</v>
    <v>45569.80877111094</v>
    <v>13</v>
    <v>183.6</v>
    <v>1909773000000</v>
    <v>AMAZON.COM, INC.</v>
    <v>AMAZON.COM, INC.</v>
    <v>185.71</v>
    <v>44.259399999999999</v>
    <v>181.96</v>
    <v>185.41399999999999</v>
    <v>10495570000</v>
    <v>AMZN</v>
    <v>AMAZON.COM, INC. (XNAS:AMZN)</v>
    <v>25951075</v>
    <v>36996628</v>
    <v>1996</v>
  </rv>
  <rv s="2">
    <v>14</v>
  </rv>
  <rv s="0">
    <v>https://www.bing.com/financeapi/forcetrigger?t=a1zsjc&amp;q=XNYS%3aPG&amp;form=skydnc</v>
    <v>Learn more on Bing</v>
  </rv>
  <rv s="1">
    <v>en-US</v>
    <v>a1zsjc</v>
    <v>268435456</v>
    <v>1</v>
    <v>Powered by Refinitiv</v>
    <v>0</v>
    <v>THE PROCTER &amp; GAMBLE COMPANY (XNYS:PG)</v>
    <v>2</v>
    <v>3</v>
    <v>Finance</v>
    <v>4</v>
    <v>177.94</v>
    <v>141.44999999999999</v>
    <v>0.41010000000000002</v>
    <v>-1.7549999999999999</v>
    <v>-1.0316000000000001E-2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170.09</v>
    <v>Personal &amp; Household Products &amp; Services</v>
    <v>Stock</v>
    <v>45569.808758171093</v>
    <v>16</v>
    <v>168.26</v>
    <v>395608587420</v>
    <v>THE PROCTER &amp; GAMBLE COMPANY</v>
    <v>THE PROCTER &amp; GAMBLE COMPANY</v>
    <v>168.92</v>
    <v>28.2638</v>
    <v>170.12</v>
    <v>168.36500000000001</v>
    <v>2349708000</v>
    <v>PG</v>
    <v>THE PROCTER &amp; GAMBLE COMPANY (XNYS:PG)</v>
    <v>3415313</v>
    <v>7292059</v>
    <v>1905</v>
  </rv>
  <rv s="2">
    <v>17</v>
  </rv>
  <rv s="0">
    <v>https://www.bing.com/financeapi/forcetrigger?t=axyhnm&amp;q=XNAS%3aPEP&amp;form=skydnc</v>
    <v>Learn more on Bing</v>
  </rv>
  <rv s="1">
    <v>en-US</v>
    <v>axyhnm</v>
    <v>268435456</v>
    <v>1</v>
    <v>Powered by Refinitiv</v>
    <v>0</v>
    <v>PEPSICO, INC. (XNAS:PEP)</v>
    <v>2</v>
    <v>3</v>
    <v>Finance</v>
    <v>4</v>
    <v>183.41</v>
    <v>155.83000000000001</v>
    <v>0.54</v>
    <v>-0.84</v>
    <v>-4.9839999999999997E-3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168.5</v>
    <v>Beverages</v>
    <v>Stock</v>
    <v>45569.808785532034</v>
    <v>19</v>
    <v>166.82</v>
    <v>231488200000</v>
    <v>PEPSICO, INC.</v>
    <v>PEPSICO, INC.</v>
    <v>167.01</v>
    <v>24.442399999999999</v>
    <v>168.53</v>
    <v>167.69</v>
    <v>1373572000</v>
    <v>PEP</v>
    <v>PEPSICO, INC. (XNAS:PEP)</v>
    <v>2598781</v>
    <v>5896773</v>
    <v>1986</v>
  </rv>
  <rv s="2">
    <v>20</v>
  </rv>
  <rv s="0">
    <v>https://www.bing.com/financeapi/forcetrigger?t=a1waa2&amp;q=XNYS%3aJPM&amp;form=skydnc</v>
    <v>Learn more on Bing</v>
  </rv>
  <rv s="1">
    <v>en-US</v>
    <v>a1waa2</v>
    <v>268435456</v>
    <v>1</v>
    <v>Powered by Refinitiv</v>
    <v>0</v>
    <v>JPMORGAN CHASE &amp; CO. (XNYS:JPM)</v>
    <v>2</v>
    <v>3</v>
    <v>Finance</v>
    <v>4</v>
    <v>225.48</v>
    <v>135.19</v>
    <v>1.1013999999999999</v>
    <v>6.86</v>
    <v>3.3631000000000001E-2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313206</v>
    <v>New York Stock Exchange</v>
    <v>XNYS</v>
    <v>XNYS</v>
    <v>383 Madison Avenue, NEW YORK, NY, 10179 US</v>
    <v>210.9</v>
    <v>Banking Services</v>
    <v>Stock</v>
    <v>45569.808737950778</v>
    <v>22</v>
    <v>206.98</v>
    <v>583913200000</v>
    <v>JPMORGAN CHASE &amp; CO.</v>
    <v>JPMORGAN CHASE &amp; CO.</v>
    <v>209.5</v>
    <v>11.3703</v>
    <v>203.98</v>
    <v>210.84</v>
    <v>2845165000</v>
    <v>JPM</v>
    <v>JPMORGAN CHASE &amp; CO. (XNYS:JPM)</v>
    <v>6505271</v>
    <v>9723440</v>
    <v>1968</v>
  </rv>
  <rv s="2">
    <v>23</v>
  </rv>
  <rv s="0">
    <v>https://www.bing.com/financeapi/forcetrigger?t=a256cw&amp;q=XNYS%3aV&amp;form=skydnc</v>
    <v>Learn more on Bing</v>
  </rv>
  <rv s="1">
    <v>en-US</v>
    <v>a256cw</v>
    <v>268435456</v>
    <v>1</v>
    <v>Powered by Refinitiv</v>
    <v>0</v>
    <v>VISA INC. (XNYS:V)</v>
    <v>2</v>
    <v>3</v>
    <v>Finance</v>
    <v>4</v>
    <v>293.07</v>
    <v>228.03</v>
    <v>0.95760000000000001</v>
    <v>8.1699999999999995E-2</v>
    <v>2.9510000000000002E-4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278.36</v>
    <v>Software &amp; IT Services</v>
    <v>Stock</v>
    <v>45569.808746041403</v>
    <v>25</v>
    <v>275.11</v>
    <v>547211043621</v>
    <v>VISA INC.</v>
    <v>VISA INC.</v>
    <v>277.26</v>
    <v>29.642399999999999</v>
    <v>276.86</v>
    <v>276.94170000000003</v>
    <v>1975907000</v>
    <v>V</v>
    <v>VISA INC. (XNYS:V)</v>
    <v>2488064</v>
    <v>7667973</v>
    <v>2007</v>
  </rv>
  <rv s="2">
    <v>26</v>
  </rv>
  <rv s="0">
    <v>https://www.bing.com/financeapi/forcetrigger?t=a269ec&amp;q=XNYS%3aXOM&amp;form=skydnc</v>
    <v>Learn more on Bing</v>
  </rv>
  <rv s="1">
    <v>en-US</v>
    <v>a269ec</v>
    <v>268435456</v>
    <v>1</v>
    <v>Powered by Refinitiv</v>
    <v>0</v>
    <v>EXXON MOBIL CORPORATION (XNYS:XOM)</v>
    <v>2</v>
    <v>3</v>
    <v>Finance</v>
    <v>4</v>
    <v>125.19</v>
    <v>95.77</v>
    <v>0.873</v>
    <v>1.905</v>
    <v>1.5541000000000001E-2</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125.19</v>
    <v>Oil &amp; Gas</v>
    <v>Stock</v>
    <v>45569.808746793751</v>
    <v>28</v>
    <v>122.44</v>
    <v>553065319095</v>
    <v>EXXON MOBIL CORPORATION</v>
    <v>EXXON MOBIL CORPORATION</v>
    <v>123.1</v>
    <v>14.6912</v>
    <v>122.58</v>
    <v>124.485</v>
    <v>4442827000</v>
    <v>XOM</v>
    <v>EXXON MOBIL CORPORATION (XNYS:XOM)</v>
    <v>13432876</v>
    <v>16054807</v>
    <v>1882</v>
  </rv>
  <rv s="2">
    <v>29</v>
  </rv>
  <rv s="0">
    <v>https://www.bing.com/financeapi/forcetrigger?t=a1w8ec&amp;q=XNYS%3aJNJ&amp;form=skydnc</v>
    <v>Learn more on Bing</v>
  </rv>
  <rv s="1">
    <v>en-US</v>
    <v>a1w8ec</v>
    <v>268435456</v>
    <v>1</v>
    <v>Powered by Refinitiv</v>
    <v>0</v>
    <v>JOHNSON &amp; JOHNSON (XNYS:JNJ)</v>
    <v>2</v>
    <v>3</v>
    <v>Finance</v>
    <v>4</v>
    <v>168.85</v>
    <v>143.13</v>
    <v>0.51759999999999995</v>
    <v>-0.19500000000000001</v>
    <v>-1.2149999999999999E-3</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160.35</v>
    <v>Pharmaceuticals</v>
    <v>Stock</v>
    <v>45569.808766955466</v>
    <v>31</v>
    <v>158.77500000000001</v>
    <v>385893249420</v>
    <v>JOHNSON &amp; JOHNSON</v>
    <v>JOHNSON &amp; JOHNSON</v>
    <v>159.63</v>
    <v>24.085899999999999</v>
    <v>160.5</v>
    <v>160.30500000000001</v>
    <v>2407244000</v>
    <v>JNJ</v>
    <v>JOHNSON &amp; JOHNSON (XNYS:JNJ)</v>
    <v>2829677</v>
    <v>5984101</v>
    <v>1887</v>
  </rv>
  <rv s="2">
    <v>32</v>
  </rv>
  <rv s="0">
    <v>http://en.wikipedia.org/wiki/McDonald's</v>
    <v>Wikipedia</v>
  </rv>
  <rv s="3">
    <v>3</v>
    <v>34</v>
  </rv>
  <rv s="4">
    <v>9</v>
    <v>https://www.bing.com/th?id=AMMS_7d8255243964a8970376f8dd41121106&amp;qlt=95</v>
    <v>35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306.95999999999998</v>
    <v>243.53</v>
    <v>0.73009999999999997</v>
    <v>-0.23</v>
    <v>-7.580000000000001E-4</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305.89</v>
    <v>36</v>
    <v>Hotels &amp; Entertainment Services</v>
    <v>Stock</v>
    <v>45569.808753055469</v>
    <v>37</v>
    <v>301.38</v>
    <v>217512835426</v>
    <v>MCDONALD'S CORPORATION</v>
    <v>MCDONALD'S CORPORATION</v>
    <v>302.76</v>
    <v>26.5562</v>
    <v>303.45</v>
    <v>303.22000000000003</v>
    <v>717343300</v>
    <v>MCD</v>
    <v>MCDONALD'S CORPORATION (XNYS:MCD)</v>
    <v>1556501</v>
    <v>2653864</v>
    <v>1964</v>
  </rv>
  <rv s="2">
    <v>38</v>
  </rv>
  <rv s="0">
    <v>https://www.bing.com/financeapi/forcetrigger?t=a1uj52&amp;q=XNYS%3aHD&amp;form=skydnc</v>
    <v>Learn more on Bing</v>
  </rv>
  <rv s="1">
    <v>en-US</v>
    <v>a1uj52</v>
    <v>268435456</v>
    <v>1</v>
    <v>Powered by Refinitiv</v>
    <v>0</v>
    <v>THE HOME DEPOT, INC. (XNYS:HD)</v>
    <v>2</v>
    <v>3</v>
    <v>Finance</v>
    <v>4</v>
    <v>412.97</v>
    <v>274.26</v>
    <v>1.0041</v>
    <v>-4.7300000000000004</v>
    <v>-1.1492E-2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411.82</v>
    <v>Specialty Retailers</v>
    <v>Stock</v>
    <v>45569.808743275004</v>
    <v>40</v>
    <v>399.45010000000002</v>
    <v>404121419790</v>
    <v>THE HOME DEPOT, INC.</v>
    <v>THE HOME DEPOT, INC.</v>
    <v>410.35</v>
    <v>27.694600000000001</v>
    <v>411.58</v>
    <v>406.85</v>
    <v>993293400</v>
    <v>HD</v>
    <v>THE HOME DEPOT, INC. (XNYS:HD)</v>
    <v>2746973</v>
    <v>3165729</v>
    <v>1978</v>
  </rv>
  <rv s="2">
    <v>41</v>
  </rv>
  <rv s="0">
    <v>https://www.bing.com/financeapi/forcetrigger?t=a24kjc&amp;q=XNYS%3aTSM&amp;form=skydnc</v>
    <v>Learn more on Bing</v>
  </rv>
  <rv s="1">
    <v>en-US</v>
    <v>a24kjc</v>
    <v>268435456</v>
    <v>1</v>
    <v>Powered by Refinitiv</v>
    <v>0</v>
    <v>Taiwan Semiconductor Manufacturing Co., Ltd. (XNYS:TSM)</v>
    <v>2</v>
    <v>3</v>
    <v>Finance</v>
    <v>4</v>
    <v>193.47</v>
    <v>84.95</v>
    <v>1.1363000000000001</v>
    <v>0.52</v>
    <v>2.8970000000000003E-3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180.07</v>
    <v>Semiconductors &amp; Semiconductor Equipment</v>
    <v>Stock</v>
    <v>45569.808786457812</v>
    <v>43</v>
    <v>177.55</v>
    <v>793934200000</v>
    <v>Taiwan Semiconductor Manufacturing Co., Ltd.</v>
    <v>Taiwan Semiconductor Manufacturing Co., Ltd.</v>
    <v>179.76</v>
    <v>32.776400000000002</v>
    <v>179.48</v>
    <v>180</v>
    <v>5186547000</v>
    <v>TSM</v>
    <v>Taiwan Semiconductor Manufacturing Co., Ltd. (XNYS:TSM)</v>
    <v>6927058</v>
    <v>12487450</v>
    <v>1987</v>
  </rv>
  <rv s="2">
    <v>44</v>
  </rv>
  <rv s="0">
    <v>https://www.bing.com/financeapi/forcetrigger?t=a1wljc&amp;q=XNYS%3aKO&amp;form=skydnc</v>
    <v>Learn more on Bing</v>
  </rv>
  <rv s="1">
    <v>en-US</v>
    <v>a1wljc</v>
    <v>268435456</v>
    <v>1</v>
    <v>Powered by Refinitiv</v>
    <v>0</v>
    <v>THE COCA-COLA COMPANY (XNYS:KO)</v>
    <v>2</v>
    <v>3</v>
    <v>Finance</v>
    <v>4</v>
    <v>73.53</v>
    <v>51.55</v>
    <v>0.6099</v>
    <v>-0.64500000000000002</v>
    <v>-9.1459999999999996E-3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70.28</v>
    <v>Beverages</v>
    <v>Stock</v>
    <v>45569.808749224219</v>
    <v>46</v>
    <v>69.72</v>
    <v>301152026500</v>
    <v>THE COCA-COLA COMPANY</v>
    <v>THE COCA-COLA COMPANY</v>
    <v>69.94</v>
    <v>28.658000000000001</v>
    <v>70.52</v>
    <v>69.875</v>
    <v>4309868000</v>
    <v>KO</v>
    <v>THE COCA-COLA COMPANY (XNYS:KO)</v>
    <v>7547839</v>
    <v>15036931</v>
    <v>1919</v>
  </rv>
  <rv s="2">
    <v>47</v>
  </rv>
  <rv s="0">
    <v>https://www.bing.com/financeapi/forcetrigger?t=a24kar&amp;q=XNAS%3aTSLA&amp;form=skydnc</v>
    <v>Learn more on Bing</v>
  </rv>
  <rv s="1">
    <v>en-US</v>
    <v>a24kar</v>
    <v>268435456</v>
    <v>1</v>
    <v>Powered by Refinitiv</v>
    <v>0</v>
    <v>TESLA, INC. (XNAS:TSLA)</v>
    <v>2</v>
    <v>3</v>
    <v>Finance</v>
    <v>4</v>
    <v>271</v>
    <v>138.80250000000001</v>
    <v>2.2986</v>
    <v>8.7199000000000009</v>
    <v>3.6233000000000001E-2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250.96</v>
    <v>Automobiles &amp; Auto Parts</v>
    <v>Stock</v>
    <v>45569.808788553128</v>
    <v>49</v>
    <v>244.58</v>
    <v>795321379560</v>
    <v>TESLA, INC.</v>
    <v>TESLA, INC.</v>
    <v>246.62</v>
    <v>67.650199999999998</v>
    <v>240.66</v>
    <v>249.37989999999999</v>
    <v>3189196000</v>
    <v>TSLA</v>
    <v>TESLA, INC. (XNAS:TSLA)</v>
    <v>75949777</v>
    <v>79969252</v>
    <v>2024</v>
  </rv>
  <rv s="2">
    <v>50</v>
  </rv>
  <rv s="0">
    <v>https://www.bing.com/financeapi/forcetrigger?t=a1ye2w&amp;q=XNYS%3aNEE&amp;form=skydnc</v>
    <v>Learn more on Bing</v>
  </rv>
  <rv s="1">
    <v>en-US</v>
    <v>a1ye2w</v>
    <v>268435456</v>
    <v>1</v>
    <v>Powered by Refinitiv</v>
    <v>0</v>
    <v>NEXTERA ENERGY, INC. (XNYS:NEE)</v>
    <v>2</v>
    <v>3</v>
    <v>Finance</v>
    <v>4</v>
    <v>86.1</v>
    <v>47.145000000000003</v>
    <v>0.55079999999999996</v>
    <v>-1.135</v>
    <v>-1.3345000000000001E-2</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83.93</v>
    <v>Electrical Utilities &amp; IPPs</v>
    <v>Stock</v>
    <v>45569.808786990623</v>
    <v>52</v>
    <v>83.01</v>
    <v>172406052780</v>
    <v>NEXTERA ENERGY, INC.</v>
    <v>NEXTERA ENERGY, INC.</v>
    <v>83.57</v>
    <v>23.174499999999998</v>
    <v>85.05</v>
    <v>83.915000000000006</v>
    <v>2054532000</v>
    <v>NEE</v>
    <v>NEXTERA ENERGY, INC. (XNYS:NEE)</v>
    <v>5045096</v>
    <v>9297660</v>
    <v>1984</v>
  </rv>
  <rv s="2">
    <v>53</v>
  </rv>
  <rv s="0">
    <v>https://www.bing.com/financeapi/forcetrigger?t=a1zqnm&amp;q=XNYS%3aPFE&amp;form=skydnc</v>
    <v>Learn more on Bing</v>
  </rv>
  <rv s="6">
    <v>en-US</v>
    <v>a1zqnm</v>
    <v>268435456</v>
    <v>1</v>
    <v>Powered by Refinitiv</v>
    <v>10</v>
    <v>PFIZER INC. (XNYS:PFE)</v>
    <v>2</v>
    <v>11</v>
    <v>Finance</v>
    <v>4</v>
    <v>34.079900000000002</v>
    <v>25.2</v>
    <v>0.64970000000000006</v>
    <v>0.14499999999999999</v>
    <v>5.1160000000000008E-3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28.58</v>
    <v>Pharmaceuticals</v>
    <v>Stock</v>
    <v>45569.80875270781</v>
    <v>55</v>
    <v>28.24</v>
    <v>161415807075</v>
    <v>PFIZER INC.</v>
    <v>PFIZER INC.</v>
    <v>28.34</v>
    <v>28.34</v>
    <v>28.484999999999999</v>
    <v>5666695000</v>
    <v>PFE</v>
    <v>PFIZER INC. (XNYS:PFE)</v>
    <v>20781369</v>
    <v>29519892</v>
    <v>1942</v>
  </rv>
  <rv s="2">
    <v>56</v>
  </rv>
  <rv s="0">
    <v>https://www.bing.com/financeapi/forcetrigger?t=a22k9c&amp;q=XNAS%3aSBUX&amp;form=skydnc</v>
    <v>Learn more on Bing</v>
  </rv>
  <rv s="1">
    <v>en-US</v>
    <v>a22k9c</v>
    <v>268435456</v>
    <v>1</v>
    <v>Powered by Refinitiv</v>
    <v>0</v>
    <v>STARBUCKS CORPORATION (XNAS:SBUX)</v>
    <v>2</v>
    <v>3</v>
    <v>Finance</v>
    <v>4</v>
    <v>107.66</v>
    <v>71.55</v>
    <v>0.96450000000000002</v>
    <v>0.98019999999999996</v>
    <v>1.0257E-2</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96.564999999999998</v>
    <v>Hotels &amp; Entertainment Services</v>
    <v>Stock</v>
    <v>45569.808743460155</v>
    <v>58</v>
    <v>95.15</v>
    <v>109399354640</v>
    <v>STARBUCKS CORPORATION</v>
    <v>STARBUCKS CORPORATION</v>
    <v>96.17</v>
    <v>26.7818</v>
    <v>95.56</v>
    <v>96.540199999999999</v>
    <v>1133200000</v>
    <v>SBUX</v>
    <v>STARBUCKS CORPORATION (XNAS:SBUX)</v>
    <v>3376854</v>
    <v>9327849</v>
    <v>1985</v>
  </rv>
  <rv s="2">
    <v>59</v>
  </rv>
  <rv s="0">
    <v>https://www.bing.com/financeapi/forcetrigger?t=a1mpqh&amp;q=XNYS%3aABBV&amp;form=skydnc</v>
    <v>Learn more on Bing</v>
  </rv>
  <rv s="1">
    <v>en-US</v>
    <v>a1mpqh</v>
    <v>268435456</v>
    <v>1</v>
    <v>Powered by Refinitiv</v>
    <v>0</v>
    <v>ABBVIE INC. (XNYS:ABBV)</v>
    <v>2</v>
    <v>3</v>
    <v>Finance</v>
    <v>4</v>
    <v>199.95</v>
    <v>135.85</v>
    <v>0.61839999999999995</v>
    <v>-0.88</v>
    <v>-4.5019999999999999E-3</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195.64</v>
    <v>Pharmaceuticals</v>
    <v>Stock</v>
    <v>45569.808754536716</v>
    <v>61</v>
    <v>193.04499999999999</v>
    <v>343677552080</v>
    <v>ABBVIE INC.</v>
    <v>ABBVIE INC.</v>
    <v>194.98</v>
    <v>65.393900000000002</v>
    <v>195.45</v>
    <v>194.57</v>
    <v>1766344000</v>
    <v>ABBV</v>
    <v>ABBVIE INC. (XNYS:ABBV)</v>
    <v>3308792</v>
    <v>4561196</v>
    <v>2012</v>
  </rv>
  <rv s="2">
    <v>62</v>
  </rv>
  <rv s="0">
    <v>https://www.bing.com/financeapi/forcetrigger?t=a25ya2&amp;q=XNYS%3aWMT&amp;form=skydnc</v>
    <v>Learn more on Bing</v>
  </rv>
  <rv s="1">
    <v>en-US</v>
    <v>a25ya2</v>
    <v>268435456</v>
    <v>1</v>
    <v>Powered by Refinitiv</v>
    <v>0</v>
    <v>WALMART INC. (XNYS:WMT)</v>
    <v>2</v>
    <v>3</v>
    <v>Finance</v>
    <v>4</v>
    <v>81.599999999999994</v>
    <v>49.846600000000002</v>
    <v>0.51870000000000005</v>
    <v>0.46500000000000002</v>
    <v>5.7809999999999997E-3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81.11</v>
    <v>Food &amp; Drug Retailing</v>
    <v>Stock</v>
    <v>45569.808772441407</v>
    <v>64</v>
    <v>79.88</v>
    <v>650254314645</v>
    <v>WALMART INC.</v>
    <v>WALMART INC.</v>
    <v>79.89</v>
    <v>54.7</v>
    <v>80.430000000000007</v>
    <v>80.894999999999996</v>
    <v>8038251000</v>
    <v>WMT</v>
    <v>WALMART INC. (XNYS:WMT)</v>
    <v>6735765</v>
    <v>17502880</v>
    <v>1969</v>
  </rv>
  <rv s="2">
    <v>65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CCD6F183-3F42-4EAD-B12B-E3C16BC59AAB}" sourceName="Name">
  <pivotTables>
    <pivotTable tabId="6" name="PivotTable8"/>
    <pivotTable tabId="6" name="PivotTable10"/>
    <pivotTable tabId="6" name="PivotTable12"/>
    <pivotTable tabId="6" name="PivotTable15"/>
    <pivotTable tabId="6" name="PivotTable17"/>
    <pivotTable tabId="6" name="PivotTable18"/>
  </pivotTables>
  <data>
    <tabular pivotCacheId="1050579986">
      <items count="20">
        <i x="18" s="1"/>
        <i x="3" s="1"/>
        <i x="0" s="1"/>
        <i x="13" s="1"/>
        <i x="8" s="1"/>
        <i x="11" s="1"/>
        <i x="9" s="1"/>
        <i x="6" s="1"/>
        <i x="10" s="1"/>
        <i x="1" s="1"/>
        <i x="15" s="1"/>
        <i x="2" s="1"/>
        <i x="5" s="1"/>
        <i x="16" s="1"/>
        <i x="4" s="1"/>
        <i x="17" s="1"/>
        <i x="12" s="1"/>
        <i x="14" s="1"/>
        <i x="7"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79A43972-8098-45DB-B427-AF7A02A80C8A}" sourceName="Industry">
  <pivotTables>
    <pivotTable tabId="6" name="PivotTable8"/>
    <pivotTable tabId="6" name="PivotTable10"/>
    <pivotTable tabId="6" name="PivotTable12"/>
    <pivotTable tabId="6" name="PivotTable15"/>
    <pivotTable tabId="6" name="PivotTable17"/>
    <pivotTable tabId="6" name="PivotTable18"/>
  </pivotTables>
  <data>
    <tabular pivotCacheId="1050579986">
      <items count="6">
        <i x="5" s="1"/>
        <i x="4" s="1"/>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77B6E085-17A6-480F-A966-1C190D4A752A}" cache="Slicer_Name" caption="Name" style="SlicerStyleOther2" rowHeight="249238"/>
  <slicer name="Industry 1" xr10:uid="{896F554A-DAF3-4CFA-AF50-DED4D79AC7EB}" cache="Slicer_Industry" caption="Industry" style="SlicerStyleLight6"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CFDB31-E469-4D45-BBCA-C174DD716C34}" name="Table3" displayName="Table3" ref="C2:K22" totalsRowShown="0" headerRowDxfId="39">
  <autoFilter ref="C2:K22" xr:uid="{13CFDB31-E469-4D45-BBCA-C174DD716C34}"/>
  <tableColumns count="9">
    <tableColumn id="1" xr3:uid="{CFF42F5C-F2E5-46D7-99B9-96B8E2D80E05}" name="Stock"/>
    <tableColumn id="2" xr3:uid="{FBABEDA5-8C6F-44D5-9905-5A382845832A}" name="Live Price" dataDxfId="37">
      <calculatedColumnFormula array="1">_FV(C3,"Price")</calculatedColumnFormula>
    </tableColumn>
    <tableColumn id="3" xr3:uid="{669A74BD-D099-42BE-BF52-6E70279DA690}" name="Bought Price" dataDxfId="36" dataCellStyle="Currency"/>
    <tableColumn id="4" xr3:uid="{ADDE7A56-9A26-4137-BA60-60B70B6363E7}" name="Quantity" dataDxfId="35"/>
    <tableColumn id="5" xr3:uid="{D237CED9-0B29-4324-8F6D-7E5A48BFD1C0}" name="Total Cost" dataDxfId="34" dataCellStyle="Currency">
      <calculatedColumnFormula>E3*F3</calculatedColumnFormula>
    </tableColumn>
    <tableColumn id="6" xr3:uid="{FCA0713E-37F4-44AA-A280-EC877D860CCF}" name="Total Value" dataDxfId="33">
      <calculatedColumnFormula>D3*F3</calculatedColumnFormula>
    </tableColumn>
    <tableColumn id="7" xr3:uid="{FA5D2E9C-C1AE-49AF-B6B6-B306ADE581E4}" name="Gain / (Loss)" dataDxfId="32" dataCellStyle="Currency">
      <calculatedColumnFormula>H3-G3</calculatedColumnFormula>
    </tableColumn>
    <tableColumn id="8" xr3:uid="{4DEBE999-3F8F-493D-8A29-81AB96F8C4BA}" name="Industry">
      <calculatedColumnFormula array="1">_FV(C3,"Industry")</calculatedColumnFormula>
    </tableColumn>
    <tableColumn id="10" xr3:uid="{09D92427-88A4-4048-8AF9-6B8A4F65754F}" name="Industry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0.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B4587-D6B3-42E5-A755-8E2BE45A2E33}">
  <dimension ref="B2:K24"/>
  <sheetViews>
    <sheetView tabSelected="1" workbookViewId="0">
      <selection activeCell="G27" sqref="G27"/>
    </sheetView>
  </sheetViews>
  <sheetFormatPr defaultRowHeight="14.25" x14ac:dyDescent="0.45"/>
  <cols>
    <col min="2" max="2" width="14.3984375" bestFit="1" customWidth="1"/>
    <col min="3" max="3" width="49.19921875" bestFit="1" customWidth="1"/>
    <col min="4" max="4" width="16.46484375" bestFit="1" customWidth="1"/>
    <col min="5" max="5" width="15.46484375" bestFit="1" customWidth="1"/>
    <col min="6" max="6" width="9.33203125" customWidth="1"/>
    <col min="7" max="7" width="13.796875" customWidth="1"/>
    <col min="8" max="8" width="11.3984375" customWidth="1"/>
    <col min="9" max="9" width="15.19921875" customWidth="1"/>
    <col min="10" max="10" width="36.6640625" bestFit="1" customWidth="1"/>
    <col min="11" max="11" width="14.3984375" bestFit="1" customWidth="1"/>
    <col min="12" max="12" width="14.33203125" bestFit="1" customWidth="1"/>
    <col min="13" max="13" width="16.6640625" bestFit="1" customWidth="1"/>
    <col min="14" max="14" width="15.46484375" bestFit="1" customWidth="1"/>
  </cols>
  <sheetData>
    <row r="2" spans="2:11" ht="14.65" thickBot="1" x14ac:dyDescent="0.5">
      <c r="B2" s="20" t="s">
        <v>46</v>
      </c>
      <c r="C2" s="21" t="s">
        <v>12</v>
      </c>
      <c r="D2" s="21" t="s">
        <v>13</v>
      </c>
      <c r="E2" s="21" t="s">
        <v>14</v>
      </c>
      <c r="F2" s="21" t="s">
        <v>15</v>
      </c>
      <c r="G2" s="21" t="s">
        <v>16</v>
      </c>
      <c r="H2" s="21" t="s">
        <v>17</v>
      </c>
      <c r="I2" s="21" t="s">
        <v>18</v>
      </c>
      <c r="J2" s="21" t="s">
        <v>24</v>
      </c>
      <c r="K2" s="22" t="s">
        <v>39</v>
      </c>
    </row>
    <row r="3" spans="2:11" x14ac:dyDescent="0.45">
      <c r="B3" s="23" t="s">
        <v>1</v>
      </c>
      <c r="C3" s="2" t="e" vm="1">
        <v>#VALUE!</v>
      </c>
      <c r="D3" s="24" cm="1">
        <f t="array" aca="1" ref="D3" ca="1">_FV(C3,"Price")</f>
        <v>225.76</v>
      </c>
      <c r="E3" s="25">
        <v>172.3</v>
      </c>
      <c r="F3" s="26">
        <v>5</v>
      </c>
      <c r="G3" s="25">
        <f>E3*F3</f>
        <v>861.5</v>
      </c>
      <c r="H3" s="24">
        <f ca="1">D3*F3</f>
        <v>1128.8</v>
      </c>
      <c r="I3" s="27">
        <f ca="1">H3-G3</f>
        <v>267.29999999999995</v>
      </c>
      <c r="J3" s="28" t="str" cm="1">
        <f t="array" aca="1" ref="J3" ca="1">_FV(C3,"Industry")</f>
        <v>Computers, Phones &amp; Household Electronics</v>
      </c>
      <c r="K3" s="29" t="s">
        <v>40</v>
      </c>
    </row>
    <row r="4" spans="2:11" x14ac:dyDescent="0.45">
      <c r="B4" s="23" t="s">
        <v>2</v>
      </c>
      <c r="C4" s="2" t="e" vm="2">
        <v>#VALUE!</v>
      </c>
      <c r="D4" s="24" cm="1">
        <f t="array" aca="1" ref="D4" ca="1">_FV(C4,"Price")</f>
        <v>417.3</v>
      </c>
      <c r="E4" s="25">
        <v>305.5</v>
      </c>
      <c r="F4" s="26">
        <v>3</v>
      </c>
      <c r="G4" s="25">
        <f t="shared" ref="G4:G22" si="0">E4*F4</f>
        <v>916.5</v>
      </c>
      <c r="H4" s="24">
        <f t="shared" ref="H4:H22" ca="1" si="1">D4*F4</f>
        <v>1251.9000000000001</v>
      </c>
      <c r="I4" s="27">
        <f t="shared" ref="I4:I22" ca="1" si="2">H4-G4</f>
        <v>335.40000000000009</v>
      </c>
      <c r="J4" s="28" t="str" cm="1">
        <f t="array" aca="1" ref="J4" ca="1">_FV(C4,"Industry")</f>
        <v>Software &amp; IT Services</v>
      </c>
      <c r="K4" s="29" t="s">
        <v>40</v>
      </c>
    </row>
    <row r="5" spans="2:11" x14ac:dyDescent="0.45">
      <c r="B5" s="23" t="s">
        <v>0</v>
      </c>
      <c r="C5" s="2" t="e" vm="3">
        <v>#VALUE!</v>
      </c>
      <c r="D5" s="24" cm="1">
        <f t="array" aca="1" ref="D5" ca="1">_FV(C5,"Price")</f>
        <v>124.51</v>
      </c>
      <c r="E5" s="25">
        <v>410.75</v>
      </c>
      <c r="F5" s="26">
        <v>2</v>
      </c>
      <c r="G5" s="25">
        <f t="shared" si="0"/>
        <v>821.5</v>
      </c>
      <c r="H5" s="24">
        <f t="shared" ca="1" si="1"/>
        <v>249.02</v>
      </c>
      <c r="I5" s="27">
        <f ca="1">H5-G5</f>
        <v>-572.48</v>
      </c>
      <c r="J5" s="28" t="str" cm="1">
        <f t="array" aca="1" ref="J5" ca="1">_FV(C5,"Industry")</f>
        <v>Semiconductors &amp; Semiconductor Equipment</v>
      </c>
      <c r="K5" s="29" t="s">
        <v>40</v>
      </c>
    </row>
    <row r="6" spans="2:11" x14ac:dyDescent="0.45">
      <c r="B6" s="23" t="s">
        <v>4</v>
      </c>
      <c r="C6" s="2" t="e" vm="4">
        <v>#VALUE!</v>
      </c>
      <c r="D6" s="24" cm="1">
        <f t="array" aca="1" ref="D6" ca="1">_FV(C6,"Price")</f>
        <v>185.41399999999999</v>
      </c>
      <c r="E6" s="25">
        <v>129.15</v>
      </c>
      <c r="F6" s="26">
        <v>3</v>
      </c>
      <c r="G6" s="25">
        <f t="shared" si="0"/>
        <v>387.45000000000005</v>
      </c>
      <c r="H6" s="24">
        <f t="shared" ca="1" si="1"/>
        <v>556.24199999999996</v>
      </c>
      <c r="I6" s="27">
        <f t="shared" ca="1" si="2"/>
        <v>168.79199999999992</v>
      </c>
      <c r="J6" s="28" t="str" cm="1">
        <f t="array" aca="1" ref="J6" ca="1">_FV(C6,"Industry")</f>
        <v>Diversified Retail</v>
      </c>
      <c r="K6" s="29" t="s">
        <v>41</v>
      </c>
    </row>
    <row r="7" spans="2:11" x14ac:dyDescent="0.45">
      <c r="B7" s="23" t="s">
        <v>20</v>
      </c>
      <c r="C7" s="2" t="e" vm="5">
        <v>#VALUE!</v>
      </c>
      <c r="D7" s="24" cm="1">
        <f t="array" aca="1" ref="D7" ca="1">_FV(C7,"Price")</f>
        <v>168.36500000000001</v>
      </c>
      <c r="E7" s="25">
        <v>145.80000000000001</v>
      </c>
      <c r="F7" s="26">
        <v>10</v>
      </c>
      <c r="G7" s="25">
        <f t="shared" si="0"/>
        <v>1458</v>
      </c>
      <c r="H7" s="24">
        <f t="shared" ca="1" si="1"/>
        <v>1683.65</v>
      </c>
      <c r="I7" s="27">
        <f t="shared" ca="1" si="2"/>
        <v>225.65000000000009</v>
      </c>
      <c r="J7" s="28" t="str" cm="1">
        <f t="array" aca="1" ref="J7" ca="1">_FV(C7,"Industry")</f>
        <v>Personal &amp; Household Products &amp; Services</v>
      </c>
      <c r="K7" s="29" t="s">
        <v>43</v>
      </c>
    </row>
    <row r="8" spans="2:11" x14ac:dyDescent="0.45">
      <c r="B8" s="23" t="s">
        <v>47</v>
      </c>
      <c r="C8" s="2" t="e" vm="6">
        <v>#VALUE!</v>
      </c>
      <c r="D8" s="24" cm="1">
        <f t="array" aca="1" ref="D8" ca="1">_FV(C8,"Price")</f>
        <v>167.69</v>
      </c>
      <c r="E8" s="25">
        <v>181.2</v>
      </c>
      <c r="F8" s="26">
        <v>5</v>
      </c>
      <c r="G8" s="25">
        <f t="shared" si="0"/>
        <v>906</v>
      </c>
      <c r="H8" s="24">
        <f t="shared" ca="1" si="1"/>
        <v>838.45</v>
      </c>
      <c r="I8" s="27">
        <f t="shared" ca="1" si="2"/>
        <v>-67.549999999999955</v>
      </c>
      <c r="J8" s="28" t="str" cm="1">
        <f t="array" aca="1" ref="J8" ca="1">_FV(C8,"Industry")</f>
        <v>Beverages</v>
      </c>
      <c r="K8" s="29" t="s">
        <v>42</v>
      </c>
    </row>
    <row r="9" spans="2:11" x14ac:dyDescent="0.45">
      <c r="B9" s="23" t="s">
        <v>48</v>
      </c>
      <c r="C9" s="2" t="e" vm="7">
        <v>#VALUE!</v>
      </c>
      <c r="D9" s="24" cm="1">
        <f t="array" aca="1" ref="D9" ca="1">_FV(C9,"Price")</f>
        <v>210.84</v>
      </c>
      <c r="E9" s="25">
        <v>137.4</v>
      </c>
      <c r="F9" s="26">
        <v>5</v>
      </c>
      <c r="G9" s="25">
        <f t="shared" si="0"/>
        <v>687</v>
      </c>
      <c r="H9" s="24">
        <f t="shared" ca="1" si="1"/>
        <v>1054.2</v>
      </c>
      <c r="I9" s="27">
        <f t="shared" ca="1" si="2"/>
        <v>367.20000000000005</v>
      </c>
      <c r="J9" s="28" t="str" cm="1">
        <f t="array" aca="1" ref="J9" ca="1">_FV(C9,"Industry")</f>
        <v>Banking Services</v>
      </c>
      <c r="K9" s="29" t="s">
        <v>45</v>
      </c>
    </row>
    <row r="10" spans="2:11" x14ac:dyDescent="0.45">
      <c r="B10" s="23" t="s">
        <v>49</v>
      </c>
      <c r="C10" s="2" t="e" vm="8">
        <v>#VALUE!</v>
      </c>
      <c r="D10" s="24" cm="1">
        <f t="array" aca="1" ref="D10" ca="1">_FV(C10,"Price")</f>
        <v>276.94170000000003</v>
      </c>
      <c r="E10" s="25">
        <v>227.9</v>
      </c>
      <c r="F10" s="26">
        <v>3</v>
      </c>
      <c r="G10" s="25">
        <f t="shared" si="0"/>
        <v>683.7</v>
      </c>
      <c r="H10" s="24">
        <f t="shared" ca="1" si="1"/>
        <v>830.82510000000002</v>
      </c>
      <c r="I10" s="27">
        <f t="shared" ca="1" si="2"/>
        <v>147.12509999999997</v>
      </c>
      <c r="J10" s="28" t="str" cm="1">
        <f t="array" aca="1" ref="J10" ca="1">_FV(C10,"Industry")</f>
        <v>Software &amp; IT Services</v>
      </c>
      <c r="K10" s="29" t="s">
        <v>40</v>
      </c>
    </row>
    <row r="11" spans="2:11" x14ac:dyDescent="0.45">
      <c r="B11" s="23" t="s">
        <v>22</v>
      </c>
      <c r="C11" s="2" t="e" vm="9">
        <v>#VALUE!</v>
      </c>
      <c r="D11" s="24" cm="1">
        <f t="array" aca="1" ref="D11" ca="1">_FV(C11,"Price")</f>
        <v>124.485</v>
      </c>
      <c r="E11" s="25">
        <v>110.3</v>
      </c>
      <c r="F11" s="26">
        <v>10</v>
      </c>
      <c r="G11" s="25">
        <f t="shared" si="0"/>
        <v>1103</v>
      </c>
      <c r="H11" s="24">
        <f t="shared" ca="1" si="1"/>
        <v>1244.8499999999999</v>
      </c>
      <c r="I11" s="27">
        <f t="shared" ca="1" si="2"/>
        <v>141.84999999999991</v>
      </c>
      <c r="J11" s="28" t="str" cm="1">
        <f t="array" aca="1" ref="J11" ca="1">_FV(C11,"Industry")</f>
        <v>Oil &amp; Gas</v>
      </c>
      <c r="K11" s="29" t="s">
        <v>43</v>
      </c>
    </row>
    <row r="12" spans="2:11" x14ac:dyDescent="0.45">
      <c r="B12" s="23" t="s">
        <v>50</v>
      </c>
      <c r="C12" s="28" t="e" vm="10">
        <v>#VALUE!</v>
      </c>
      <c r="D12" s="24" cm="1">
        <f t="array" aca="1" ref="D12" ca="1">_FV(C12,"Price")</f>
        <v>160.30500000000001</v>
      </c>
      <c r="E12" s="25">
        <v>160.75</v>
      </c>
      <c r="F12" s="26">
        <v>5</v>
      </c>
      <c r="G12" s="25">
        <f t="shared" si="0"/>
        <v>803.75</v>
      </c>
      <c r="H12" s="24">
        <f t="shared" ca="1" si="1"/>
        <v>801.52500000000009</v>
      </c>
      <c r="I12" s="27">
        <f t="shared" ca="1" si="2"/>
        <v>-2.2249999999999091</v>
      </c>
      <c r="J12" s="28" t="str" cm="1">
        <f t="array" aca="1" ref="J12" ca="1">_FV(C12,"Industry")</f>
        <v>Pharmaceuticals</v>
      </c>
      <c r="K12" s="29" t="s">
        <v>42</v>
      </c>
    </row>
    <row r="13" spans="2:11" x14ac:dyDescent="0.45">
      <c r="B13" s="23" t="s">
        <v>51</v>
      </c>
      <c r="C13" s="28" t="e" vm="11">
        <v>#VALUE!</v>
      </c>
      <c r="D13" s="24" cm="1">
        <f t="array" aca="1" ref="D13" ca="1">_FV(C13,"Price")</f>
        <v>303.22000000000003</v>
      </c>
      <c r="E13" s="25">
        <v>272.45</v>
      </c>
      <c r="F13" s="26">
        <v>3</v>
      </c>
      <c r="G13" s="25">
        <f t="shared" si="0"/>
        <v>817.34999999999991</v>
      </c>
      <c r="H13" s="24">
        <f t="shared" ca="1" si="1"/>
        <v>909.66000000000008</v>
      </c>
      <c r="I13" s="27">
        <f t="shared" ca="1" si="2"/>
        <v>92.310000000000173</v>
      </c>
      <c r="J13" s="28" t="str" cm="1">
        <f t="array" aca="1" ref="J13" ca="1">_FV(C13,"Industry")</f>
        <v>Hotels &amp; Entertainment Services</v>
      </c>
      <c r="K13" s="29" t="s">
        <v>44</v>
      </c>
    </row>
    <row r="14" spans="2:11" x14ac:dyDescent="0.45">
      <c r="B14" s="23" t="s">
        <v>52</v>
      </c>
      <c r="C14" s="28" t="e" vm="12">
        <v>#VALUE!</v>
      </c>
      <c r="D14" s="24" cm="1">
        <f t="array" aca="1" ref="D14" ca="1">_FV(C14,"Price")</f>
        <v>406.85</v>
      </c>
      <c r="E14" s="25">
        <v>311</v>
      </c>
      <c r="F14" s="26">
        <v>2</v>
      </c>
      <c r="G14" s="25">
        <f t="shared" si="0"/>
        <v>622</v>
      </c>
      <c r="H14" s="24">
        <f t="shared" ca="1" si="1"/>
        <v>813.7</v>
      </c>
      <c r="I14" s="27">
        <f t="shared" ca="1" si="2"/>
        <v>191.70000000000005</v>
      </c>
      <c r="J14" s="28" t="str" cm="1">
        <f t="array" aca="1" ref="J14" ca="1">_FV(C14,"Industry")</f>
        <v>Specialty Retailers</v>
      </c>
      <c r="K14" s="29" t="s">
        <v>41</v>
      </c>
    </row>
    <row r="15" spans="2:11" x14ac:dyDescent="0.45">
      <c r="B15" s="23" t="s">
        <v>53</v>
      </c>
      <c r="C15" s="28" t="e" vm="13">
        <v>#VALUE!</v>
      </c>
      <c r="D15" s="24" cm="1">
        <f t="array" aca="1" ref="D15" ca="1">_FV(C15,"Price")</f>
        <v>180</v>
      </c>
      <c r="E15" s="25">
        <v>87.5</v>
      </c>
      <c r="F15" s="26">
        <v>5</v>
      </c>
      <c r="G15" s="25">
        <f t="shared" si="0"/>
        <v>437.5</v>
      </c>
      <c r="H15" s="24">
        <f t="shared" ca="1" si="1"/>
        <v>900</v>
      </c>
      <c r="I15" s="27">
        <f t="shared" ca="1" si="2"/>
        <v>462.5</v>
      </c>
      <c r="J15" s="28" t="str" cm="1">
        <f t="array" aca="1" ref="J15" ca="1">_FV(C15,"Industry")</f>
        <v>Semiconductors &amp; Semiconductor Equipment</v>
      </c>
      <c r="K15" s="29" t="s">
        <v>40</v>
      </c>
    </row>
    <row r="16" spans="2:11" x14ac:dyDescent="0.45">
      <c r="B16" s="23" t="s">
        <v>19</v>
      </c>
      <c r="C16" s="28" t="e" vm="14">
        <v>#VALUE!</v>
      </c>
      <c r="D16" s="24" cm="1">
        <f t="array" aca="1" ref="D16" ca="1">_FV(C16,"Price")</f>
        <v>69.875</v>
      </c>
      <c r="E16" s="25">
        <v>58.9</v>
      </c>
      <c r="F16" s="26">
        <v>10</v>
      </c>
      <c r="G16" s="25">
        <f t="shared" si="0"/>
        <v>589</v>
      </c>
      <c r="H16" s="24">
        <f t="shared" ca="1" si="1"/>
        <v>698.75</v>
      </c>
      <c r="I16" s="27">
        <f t="shared" ca="1" si="2"/>
        <v>109.75</v>
      </c>
      <c r="J16" s="28" t="str" cm="1">
        <f t="array" aca="1" ref="J16" ca="1">_FV(C16,"Industry")</f>
        <v>Beverages</v>
      </c>
      <c r="K16" s="29" t="s">
        <v>42</v>
      </c>
    </row>
    <row r="17" spans="2:11" x14ac:dyDescent="0.45">
      <c r="B17" s="23" t="s">
        <v>3</v>
      </c>
      <c r="C17" s="28" t="e" vm="15">
        <v>#VALUE!</v>
      </c>
      <c r="D17" s="24" cm="1">
        <f t="array" aca="1" ref="D17" ca="1">_FV(C17,"Price")</f>
        <v>249.37989999999999</v>
      </c>
      <c r="E17" s="25">
        <v>243.5</v>
      </c>
      <c r="F17" s="26">
        <v>2</v>
      </c>
      <c r="G17" s="25">
        <f t="shared" si="0"/>
        <v>487</v>
      </c>
      <c r="H17" s="24">
        <f t="shared" ca="1" si="1"/>
        <v>498.75979999999998</v>
      </c>
      <c r="I17" s="27">
        <f t="shared" ca="1" si="2"/>
        <v>11.759799999999984</v>
      </c>
      <c r="J17" s="28" t="str" cm="1">
        <f t="array" aca="1" ref="J17" ca="1">_FV(C17,"Industry")</f>
        <v>Automobiles &amp; Auto Parts</v>
      </c>
      <c r="K17" s="29" t="s">
        <v>40</v>
      </c>
    </row>
    <row r="18" spans="2:11" x14ac:dyDescent="0.45">
      <c r="B18" s="23" t="s">
        <v>54</v>
      </c>
      <c r="C18" s="28" t="e" vm="16">
        <v>#VALUE!</v>
      </c>
      <c r="D18" s="24" cm="1">
        <f t="array" aca="1" ref="D18" ca="1">_FV(C18,"Price")</f>
        <v>83.915000000000006</v>
      </c>
      <c r="E18" s="25">
        <v>69.150000000000006</v>
      </c>
      <c r="F18" s="26">
        <v>10</v>
      </c>
      <c r="G18" s="25">
        <f t="shared" si="0"/>
        <v>691.5</v>
      </c>
      <c r="H18" s="24">
        <f t="shared" ca="1" si="1"/>
        <v>839.15000000000009</v>
      </c>
      <c r="I18" s="27">
        <f t="shared" ca="1" si="2"/>
        <v>147.65000000000009</v>
      </c>
      <c r="J18" s="28" t="str" cm="1">
        <f t="array" aca="1" ref="J18" ca="1">_FV(C18,"Industry")</f>
        <v>Electrical Utilities &amp; IPPs</v>
      </c>
      <c r="K18" s="29" t="s">
        <v>43</v>
      </c>
    </row>
    <row r="19" spans="2:11" x14ac:dyDescent="0.45">
      <c r="B19" s="23" t="s">
        <v>55</v>
      </c>
      <c r="C19" s="28" t="e" vm="17">
        <v>#VALUE!</v>
      </c>
      <c r="D19" s="24" cm="1">
        <f t="array" aca="1" ref="D19" ca="1">_FV(C19,"Price")</f>
        <v>28.484999999999999</v>
      </c>
      <c r="E19" s="25">
        <v>35.299999999999997</v>
      </c>
      <c r="F19" s="26">
        <v>8</v>
      </c>
      <c r="G19" s="25">
        <f t="shared" si="0"/>
        <v>282.39999999999998</v>
      </c>
      <c r="H19" s="24">
        <f t="shared" ca="1" si="1"/>
        <v>227.88</v>
      </c>
      <c r="I19" s="27">
        <f t="shared" ca="1" si="2"/>
        <v>-54.519999999999982</v>
      </c>
      <c r="J19" s="28" t="str" cm="1">
        <f t="array" aca="1" ref="J19" ca="1">_FV(C19,"Industry")</f>
        <v>Pharmaceuticals</v>
      </c>
      <c r="K19" s="29" t="s">
        <v>42</v>
      </c>
    </row>
    <row r="20" spans="2:11" x14ac:dyDescent="0.45">
      <c r="B20" s="23" t="s">
        <v>56</v>
      </c>
      <c r="C20" s="28" t="e" vm="18">
        <v>#VALUE!</v>
      </c>
      <c r="D20" s="24" cm="1">
        <f t="array" aca="1" ref="D20" ca="1">_FV(C20,"Price")</f>
        <v>96.540199999999999</v>
      </c>
      <c r="E20" s="25">
        <v>96.25</v>
      </c>
      <c r="F20" s="26">
        <v>5</v>
      </c>
      <c r="G20" s="25">
        <f t="shared" si="0"/>
        <v>481.25</v>
      </c>
      <c r="H20" s="24">
        <f t="shared" ca="1" si="1"/>
        <v>482.70100000000002</v>
      </c>
      <c r="I20" s="27">
        <f t="shared" ca="1" si="2"/>
        <v>1.4510000000000218</v>
      </c>
      <c r="J20" s="28" t="str" cm="1">
        <f t="array" aca="1" ref="J20" ca="1">_FV(C20,"Industry")</f>
        <v>Hotels &amp; Entertainment Services</v>
      </c>
      <c r="K20" s="29" t="s">
        <v>44</v>
      </c>
    </row>
    <row r="21" spans="2:11" x14ac:dyDescent="0.45">
      <c r="B21" s="23" t="s">
        <v>57</v>
      </c>
      <c r="C21" s="28" t="e" vm="19">
        <v>#VALUE!</v>
      </c>
      <c r="D21" s="24" cm="1">
        <f t="array" aca="1" ref="D21" ca="1">_FV(C21,"Price")</f>
        <v>194.57</v>
      </c>
      <c r="E21" s="25">
        <v>141.9</v>
      </c>
      <c r="F21" s="26">
        <v>3</v>
      </c>
      <c r="G21" s="25">
        <f t="shared" si="0"/>
        <v>425.70000000000005</v>
      </c>
      <c r="H21" s="24">
        <f t="shared" ca="1" si="1"/>
        <v>583.71</v>
      </c>
      <c r="I21" s="27">
        <f t="shared" ca="1" si="2"/>
        <v>158.01</v>
      </c>
      <c r="J21" s="28" t="str" cm="1">
        <f t="array" aca="1" ref="J21" ca="1">_FV(C21,"Industry")</f>
        <v>Pharmaceuticals</v>
      </c>
      <c r="K21" s="29" t="s">
        <v>42</v>
      </c>
    </row>
    <row r="22" spans="2:11" x14ac:dyDescent="0.45">
      <c r="B22" s="23" t="s">
        <v>21</v>
      </c>
      <c r="C22" s="28" t="e" vm="20">
        <v>#VALUE!</v>
      </c>
      <c r="D22" s="24" cm="1">
        <f t="array" aca="1" ref="D22" ca="1">_FV(C22,"Price")</f>
        <v>80.894999999999996</v>
      </c>
      <c r="E22" s="25">
        <v>156.4</v>
      </c>
      <c r="F22" s="26">
        <v>3</v>
      </c>
      <c r="G22" s="25">
        <f t="shared" si="0"/>
        <v>469.20000000000005</v>
      </c>
      <c r="H22" s="24">
        <f t="shared" ca="1" si="1"/>
        <v>242.685</v>
      </c>
      <c r="I22" s="27">
        <f t="shared" ca="1" si="2"/>
        <v>-226.51500000000004</v>
      </c>
      <c r="J22" s="28" t="str" cm="1">
        <f t="array" aca="1" ref="J22" ca="1">_FV(C22,"Industry")</f>
        <v>Food &amp; Drug Retailing</v>
      </c>
      <c r="K22" s="29" t="s">
        <v>42</v>
      </c>
    </row>
    <row r="23" spans="2:11" x14ac:dyDescent="0.45">
      <c r="B23" s="23"/>
      <c r="C23" s="28"/>
      <c r="D23" s="28"/>
      <c r="E23" s="28"/>
      <c r="F23" s="28"/>
      <c r="G23" s="28"/>
      <c r="H23" s="28"/>
      <c r="I23" s="28"/>
      <c r="J23" s="28"/>
      <c r="K23" s="29"/>
    </row>
    <row r="24" spans="2:11" x14ac:dyDescent="0.45">
      <c r="B24" s="30"/>
      <c r="C24" s="31"/>
      <c r="D24" s="31" t="s">
        <v>23</v>
      </c>
      <c r="E24" s="31"/>
      <c r="F24" s="31">
        <f>SUM(F3:F22)</f>
        <v>102</v>
      </c>
      <c r="G24" s="32">
        <f>SUM(G3:G22)</f>
        <v>13931.300000000001</v>
      </c>
      <c r="H24" s="33">
        <f ca="1">SUM(H3:H22)</f>
        <v>15836.457899999996</v>
      </c>
      <c r="I24" s="34">
        <f ca="1">SUM(I3:I22)</f>
        <v>1905.1579000000004</v>
      </c>
      <c r="J24" s="31"/>
      <c r="K24" s="35"/>
    </row>
  </sheetData>
  <conditionalFormatting sqref="I3:I22">
    <cfRule type="cellIs" dxfId="10" priority="1" operator="equal">
      <formula>0</formula>
    </cfRule>
    <cfRule type="cellIs" dxfId="9" priority="2" operator="greaterThan">
      <formula>0</formula>
    </cfRule>
    <cfRule type="cellIs" dxfId="8" priority="3" operator="less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D0E04-4266-4666-BC41-CC2F26CCA9C7}">
  <dimension ref="B3:N216"/>
  <sheetViews>
    <sheetView workbookViewId="0">
      <selection activeCell="H167" sqref="H167"/>
    </sheetView>
  </sheetViews>
  <sheetFormatPr defaultRowHeight="14.25" x14ac:dyDescent="0.45"/>
  <cols>
    <col min="2" max="2" width="14.3984375" bestFit="1" customWidth="1"/>
    <col min="3" max="3" width="16.6640625" bestFit="1" customWidth="1"/>
    <col min="4" max="4" width="14.33203125" bestFit="1" customWidth="1"/>
    <col min="5" max="5" width="16.46484375" bestFit="1" customWidth="1"/>
    <col min="6" max="6" width="14.3984375" bestFit="1" customWidth="1"/>
    <col min="7" max="7" width="16.46484375" bestFit="1" customWidth="1"/>
    <col min="8" max="8" width="11.9296875" bestFit="1" customWidth="1"/>
    <col min="9" max="9" width="15.46484375" bestFit="1" customWidth="1"/>
    <col min="10" max="10" width="36.6640625" bestFit="1" customWidth="1"/>
    <col min="11" max="11" width="14.3984375" bestFit="1" customWidth="1"/>
    <col min="12" max="12" width="16.46484375" bestFit="1" customWidth="1"/>
    <col min="13" max="13" width="8.46484375" bestFit="1" customWidth="1"/>
    <col min="14" max="14" width="10.6640625" bestFit="1" customWidth="1"/>
    <col min="15" max="16" width="6.73046875" bestFit="1" customWidth="1"/>
    <col min="17" max="17" width="14.86328125" bestFit="1" customWidth="1"/>
    <col min="18" max="18" width="8.73046875" bestFit="1" customWidth="1"/>
    <col min="19" max="19" width="11.19921875" bestFit="1" customWidth="1"/>
    <col min="20" max="21" width="6.73046875" bestFit="1" customWidth="1"/>
    <col min="22" max="22" width="7.53125" bestFit="1" customWidth="1"/>
    <col min="23" max="23" width="9.86328125" bestFit="1" customWidth="1"/>
  </cols>
  <sheetData>
    <row r="3" spans="2:14" x14ac:dyDescent="0.45">
      <c r="B3" t="s">
        <v>46</v>
      </c>
      <c r="C3" t="s">
        <v>12</v>
      </c>
      <c r="D3" t="s">
        <v>13</v>
      </c>
      <c r="E3" t="s">
        <v>14</v>
      </c>
      <c r="F3" t="s">
        <v>15</v>
      </c>
      <c r="G3" t="s">
        <v>16</v>
      </c>
      <c r="H3" t="s">
        <v>17</v>
      </c>
      <c r="I3" t="s">
        <v>18</v>
      </c>
      <c r="J3" t="s">
        <v>65</v>
      </c>
      <c r="K3" t="s">
        <v>24</v>
      </c>
      <c r="L3" t="s">
        <v>58</v>
      </c>
      <c r="M3" t="s">
        <v>59</v>
      </c>
      <c r="N3" t="s">
        <v>63</v>
      </c>
    </row>
    <row r="4" spans="2:14" x14ac:dyDescent="0.45">
      <c r="B4" t="s">
        <v>1</v>
      </c>
      <c r="C4" t="e" vm="1">
        <v>#VALUE!</v>
      </c>
      <c r="D4" s="1">
        <v>225.67</v>
      </c>
      <c r="E4" s="11">
        <v>172.3</v>
      </c>
      <c r="F4">
        <v>5</v>
      </c>
      <c r="G4" s="11">
        <v>861.5</v>
      </c>
      <c r="H4" s="1">
        <v>1128.3499999999999</v>
      </c>
      <c r="I4" s="9">
        <v>266.84999999999991</v>
      </c>
      <c r="J4" t="s">
        <v>6</v>
      </c>
      <c r="K4" t="s">
        <v>40</v>
      </c>
      <c r="L4" s="1" cm="1">
        <f t="array" aca="1" ref="L4" ca="1">_FV(C4,"High")</f>
        <v>228</v>
      </c>
      <c r="M4" s="1" cm="1">
        <f t="array" aca="1" ref="M4" ca="1">_FV(C4,"Low")</f>
        <v>224.14</v>
      </c>
      <c r="N4" s="13">
        <f>D4-E4</f>
        <v>53.369999999999976</v>
      </c>
    </row>
    <row r="5" spans="2:14" x14ac:dyDescent="0.45">
      <c r="B5" t="s">
        <v>2</v>
      </c>
      <c r="C5" t="e" vm="2">
        <v>#VALUE!</v>
      </c>
      <c r="D5" s="1">
        <v>416.54</v>
      </c>
      <c r="E5" s="11">
        <v>305.5</v>
      </c>
      <c r="F5">
        <v>3</v>
      </c>
      <c r="G5" s="11">
        <v>916.5</v>
      </c>
      <c r="H5" s="1">
        <v>1249.6200000000001</v>
      </c>
      <c r="I5" s="9">
        <v>333.12000000000012</v>
      </c>
      <c r="J5" t="s">
        <v>9</v>
      </c>
      <c r="K5" t="s">
        <v>40</v>
      </c>
      <c r="L5" s="1" cm="1">
        <f t="array" aca="1" ref="L5" ca="1">_FV(C5,"High")</f>
        <v>419.75</v>
      </c>
      <c r="M5" s="1" cm="1">
        <f t="array" aca="1" ref="M5" ca="1">_FV(C5,"Low")</f>
        <v>414.97</v>
      </c>
      <c r="N5" s="13">
        <f t="shared" ref="N5:N23" si="0">D5-E5</f>
        <v>111.04000000000002</v>
      </c>
    </row>
    <row r="6" spans="2:14" x14ac:dyDescent="0.45">
      <c r="B6" t="s">
        <v>0</v>
      </c>
      <c r="C6" t="e" vm="3">
        <v>#VALUE!</v>
      </c>
      <c r="D6" s="1">
        <v>122.85</v>
      </c>
      <c r="E6" s="11">
        <v>410.75</v>
      </c>
      <c r="F6">
        <v>2</v>
      </c>
      <c r="G6" s="11">
        <v>821.5</v>
      </c>
      <c r="H6" s="1">
        <v>245.7</v>
      </c>
      <c r="I6" s="9">
        <v>-575.79999999999995</v>
      </c>
      <c r="J6" t="s">
        <v>8</v>
      </c>
      <c r="K6" t="s">
        <v>40</v>
      </c>
      <c r="L6" s="1" cm="1">
        <f t="array" aca="1" ref="L6" ca="1">_FV(C6,"High")</f>
        <v>125</v>
      </c>
      <c r="M6" s="1" cm="1">
        <f t="array" aca="1" ref="M6" ca="1">_FV(C6,"Low")</f>
        <v>121.9</v>
      </c>
      <c r="N6" s="13">
        <f t="shared" si="0"/>
        <v>-287.89999999999998</v>
      </c>
    </row>
    <row r="7" spans="2:14" x14ac:dyDescent="0.45">
      <c r="B7" t="s">
        <v>4</v>
      </c>
      <c r="C7" t="e" vm="4">
        <v>#VALUE!</v>
      </c>
      <c r="D7" s="1">
        <v>181.96</v>
      </c>
      <c r="E7" s="11">
        <v>129.15</v>
      </c>
      <c r="F7">
        <v>3</v>
      </c>
      <c r="G7" s="11">
        <v>387.45000000000005</v>
      </c>
      <c r="H7" s="1">
        <v>545.88</v>
      </c>
      <c r="I7" s="9">
        <v>158.42999999999995</v>
      </c>
      <c r="J7" t="s">
        <v>7</v>
      </c>
      <c r="K7" t="s">
        <v>41</v>
      </c>
      <c r="L7" s="1" cm="1">
        <f t="array" aca="1" ref="L7" ca="1">_FV(C7,"High")</f>
        <v>187.6</v>
      </c>
      <c r="M7" s="1" cm="1">
        <f t="array" aca="1" ref="M7" ca="1">_FV(C7,"Low")</f>
        <v>183.6</v>
      </c>
      <c r="N7" s="13">
        <f t="shared" si="0"/>
        <v>52.81</v>
      </c>
    </row>
    <row r="8" spans="2:14" x14ac:dyDescent="0.45">
      <c r="B8" t="s">
        <v>20</v>
      </c>
      <c r="C8" t="e" vm="5">
        <v>#VALUE!</v>
      </c>
      <c r="D8" s="1">
        <v>170.12</v>
      </c>
      <c r="E8" s="11">
        <v>145.80000000000001</v>
      </c>
      <c r="F8">
        <v>10</v>
      </c>
      <c r="G8" s="11">
        <v>1458</v>
      </c>
      <c r="H8" s="1">
        <v>1701.2</v>
      </c>
      <c r="I8" s="9">
        <v>243.20000000000005</v>
      </c>
      <c r="J8" t="s">
        <v>32</v>
      </c>
      <c r="K8" t="s">
        <v>43</v>
      </c>
      <c r="L8" s="1" cm="1">
        <f t="array" aca="1" ref="L8" ca="1">_FV(C8,"High")</f>
        <v>170.09</v>
      </c>
      <c r="M8" s="1" cm="1">
        <f t="array" aca="1" ref="M8" ca="1">_FV(C8,"Low")</f>
        <v>168.26</v>
      </c>
      <c r="N8" s="13">
        <f t="shared" si="0"/>
        <v>24.319999999999993</v>
      </c>
    </row>
    <row r="9" spans="2:14" x14ac:dyDescent="0.45">
      <c r="B9" t="s">
        <v>47</v>
      </c>
      <c r="C9" t="e" vm="6">
        <v>#VALUE!</v>
      </c>
      <c r="D9" s="1">
        <v>168.53</v>
      </c>
      <c r="E9" s="11">
        <v>181.2</v>
      </c>
      <c r="F9">
        <v>5</v>
      </c>
      <c r="G9" s="11">
        <v>906</v>
      </c>
      <c r="H9" s="1">
        <v>842.65</v>
      </c>
      <c r="I9" s="9">
        <v>-63.350000000000023</v>
      </c>
      <c r="J9" t="s">
        <v>27</v>
      </c>
      <c r="K9" t="s">
        <v>42</v>
      </c>
      <c r="L9" s="1" cm="1">
        <f t="array" aca="1" ref="L9" ca="1">_FV(C9,"High")</f>
        <v>168.5</v>
      </c>
      <c r="M9" s="1" cm="1">
        <f t="array" aca="1" ref="M9" ca="1">_FV(C9,"Low")</f>
        <v>166.82</v>
      </c>
      <c r="N9" s="13">
        <f t="shared" si="0"/>
        <v>-12.669999999999987</v>
      </c>
    </row>
    <row r="10" spans="2:14" x14ac:dyDescent="0.45">
      <c r="B10" t="s">
        <v>48</v>
      </c>
      <c r="C10" t="e" vm="7">
        <v>#VALUE!</v>
      </c>
      <c r="D10" s="1">
        <v>205.23</v>
      </c>
      <c r="E10" s="11">
        <v>137.4</v>
      </c>
      <c r="F10">
        <v>5</v>
      </c>
      <c r="G10" s="11">
        <v>687</v>
      </c>
      <c r="H10" s="1">
        <v>1026.1499999999999</v>
      </c>
      <c r="I10" s="9">
        <v>339.14999999999986</v>
      </c>
      <c r="J10" t="s">
        <v>26</v>
      </c>
      <c r="K10" t="s">
        <v>45</v>
      </c>
      <c r="L10" s="1" cm="1">
        <f t="array" aca="1" ref="L10" ca="1">_FV(C10,"High")</f>
        <v>210.9</v>
      </c>
      <c r="M10" s="1" cm="1">
        <f t="array" aca="1" ref="M10" ca="1">_FV(C10,"Low")</f>
        <v>206.98</v>
      </c>
      <c r="N10" s="13">
        <f t="shared" si="0"/>
        <v>67.829999999999984</v>
      </c>
    </row>
    <row r="11" spans="2:14" x14ac:dyDescent="0.45">
      <c r="B11" t="s">
        <v>49</v>
      </c>
      <c r="C11" t="e" vm="8">
        <v>#VALUE!</v>
      </c>
      <c r="D11" s="1">
        <v>276.86</v>
      </c>
      <c r="E11" s="11">
        <v>227.9</v>
      </c>
      <c r="F11">
        <v>3</v>
      </c>
      <c r="G11" s="11">
        <v>683.7</v>
      </c>
      <c r="H11" s="1">
        <v>830.58</v>
      </c>
      <c r="I11" s="9">
        <v>146.88</v>
      </c>
      <c r="J11" t="s">
        <v>9</v>
      </c>
      <c r="K11" t="s">
        <v>40</v>
      </c>
      <c r="L11" s="1" cm="1">
        <f t="array" aca="1" ref="L11" ca="1">_FV(C11,"High")</f>
        <v>278.36</v>
      </c>
      <c r="M11" s="1" cm="1">
        <f t="array" aca="1" ref="M11" ca="1">_FV(C11,"Low")</f>
        <v>275.11</v>
      </c>
      <c r="N11" s="13">
        <f t="shared" si="0"/>
        <v>48.960000000000008</v>
      </c>
    </row>
    <row r="12" spans="2:14" x14ac:dyDescent="0.45">
      <c r="B12" t="s">
        <v>22</v>
      </c>
      <c r="C12" t="e" vm="9">
        <v>#VALUE!</v>
      </c>
      <c r="D12" s="1">
        <v>122.58</v>
      </c>
      <c r="E12" s="11">
        <v>110.3</v>
      </c>
      <c r="F12">
        <v>10</v>
      </c>
      <c r="G12" s="11">
        <v>1103</v>
      </c>
      <c r="H12" s="1">
        <v>1225.8</v>
      </c>
      <c r="I12" s="9">
        <v>122.79999999999995</v>
      </c>
      <c r="J12" t="s">
        <v>31</v>
      </c>
      <c r="K12" t="s">
        <v>43</v>
      </c>
      <c r="L12" s="1" cm="1">
        <f t="array" aca="1" ref="L12" ca="1">_FV(C12,"High")</f>
        <v>125.19</v>
      </c>
      <c r="M12" s="1" cm="1">
        <f t="array" aca="1" ref="M12" ca="1">_FV(C12,"Low")</f>
        <v>122.44</v>
      </c>
      <c r="N12" s="13">
        <f t="shared" si="0"/>
        <v>12.280000000000001</v>
      </c>
    </row>
    <row r="13" spans="2:14" x14ac:dyDescent="0.45">
      <c r="B13" t="s">
        <v>50</v>
      </c>
      <c r="C13" t="e" vm="10">
        <v>#VALUE!</v>
      </c>
      <c r="D13" s="1">
        <v>160.5</v>
      </c>
      <c r="E13" s="11">
        <v>160.75</v>
      </c>
      <c r="F13">
        <v>5</v>
      </c>
      <c r="G13" s="11">
        <v>803.75</v>
      </c>
      <c r="H13" s="1">
        <v>802.5</v>
      </c>
      <c r="I13" s="9">
        <v>-1.25</v>
      </c>
      <c r="J13" t="s">
        <v>33</v>
      </c>
      <c r="K13" t="s">
        <v>42</v>
      </c>
      <c r="L13" s="1" cm="1">
        <f t="array" aca="1" ref="L13" ca="1">_FV(C13,"High")</f>
        <v>160.35</v>
      </c>
      <c r="M13" s="1" cm="1">
        <f t="array" aca="1" ref="M13" ca="1">_FV(C13,"Low")</f>
        <v>158.77500000000001</v>
      </c>
      <c r="N13" s="13">
        <f t="shared" si="0"/>
        <v>-0.25</v>
      </c>
    </row>
    <row r="14" spans="2:14" x14ac:dyDescent="0.45">
      <c r="B14" t="s">
        <v>51</v>
      </c>
      <c r="C14" t="e" vm="11">
        <v>#VALUE!</v>
      </c>
      <c r="D14" s="1">
        <v>303.45</v>
      </c>
      <c r="E14" s="11">
        <v>272.45</v>
      </c>
      <c r="F14">
        <v>3</v>
      </c>
      <c r="G14" s="11">
        <v>817.34999999999991</v>
      </c>
      <c r="H14" s="1">
        <v>910.34999999999991</v>
      </c>
      <c r="I14" s="9">
        <v>93</v>
      </c>
      <c r="J14" t="s">
        <v>30</v>
      </c>
      <c r="K14" t="s">
        <v>44</v>
      </c>
      <c r="L14" s="1" cm="1">
        <f t="array" aca="1" ref="L14" ca="1">_FV(C14,"High")</f>
        <v>305.89</v>
      </c>
      <c r="M14" s="1" cm="1">
        <f t="array" aca="1" ref="M14" ca="1">_FV(C14,"Low")</f>
        <v>301.38</v>
      </c>
      <c r="N14" s="13">
        <f t="shared" si="0"/>
        <v>31</v>
      </c>
    </row>
    <row r="15" spans="2:14" x14ac:dyDescent="0.45">
      <c r="B15" t="s">
        <v>52</v>
      </c>
      <c r="C15" t="e" vm="12">
        <v>#VALUE!</v>
      </c>
      <c r="D15" s="1">
        <v>411.58</v>
      </c>
      <c r="E15" s="11">
        <v>311</v>
      </c>
      <c r="F15">
        <v>2</v>
      </c>
      <c r="G15" s="11">
        <v>622</v>
      </c>
      <c r="H15" s="1">
        <v>823.16</v>
      </c>
      <c r="I15" s="9">
        <v>201.15999999999997</v>
      </c>
      <c r="J15" t="s">
        <v>34</v>
      </c>
      <c r="K15" t="s">
        <v>41</v>
      </c>
      <c r="L15" s="1" cm="1">
        <f t="array" aca="1" ref="L15" ca="1">_FV(C15,"High")</f>
        <v>411.82</v>
      </c>
      <c r="M15" s="1" cm="1">
        <f t="array" aca="1" ref="M15" ca="1">_FV(C15,"Low")</f>
        <v>399.45010000000002</v>
      </c>
      <c r="N15" s="13">
        <f t="shared" si="0"/>
        <v>100.57999999999998</v>
      </c>
    </row>
    <row r="16" spans="2:14" x14ac:dyDescent="0.45">
      <c r="B16" t="s">
        <v>53</v>
      </c>
      <c r="C16" t="e" vm="13">
        <v>#VALUE!</v>
      </c>
      <c r="D16" s="1">
        <v>179.48</v>
      </c>
      <c r="E16" s="11">
        <v>87.5</v>
      </c>
      <c r="F16">
        <v>5</v>
      </c>
      <c r="G16" s="11">
        <v>437.5</v>
      </c>
      <c r="H16" s="1">
        <v>897.4</v>
      </c>
      <c r="I16" s="9">
        <v>459.9</v>
      </c>
      <c r="J16" t="s">
        <v>8</v>
      </c>
      <c r="K16" t="s">
        <v>40</v>
      </c>
      <c r="L16" s="1" cm="1">
        <f t="array" aca="1" ref="L16" ca="1">_FV(C16,"High")</f>
        <v>180.07</v>
      </c>
      <c r="M16" s="1" cm="1">
        <f t="array" aca="1" ref="M16" ca="1">_FV(C16,"Low")</f>
        <v>177.55</v>
      </c>
      <c r="N16" s="13">
        <f t="shared" si="0"/>
        <v>91.97999999999999</v>
      </c>
    </row>
    <row r="17" spans="2:14" x14ac:dyDescent="0.45">
      <c r="B17" t="s">
        <v>19</v>
      </c>
      <c r="C17" t="e" vm="14">
        <v>#VALUE!</v>
      </c>
      <c r="D17" s="1">
        <v>70.52</v>
      </c>
      <c r="E17" s="11">
        <v>58.9</v>
      </c>
      <c r="F17">
        <v>10</v>
      </c>
      <c r="G17" s="11">
        <v>589</v>
      </c>
      <c r="H17" s="1">
        <v>705.19999999999993</v>
      </c>
      <c r="I17" s="9">
        <v>116.19999999999993</v>
      </c>
      <c r="J17" t="s">
        <v>27</v>
      </c>
      <c r="K17" t="s">
        <v>42</v>
      </c>
      <c r="L17" s="1" cm="1">
        <f t="array" aca="1" ref="L17" ca="1">_FV(C17,"High")</f>
        <v>70.28</v>
      </c>
      <c r="M17" s="1" cm="1">
        <f t="array" aca="1" ref="M17" ca="1">_FV(C17,"Low")</f>
        <v>69.72</v>
      </c>
      <c r="N17" s="13">
        <f t="shared" si="0"/>
        <v>11.619999999999997</v>
      </c>
    </row>
    <row r="18" spans="2:14" x14ac:dyDescent="0.45">
      <c r="B18" t="s">
        <v>3</v>
      </c>
      <c r="C18" t="e" vm="15">
        <v>#VALUE!</v>
      </c>
      <c r="D18" s="1">
        <v>240.66</v>
      </c>
      <c r="E18" s="11">
        <v>243.5</v>
      </c>
      <c r="F18">
        <v>2</v>
      </c>
      <c r="G18" s="11">
        <v>487</v>
      </c>
      <c r="H18" s="1">
        <v>481.32</v>
      </c>
      <c r="I18" s="9">
        <v>-5.6800000000000068</v>
      </c>
      <c r="J18" t="s">
        <v>5</v>
      </c>
      <c r="K18" t="s">
        <v>40</v>
      </c>
      <c r="L18" s="1" cm="1">
        <f t="array" aca="1" ref="L18" ca="1">_FV(C18,"High")</f>
        <v>250.96</v>
      </c>
      <c r="M18" s="1" cm="1">
        <f t="array" aca="1" ref="M18" ca="1">_FV(C18,"Low")</f>
        <v>244.58</v>
      </c>
      <c r="N18" s="13">
        <f t="shared" si="0"/>
        <v>-2.8400000000000034</v>
      </c>
    </row>
    <row r="19" spans="2:14" x14ac:dyDescent="0.45">
      <c r="B19" t="s">
        <v>54</v>
      </c>
      <c r="C19" t="e" vm="16">
        <v>#VALUE!</v>
      </c>
      <c r="D19" s="1">
        <v>85.05</v>
      </c>
      <c r="E19" s="11">
        <v>69.150000000000006</v>
      </c>
      <c r="F19">
        <v>10</v>
      </c>
      <c r="G19" s="11">
        <v>691.5</v>
      </c>
      <c r="H19" s="1">
        <v>850.5</v>
      </c>
      <c r="I19" s="9">
        <v>159</v>
      </c>
      <c r="J19" t="s">
        <v>28</v>
      </c>
      <c r="K19" t="s">
        <v>43</v>
      </c>
      <c r="L19" s="1" cm="1">
        <f t="array" aca="1" ref="L19" ca="1">_FV(C19,"High")</f>
        <v>83.93</v>
      </c>
      <c r="M19" s="1" cm="1">
        <f t="array" aca="1" ref="M19" ca="1">_FV(C19,"Low")</f>
        <v>83.01</v>
      </c>
      <c r="N19" s="13">
        <f t="shared" si="0"/>
        <v>15.899999999999991</v>
      </c>
    </row>
    <row r="20" spans="2:14" x14ac:dyDescent="0.45">
      <c r="B20" t="s">
        <v>55</v>
      </c>
      <c r="C20" t="e" vm="17">
        <v>#VALUE!</v>
      </c>
      <c r="D20" s="1">
        <v>28.34</v>
      </c>
      <c r="E20" s="11">
        <v>35.299999999999997</v>
      </c>
      <c r="F20">
        <v>8</v>
      </c>
      <c r="G20" s="11">
        <v>282.39999999999998</v>
      </c>
      <c r="H20" s="1">
        <v>226.72</v>
      </c>
      <c r="I20" s="9">
        <v>-55.679999999999978</v>
      </c>
      <c r="J20" t="s">
        <v>33</v>
      </c>
      <c r="K20" t="s">
        <v>42</v>
      </c>
      <c r="L20" s="1" cm="1">
        <f t="array" aca="1" ref="L20" ca="1">_FV(C20,"High")</f>
        <v>28.58</v>
      </c>
      <c r="M20" s="1" cm="1">
        <f t="array" aca="1" ref="M20" ca="1">_FV(C20,"Low")</f>
        <v>28.24</v>
      </c>
      <c r="N20" s="13">
        <f t="shared" si="0"/>
        <v>-6.9599999999999973</v>
      </c>
    </row>
    <row r="21" spans="2:14" x14ac:dyDescent="0.45">
      <c r="B21" t="s">
        <v>56</v>
      </c>
      <c r="C21" t="e" vm="18">
        <v>#VALUE!</v>
      </c>
      <c r="D21" s="1">
        <v>95.56</v>
      </c>
      <c r="E21" s="11">
        <v>96.25</v>
      </c>
      <c r="F21">
        <v>5</v>
      </c>
      <c r="G21" s="11">
        <v>481.25</v>
      </c>
      <c r="H21" s="1">
        <v>477.8</v>
      </c>
      <c r="I21" s="9">
        <v>-3.4499999999999886</v>
      </c>
      <c r="J21" t="s">
        <v>30</v>
      </c>
      <c r="K21" t="s">
        <v>44</v>
      </c>
      <c r="L21" s="1" cm="1">
        <f t="array" aca="1" ref="L21" ca="1">_FV(C21,"High")</f>
        <v>96.564999999999998</v>
      </c>
      <c r="M21" s="1" cm="1">
        <f t="array" aca="1" ref="M21" ca="1">_FV(C21,"Low")</f>
        <v>95.15</v>
      </c>
      <c r="N21" s="13">
        <f t="shared" si="0"/>
        <v>-0.68999999999999773</v>
      </c>
    </row>
    <row r="22" spans="2:14" x14ac:dyDescent="0.45">
      <c r="B22" t="s">
        <v>57</v>
      </c>
      <c r="C22" t="e" vm="19">
        <v>#VALUE!</v>
      </c>
      <c r="D22" s="1">
        <v>195.45</v>
      </c>
      <c r="E22" s="11">
        <v>141.9</v>
      </c>
      <c r="F22">
        <v>3</v>
      </c>
      <c r="G22" s="11">
        <v>425.70000000000005</v>
      </c>
      <c r="H22" s="1">
        <v>586.34999999999991</v>
      </c>
      <c r="I22" s="9">
        <v>160.64999999999986</v>
      </c>
      <c r="J22" t="s">
        <v>33</v>
      </c>
      <c r="K22" t="s">
        <v>42</v>
      </c>
      <c r="L22" s="1" cm="1">
        <f t="array" aca="1" ref="L22" ca="1">_FV(C22,"High")</f>
        <v>195.64</v>
      </c>
      <c r="M22" s="1" cm="1">
        <f t="array" aca="1" ref="M22" ca="1">_FV(C22,"Low")</f>
        <v>193.04499999999999</v>
      </c>
      <c r="N22" s="13">
        <f t="shared" si="0"/>
        <v>53.549999999999983</v>
      </c>
    </row>
    <row r="23" spans="2:14" x14ac:dyDescent="0.45">
      <c r="B23" t="s">
        <v>21</v>
      </c>
      <c r="C23" t="e" vm="20">
        <v>#VALUE!</v>
      </c>
      <c r="D23" s="1">
        <v>80.430000000000007</v>
      </c>
      <c r="E23" s="11">
        <v>156.4</v>
      </c>
      <c r="F23">
        <v>3</v>
      </c>
      <c r="G23" s="11">
        <v>469.20000000000005</v>
      </c>
      <c r="H23" s="1">
        <v>241.29000000000002</v>
      </c>
      <c r="I23" s="9">
        <v>-227.91000000000003</v>
      </c>
      <c r="J23" t="s">
        <v>29</v>
      </c>
      <c r="K23" t="s">
        <v>42</v>
      </c>
      <c r="L23" s="1" cm="1">
        <f t="array" aca="1" ref="L23" ca="1">_FV(C23,"High")</f>
        <v>81.11</v>
      </c>
      <c r="M23" s="1" cm="1">
        <f t="array" aca="1" ref="M23" ca="1">_FV(C23,"Low")</f>
        <v>79.88</v>
      </c>
      <c r="N23" s="13">
        <f t="shared" si="0"/>
        <v>-75.97</v>
      </c>
    </row>
    <row r="26" spans="2:14" x14ac:dyDescent="0.45">
      <c r="B26" s="3" t="s">
        <v>10</v>
      </c>
      <c r="C26" t="s">
        <v>36</v>
      </c>
      <c r="D26" t="s">
        <v>37</v>
      </c>
    </row>
    <row r="27" spans="2:14" x14ac:dyDescent="0.45">
      <c r="B27" s="4" t="s">
        <v>57</v>
      </c>
      <c r="C27" s="12">
        <v>425.70000000000005</v>
      </c>
      <c r="D27" s="12">
        <v>586.34999999999991</v>
      </c>
    </row>
    <row r="28" spans="2:14" x14ac:dyDescent="0.45">
      <c r="B28" s="4" t="s">
        <v>4</v>
      </c>
      <c r="C28" s="12">
        <v>387.45000000000005</v>
      </c>
      <c r="D28" s="12">
        <v>545.88</v>
      </c>
    </row>
    <row r="29" spans="2:14" x14ac:dyDescent="0.45">
      <c r="B29" s="4" t="s">
        <v>1</v>
      </c>
      <c r="C29" s="12">
        <v>861.5</v>
      </c>
      <c r="D29" s="12">
        <v>1128.3499999999999</v>
      </c>
    </row>
    <row r="30" spans="2:14" x14ac:dyDescent="0.45">
      <c r="B30" s="4" t="s">
        <v>19</v>
      </c>
      <c r="C30" s="12">
        <v>589</v>
      </c>
      <c r="D30" s="12">
        <v>705.19999999999993</v>
      </c>
    </row>
    <row r="31" spans="2:14" x14ac:dyDescent="0.45">
      <c r="B31" s="4" t="s">
        <v>22</v>
      </c>
      <c r="C31" s="12">
        <v>1103</v>
      </c>
      <c r="D31" s="12">
        <v>1225.8</v>
      </c>
    </row>
    <row r="32" spans="2:14" x14ac:dyDescent="0.45">
      <c r="B32" s="4" t="s">
        <v>52</v>
      </c>
      <c r="C32" s="12">
        <v>622</v>
      </c>
      <c r="D32" s="12">
        <v>823.16</v>
      </c>
    </row>
    <row r="33" spans="2:4" x14ac:dyDescent="0.45">
      <c r="B33" s="4" t="s">
        <v>50</v>
      </c>
      <c r="C33" s="12">
        <v>803.75</v>
      </c>
      <c r="D33" s="12">
        <v>802.5</v>
      </c>
    </row>
    <row r="34" spans="2:4" x14ac:dyDescent="0.45">
      <c r="B34" s="4" t="s">
        <v>48</v>
      </c>
      <c r="C34" s="12">
        <v>687</v>
      </c>
      <c r="D34" s="12">
        <v>1026.1499999999999</v>
      </c>
    </row>
    <row r="35" spans="2:4" x14ac:dyDescent="0.45">
      <c r="B35" s="4" t="s">
        <v>51</v>
      </c>
      <c r="C35" s="12">
        <v>817.34999999999991</v>
      </c>
      <c r="D35" s="12">
        <v>910.34999999999991</v>
      </c>
    </row>
    <row r="36" spans="2:4" x14ac:dyDescent="0.45">
      <c r="B36" s="4" t="s">
        <v>2</v>
      </c>
      <c r="C36" s="12">
        <v>916.5</v>
      </c>
      <c r="D36" s="12">
        <v>1249.6200000000001</v>
      </c>
    </row>
    <row r="37" spans="2:4" x14ac:dyDescent="0.45">
      <c r="B37" s="4" t="s">
        <v>54</v>
      </c>
      <c r="C37" s="12">
        <v>691.5</v>
      </c>
      <c r="D37" s="12">
        <v>850.5</v>
      </c>
    </row>
    <row r="38" spans="2:4" x14ac:dyDescent="0.45">
      <c r="B38" s="4" t="s">
        <v>0</v>
      </c>
      <c r="C38" s="12">
        <v>821.5</v>
      </c>
      <c r="D38" s="12">
        <v>245.7</v>
      </c>
    </row>
    <row r="39" spans="2:4" x14ac:dyDescent="0.45">
      <c r="B39" s="4" t="s">
        <v>47</v>
      </c>
      <c r="C39" s="12">
        <v>906</v>
      </c>
      <c r="D39" s="12">
        <v>842.65</v>
      </c>
    </row>
    <row r="40" spans="2:4" x14ac:dyDescent="0.45">
      <c r="B40" s="4" t="s">
        <v>55</v>
      </c>
      <c r="C40" s="12">
        <v>282.39999999999998</v>
      </c>
      <c r="D40" s="12">
        <v>226.72</v>
      </c>
    </row>
    <row r="41" spans="2:4" x14ac:dyDescent="0.45">
      <c r="B41" s="4" t="s">
        <v>20</v>
      </c>
      <c r="C41" s="12">
        <v>1458</v>
      </c>
      <c r="D41" s="12">
        <v>1701.2</v>
      </c>
    </row>
    <row r="42" spans="2:4" x14ac:dyDescent="0.45">
      <c r="B42" s="4" t="s">
        <v>56</v>
      </c>
      <c r="C42" s="12">
        <v>481.25</v>
      </c>
      <c r="D42" s="12">
        <v>477.8</v>
      </c>
    </row>
    <row r="43" spans="2:4" x14ac:dyDescent="0.45">
      <c r="B43" s="4" t="s">
        <v>53</v>
      </c>
      <c r="C43" s="12">
        <v>437.5</v>
      </c>
      <c r="D43" s="12">
        <v>897.4</v>
      </c>
    </row>
    <row r="44" spans="2:4" x14ac:dyDescent="0.45">
      <c r="B44" s="4" t="s">
        <v>3</v>
      </c>
      <c r="C44" s="12">
        <v>487</v>
      </c>
      <c r="D44" s="12">
        <v>481.32</v>
      </c>
    </row>
    <row r="45" spans="2:4" x14ac:dyDescent="0.45">
      <c r="B45" s="4" t="s">
        <v>49</v>
      </c>
      <c r="C45" s="12">
        <v>683.7</v>
      </c>
      <c r="D45" s="12">
        <v>830.58</v>
      </c>
    </row>
    <row r="46" spans="2:4" x14ac:dyDescent="0.45">
      <c r="B46" s="4" t="s">
        <v>21</v>
      </c>
      <c r="C46" s="12">
        <v>469.20000000000005</v>
      </c>
      <c r="D46" s="12">
        <v>241.29000000000002</v>
      </c>
    </row>
    <row r="47" spans="2:4" x14ac:dyDescent="0.45">
      <c r="B47" s="4" t="s">
        <v>11</v>
      </c>
      <c r="C47" s="12">
        <v>13931.300000000001</v>
      </c>
      <c r="D47" s="12">
        <v>15798.52</v>
      </c>
    </row>
    <row r="48" spans="2:4" x14ac:dyDescent="0.45">
      <c r="B48" s="3" t="s">
        <v>13</v>
      </c>
      <c r="C48" t="s">
        <v>62</v>
      </c>
    </row>
    <row r="50" spans="2:4" x14ac:dyDescent="0.45">
      <c r="B50" s="3" t="s">
        <v>10</v>
      </c>
      <c r="C50" t="s">
        <v>60</v>
      </c>
      <c r="D50" t="s">
        <v>61</v>
      </c>
    </row>
    <row r="51" spans="2:4" x14ac:dyDescent="0.45">
      <c r="B51" s="4" t="s">
        <v>57</v>
      </c>
      <c r="C51" s="12">
        <v>195.64</v>
      </c>
      <c r="D51" s="12">
        <v>193.04499999999999</v>
      </c>
    </row>
    <row r="52" spans="2:4" x14ac:dyDescent="0.45">
      <c r="B52" s="4" t="s">
        <v>4</v>
      </c>
      <c r="C52" s="12">
        <v>187.6</v>
      </c>
      <c r="D52" s="12">
        <v>183.6</v>
      </c>
    </row>
    <row r="53" spans="2:4" x14ac:dyDescent="0.45">
      <c r="B53" s="4" t="s">
        <v>1</v>
      </c>
      <c r="C53" s="12">
        <v>228</v>
      </c>
      <c r="D53" s="12">
        <v>224.14</v>
      </c>
    </row>
    <row r="54" spans="2:4" x14ac:dyDescent="0.45">
      <c r="B54" s="4" t="s">
        <v>19</v>
      </c>
      <c r="C54" s="12">
        <v>70.28</v>
      </c>
      <c r="D54" s="12">
        <v>69.72</v>
      </c>
    </row>
    <row r="55" spans="2:4" x14ac:dyDescent="0.45">
      <c r="B55" s="4" t="s">
        <v>22</v>
      </c>
      <c r="C55" s="12">
        <v>125.19</v>
      </c>
      <c r="D55" s="12">
        <v>122.44</v>
      </c>
    </row>
    <row r="56" spans="2:4" x14ac:dyDescent="0.45">
      <c r="B56" s="4" t="s">
        <v>52</v>
      </c>
      <c r="C56" s="12">
        <v>411.82</v>
      </c>
      <c r="D56" s="12">
        <v>399.45010000000002</v>
      </c>
    </row>
    <row r="57" spans="2:4" x14ac:dyDescent="0.45">
      <c r="B57" s="4" t="s">
        <v>50</v>
      </c>
      <c r="C57" s="12">
        <v>160.13999999999999</v>
      </c>
      <c r="D57" s="12">
        <v>158.77500000000001</v>
      </c>
    </row>
    <row r="58" spans="2:4" x14ac:dyDescent="0.45">
      <c r="B58" s="4" t="s">
        <v>48</v>
      </c>
      <c r="C58" s="12">
        <v>210.54</v>
      </c>
      <c r="D58" s="12">
        <v>206.98</v>
      </c>
    </row>
    <row r="59" spans="2:4" x14ac:dyDescent="0.45">
      <c r="B59" s="4" t="s">
        <v>51</v>
      </c>
      <c r="C59" s="12">
        <v>305.89</v>
      </c>
      <c r="D59" s="12">
        <v>301.38</v>
      </c>
    </row>
    <row r="60" spans="2:4" x14ac:dyDescent="0.45">
      <c r="B60" s="4" t="s">
        <v>2</v>
      </c>
      <c r="C60" s="12">
        <v>419.75</v>
      </c>
      <c r="D60" s="12">
        <v>414.97</v>
      </c>
    </row>
    <row r="61" spans="2:4" x14ac:dyDescent="0.45">
      <c r="B61" s="4" t="s">
        <v>54</v>
      </c>
      <c r="C61" s="12">
        <v>83.9</v>
      </c>
      <c r="D61" s="12">
        <v>83.01</v>
      </c>
    </row>
    <row r="62" spans="2:4" x14ac:dyDescent="0.45">
      <c r="B62" s="4" t="s">
        <v>0</v>
      </c>
      <c r="C62" s="12">
        <v>125</v>
      </c>
      <c r="D62" s="12">
        <v>121.9</v>
      </c>
    </row>
    <row r="63" spans="2:4" x14ac:dyDescent="0.45">
      <c r="B63" s="4" t="s">
        <v>47</v>
      </c>
      <c r="C63" s="12">
        <v>168.5</v>
      </c>
      <c r="D63" s="12">
        <v>166.82</v>
      </c>
    </row>
    <row r="64" spans="2:4" x14ac:dyDescent="0.45">
      <c r="B64" s="4" t="s">
        <v>55</v>
      </c>
      <c r="C64" s="12">
        <v>28.58</v>
      </c>
      <c r="D64" s="12">
        <v>28.24</v>
      </c>
    </row>
    <row r="65" spans="2:7" x14ac:dyDescent="0.45">
      <c r="B65" s="4" t="s">
        <v>20</v>
      </c>
      <c r="C65" s="12">
        <v>170.09</v>
      </c>
      <c r="D65" s="12">
        <v>168.45</v>
      </c>
    </row>
    <row r="66" spans="2:7" x14ac:dyDescent="0.45">
      <c r="B66" s="4" t="s">
        <v>56</v>
      </c>
      <c r="C66" s="12">
        <v>96.53</v>
      </c>
      <c r="D66" s="12">
        <v>95.15</v>
      </c>
    </row>
    <row r="67" spans="2:7" x14ac:dyDescent="0.45">
      <c r="B67" s="4" t="s">
        <v>53</v>
      </c>
      <c r="C67" s="12">
        <v>180</v>
      </c>
      <c r="D67" s="12">
        <v>177.55</v>
      </c>
    </row>
    <row r="68" spans="2:7" x14ac:dyDescent="0.45">
      <c r="B68" s="4" t="s">
        <v>3</v>
      </c>
      <c r="C68" s="12">
        <v>250.96</v>
      </c>
      <c r="D68" s="12">
        <v>244.58</v>
      </c>
    </row>
    <row r="69" spans="2:7" x14ac:dyDescent="0.45">
      <c r="B69" s="4" t="s">
        <v>49</v>
      </c>
      <c r="C69" s="12">
        <v>278.36</v>
      </c>
      <c r="D69" s="12">
        <v>275.11</v>
      </c>
    </row>
    <row r="70" spans="2:7" x14ac:dyDescent="0.45">
      <c r="B70" s="4" t="s">
        <v>21</v>
      </c>
      <c r="C70" s="12">
        <v>81.11</v>
      </c>
      <c r="D70" s="12">
        <v>79.88</v>
      </c>
    </row>
    <row r="71" spans="2:7" x14ac:dyDescent="0.45">
      <c r="B71" s="4" t="s">
        <v>11</v>
      </c>
      <c r="C71" s="12">
        <v>3777.8800000000006</v>
      </c>
      <c r="D71" s="12">
        <v>3715.1901000000007</v>
      </c>
    </row>
    <row r="75" spans="2:7" x14ac:dyDescent="0.45">
      <c r="B75" s="3" t="s">
        <v>10</v>
      </c>
      <c r="C75" t="s">
        <v>36</v>
      </c>
      <c r="F75" s="3" t="s">
        <v>10</v>
      </c>
      <c r="G75" t="s">
        <v>38</v>
      </c>
    </row>
    <row r="76" spans="2:7" x14ac:dyDescent="0.45">
      <c r="B76" s="4" t="s">
        <v>57</v>
      </c>
      <c r="C76" s="12">
        <v>425.70000000000005</v>
      </c>
      <c r="F76" s="4" t="s">
        <v>57</v>
      </c>
      <c r="G76" s="12">
        <v>160.64999999999986</v>
      </c>
    </row>
    <row r="77" spans="2:7" x14ac:dyDescent="0.45">
      <c r="B77" s="4" t="s">
        <v>4</v>
      </c>
      <c r="C77" s="12">
        <v>387.45000000000005</v>
      </c>
      <c r="F77" s="4" t="s">
        <v>4</v>
      </c>
      <c r="G77" s="12">
        <v>158.42999999999995</v>
      </c>
    </row>
    <row r="78" spans="2:7" x14ac:dyDescent="0.45">
      <c r="B78" s="4" t="s">
        <v>1</v>
      </c>
      <c r="C78" s="12">
        <v>861.5</v>
      </c>
      <c r="F78" s="4" t="s">
        <v>1</v>
      </c>
      <c r="G78" s="12">
        <v>266.84999999999991</v>
      </c>
    </row>
    <row r="79" spans="2:7" x14ac:dyDescent="0.45">
      <c r="B79" s="4" t="s">
        <v>19</v>
      </c>
      <c r="C79" s="12">
        <v>589</v>
      </c>
      <c r="F79" s="4" t="s">
        <v>19</v>
      </c>
      <c r="G79" s="12">
        <v>116.19999999999993</v>
      </c>
    </row>
    <row r="80" spans="2:7" x14ac:dyDescent="0.45">
      <c r="B80" s="4" t="s">
        <v>22</v>
      </c>
      <c r="C80" s="12">
        <v>1103</v>
      </c>
      <c r="F80" s="4" t="s">
        <v>22</v>
      </c>
      <c r="G80" s="12">
        <v>122.79999999999995</v>
      </c>
    </row>
    <row r="81" spans="2:7" x14ac:dyDescent="0.45">
      <c r="B81" s="4" t="s">
        <v>52</v>
      </c>
      <c r="C81" s="12">
        <v>622</v>
      </c>
      <c r="F81" s="4" t="s">
        <v>52</v>
      </c>
      <c r="G81" s="12">
        <v>201.15999999999997</v>
      </c>
    </row>
    <row r="82" spans="2:7" x14ac:dyDescent="0.45">
      <c r="B82" s="4" t="s">
        <v>50</v>
      </c>
      <c r="C82" s="12">
        <v>803.75</v>
      </c>
      <c r="F82" s="4" t="s">
        <v>50</v>
      </c>
      <c r="G82" s="12">
        <v>-1.25</v>
      </c>
    </row>
    <row r="83" spans="2:7" x14ac:dyDescent="0.45">
      <c r="B83" s="4" t="s">
        <v>48</v>
      </c>
      <c r="C83" s="12">
        <v>687</v>
      </c>
      <c r="F83" s="4" t="s">
        <v>48</v>
      </c>
      <c r="G83" s="12">
        <v>339.14999999999986</v>
      </c>
    </row>
    <row r="84" spans="2:7" x14ac:dyDescent="0.45">
      <c r="B84" s="4" t="s">
        <v>51</v>
      </c>
      <c r="C84" s="12">
        <v>817.34999999999991</v>
      </c>
      <c r="F84" s="4" t="s">
        <v>51</v>
      </c>
      <c r="G84" s="12">
        <v>93</v>
      </c>
    </row>
    <row r="85" spans="2:7" x14ac:dyDescent="0.45">
      <c r="B85" s="4" t="s">
        <v>2</v>
      </c>
      <c r="C85" s="12">
        <v>916.5</v>
      </c>
      <c r="F85" s="4" t="s">
        <v>2</v>
      </c>
      <c r="G85" s="12">
        <v>333.12000000000012</v>
      </c>
    </row>
    <row r="86" spans="2:7" x14ac:dyDescent="0.45">
      <c r="B86" s="4" t="s">
        <v>54</v>
      </c>
      <c r="C86" s="12">
        <v>691.5</v>
      </c>
      <c r="F86" s="4" t="s">
        <v>54</v>
      </c>
      <c r="G86" s="12">
        <v>159</v>
      </c>
    </row>
    <row r="87" spans="2:7" x14ac:dyDescent="0.45">
      <c r="B87" s="4" t="s">
        <v>0</v>
      </c>
      <c r="C87" s="12">
        <v>821.5</v>
      </c>
      <c r="F87" s="4" t="s">
        <v>0</v>
      </c>
      <c r="G87" s="12">
        <v>-575.79999999999995</v>
      </c>
    </row>
    <row r="88" spans="2:7" x14ac:dyDescent="0.45">
      <c r="B88" s="4" t="s">
        <v>47</v>
      </c>
      <c r="C88" s="12">
        <v>906</v>
      </c>
      <c r="F88" s="4" t="s">
        <v>47</v>
      </c>
      <c r="G88" s="12">
        <v>-63.350000000000023</v>
      </c>
    </row>
    <row r="89" spans="2:7" x14ac:dyDescent="0.45">
      <c r="B89" s="4" t="s">
        <v>55</v>
      </c>
      <c r="C89" s="12">
        <v>282.39999999999998</v>
      </c>
      <c r="F89" s="4" t="s">
        <v>55</v>
      </c>
      <c r="G89" s="12">
        <v>-55.679999999999978</v>
      </c>
    </row>
    <row r="90" spans="2:7" x14ac:dyDescent="0.45">
      <c r="B90" s="4" t="s">
        <v>20</v>
      </c>
      <c r="C90" s="12">
        <v>1458</v>
      </c>
      <c r="F90" s="4" t="s">
        <v>20</v>
      </c>
      <c r="G90" s="12">
        <v>243.20000000000005</v>
      </c>
    </row>
    <row r="91" spans="2:7" x14ac:dyDescent="0.45">
      <c r="B91" s="4" t="s">
        <v>56</v>
      </c>
      <c r="C91" s="12">
        <v>481.25</v>
      </c>
      <c r="F91" s="4" t="s">
        <v>56</v>
      </c>
      <c r="G91" s="12">
        <v>-3.4499999999999886</v>
      </c>
    </row>
    <row r="92" spans="2:7" x14ac:dyDescent="0.45">
      <c r="B92" s="4" t="s">
        <v>53</v>
      </c>
      <c r="C92" s="12">
        <v>437.5</v>
      </c>
      <c r="F92" s="4" t="s">
        <v>53</v>
      </c>
      <c r="G92" s="12">
        <v>459.9</v>
      </c>
    </row>
    <row r="93" spans="2:7" x14ac:dyDescent="0.45">
      <c r="B93" s="4" t="s">
        <v>3</v>
      </c>
      <c r="C93" s="12">
        <v>487</v>
      </c>
      <c r="F93" s="4" t="s">
        <v>3</v>
      </c>
      <c r="G93" s="12">
        <v>-5.6800000000000068</v>
      </c>
    </row>
    <row r="94" spans="2:7" x14ac:dyDescent="0.45">
      <c r="B94" s="4" t="s">
        <v>49</v>
      </c>
      <c r="C94" s="12">
        <v>683.7</v>
      </c>
      <c r="F94" s="4" t="s">
        <v>49</v>
      </c>
      <c r="G94" s="12">
        <v>146.88</v>
      </c>
    </row>
    <row r="95" spans="2:7" x14ac:dyDescent="0.45">
      <c r="B95" s="4" t="s">
        <v>21</v>
      </c>
      <c r="C95" s="12">
        <v>469.20000000000005</v>
      </c>
      <c r="F95" s="4" t="s">
        <v>21</v>
      </c>
      <c r="G95" s="12">
        <v>-227.91000000000003</v>
      </c>
    </row>
    <row r="96" spans="2:7" x14ac:dyDescent="0.45">
      <c r="B96" s="4" t="s">
        <v>11</v>
      </c>
      <c r="C96" s="12">
        <v>13931.300000000001</v>
      </c>
      <c r="F96" s="4" t="s">
        <v>11</v>
      </c>
      <c r="G96" s="12">
        <v>1867.2199999999991</v>
      </c>
    </row>
    <row r="97" spans="2:12" ht="14.65" thickBot="1" x14ac:dyDescent="0.5"/>
    <row r="98" spans="2:12" ht="14.65" thickBot="1" x14ac:dyDescent="0.5">
      <c r="B98" s="10" t="s">
        <v>46</v>
      </c>
      <c r="C98" s="5" t="s">
        <v>12</v>
      </c>
      <c r="D98" s="5" t="s">
        <v>13</v>
      </c>
      <c r="E98" s="5" t="s">
        <v>14</v>
      </c>
      <c r="F98" s="5" t="s">
        <v>15</v>
      </c>
      <c r="G98" s="5" t="s">
        <v>16</v>
      </c>
      <c r="H98" s="5" t="s">
        <v>17</v>
      </c>
      <c r="I98" s="5" t="s">
        <v>18</v>
      </c>
      <c r="K98" s="3" t="s">
        <v>10</v>
      </c>
      <c r="L98" t="s">
        <v>38</v>
      </c>
    </row>
    <row r="99" spans="2:12" x14ac:dyDescent="0.45">
      <c r="B99" t="s">
        <v>1</v>
      </c>
      <c r="C99" s="2" t="e" vm="1">
        <v>#VALUE!</v>
      </c>
      <c r="D99" s="6" cm="1">
        <f t="array" aca="1" ref="D99" ca="1">_FV(C99,"Price")</f>
        <v>225.76</v>
      </c>
      <c r="E99" s="7">
        <v>172.3</v>
      </c>
      <c r="F99" s="5">
        <v>5</v>
      </c>
      <c r="G99" s="7">
        <f>E99*F99</f>
        <v>861.5</v>
      </c>
      <c r="H99" s="6">
        <f ca="1">D99*F99</f>
        <v>1128.8</v>
      </c>
      <c r="I99" s="8">
        <f ca="1">H99-G99</f>
        <v>267.29999999999995</v>
      </c>
      <c r="K99" s="4" t="s">
        <v>57</v>
      </c>
      <c r="L99" s="11">
        <v>155.57999999999993</v>
      </c>
    </row>
    <row r="100" spans="2:12" x14ac:dyDescent="0.45">
      <c r="B100" t="s">
        <v>2</v>
      </c>
      <c r="C100" s="2" t="e" vm="2">
        <v>#VALUE!</v>
      </c>
      <c r="D100" s="6" cm="1">
        <f t="array" aca="1" ref="D100" ca="1">_FV(C100,"Price")</f>
        <v>417.3</v>
      </c>
      <c r="E100" s="7">
        <v>305.5</v>
      </c>
      <c r="F100" s="5">
        <v>3</v>
      </c>
      <c r="G100" s="7">
        <f t="shared" ref="G100:G118" si="1">E100*F100</f>
        <v>916.5</v>
      </c>
      <c r="H100" s="6">
        <f t="shared" ref="H100:H118" ca="1" si="2">D100*F100</f>
        <v>1251.9000000000001</v>
      </c>
      <c r="I100" s="8">
        <f t="shared" ref="I100:I118" ca="1" si="3">H100-G100</f>
        <v>335.40000000000009</v>
      </c>
      <c r="K100" s="4" t="s">
        <v>4</v>
      </c>
      <c r="L100" s="11">
        <v>167.0154</v>
      </c>
    </row>
    <row r="101" spans="2:12" x14ac:dyDescent="0.45">
      <c r="B101" t="s">
        <v>0</v>
      </c>
      <c r="C101" s="2" t="e" vm="3">
        <v>#VALUE!</v>
      </c>
      <c r="D101" s="6" cm="1">
        <f t="array" aca="1" ref="D101" ca="1">_FV(C101,"Price")</f>
        <v>124.51</v>
      </c>
      <c r="E101" s="7">
        <v>410.75</v>
      </c>
      <c r="F101" s="5">
        <v>2</v>
      </c>
      <c r="G101" s="7">
        <f t="shared" si="1"/>
        <v>821.5</v>
      </c>
      <c r="H101" s="6">
        <f t="shared" ca="1" si="2"/>
        <v>249.02</v>
      </c>
      <c r="I101" s="8">
        <f ca="1">H101-G101</f>
        <v>-572.48</v>
      </c>
      <c r="K101" s="4" t="s">
        <v>1</v>
      </c>
      <c r="L101" s="11">
        <v>264.7494999999999</v>
      </c>
    </row>
    <row r="102" spans="2:12" x14ac:dyDescent="0.45">
      <c r="B102" t="s">
        <v>4</v>
      </c>
      <c r="C102" s="2" t="e" vm="4">
        <v>#VALUE!</v>
      </c>
      <c r="D102" s="6" cm="1">
        <f t="array" aca="1" ref="D102" ca="1">_FV(C102,"Price")</f>
        <v>185.41399999999999</v>
      </c>
      <c r="E102" s="7">
        <v>129.15</v>
      </c>
      <c r="F102" s="5">
        <v>3</v>
      </c>
      <c r="G102" s="7">
        <f t="shared" si="1"/>
        <v>387.45000000000005</v>
      </c>
      <c r="H102" s="6">
        <f t="shared" ca="1" si="2"/>
        <v>556.24199999999996</v>
      </c>
      <c r="I102" s="8">
        <f t="shared" ref="I102:I118" ca="1" si="4">H102-G102</f>
        <v>168.79199999999992</v>
      </c>
      <c r="K102" s="4" t="s">
        <v>19</v>
      </c>
      <c r="L102" s="11">
        <v>111.14999999999998</v>
      </c>
    </row>
    <row r="103" spans="2:12" x14ac:dyDescent="0.45">
      <c r="B103" t="s">
        <v>20</v>
      </c>
      <c r="C103" s="2" t="e" vm="5">
        <v>#VALUE!</v>
      </c>
      <c r="D103" s="6" cm="1">
        <f t="array" aca="1" ref="D103" ca="1">_FV(C103,"Price")</f>
        <v>168.36500000000001</v>
      </c>
      <c r="E103" s="7">
        <v>145.80000000000001</v>
      </c>
      <c r="F103" s="5">
        <v>10</v>
      </c>
      <c r="G103" s="7">
        <f t="shared" si="1"/>
        <v>1458</v>
      </c>
      <c r="H103" s="6">
        <f t="shared" ca="1" si="2"/>
        <v>1683.65</v>
      </c>
      <c r="I103" s="8">
        <f t="shared" ca="1" si="4"/>
        <v>225.65000000000009</v>
      </c>
      <c r="K103" s="4" t="s">
        <v>22</v>
      </c>
      <c r="L103" s="11">
        <v>139.79999999999995</v>
      </c>
    </row>
    <row r="104" spans="2:12" x14ac:dyDescent="0.45">
      <c r="B104" t="s">
        <v>47</v>
      </c>
      <c r="C104" s="2" t="e" vm="6">
        <v>#VALUE!</v>
      </c>
      <c r="D104" s="6" cm="1">
        <f t="array" aca="1" ref="D104" ca="1">_FV(C104,"Price")</f>
        <v>167.69</v>
      </c>
      <c r="E104" s="7">
        <v>181.2</v>
      </c>
      <c r="F104" s="5">
        <v>5</v>
      </c>
      <c r="G104" s="7">
        <f t="shared" si="1"/>
        <v>906</v>
      </c>
      <c r="H104" s="6">
        <f t="shared" ca="1" si="2"/>
        <v>838.45</v>
      </c>
      <c r="I104" s="8">
        <f t="shared" ca="1" si="4"/>
        <v>-67.549999999999955</v>
      </c>
      <c r="K104" s="4" t="s">
        <v>52</v>
      </c>
      <c r="L104" s="11">
        <v>189.67999999999995</v>
      </c>
    </row>
    <row r="105" spans="2:12" x14ac:dyDescent="0.45">
      <c r="B105" t="s">
        <v>48</v>
      </c>
      <c r="C105" s="2" t="e" vm="7">
        <v>#VALUE!</v>
      </c>
      <c r="D105" s="6" cm="1">
        <f t="array" aca="1" ref="D105" ca="1">_FV(C105,"Price")</f>
        <v>210.84</v>
      </c>
      <c r="E105" s="7">
        <v>137.4</v>
      </c>
      <c r="F105" s="5">
        <v>5</v>
      </c>
      <c r="G105" s="7">
        <f t="shared" si="1"/>
        <v>687</v>
      </c>
      <c r="H105" s="6">
        <f t="shared" ca="1" si="2"/>
        <v>1054.2</v>
      </c>
      <c r="I105" s="8">
        <f t="shared" ca="1" si="4"/>
        <v>367.20000000000005</v>
      </c>
      <c r="K105" s="4" t="s">
        <v>50</v>
      </c>
      <c r="L105" s="11">
        <v>-3.8500000000000227</v>
      </c>
    </row>
    <row r="106" spans="2:12" x14ac:dyDescent="0.45">
      <c r="B106" t="s">
        <v>49</v>
      </c>
      <c r="C106" s="2" t="e" vm="8">
        <v>#VALUE!</v>
      </c>
      <c r="D106" s="6" cm="1">
        <f t="array" aca="1" ref="D106" ca="1">_FV(C106,"Price")</f>
        <v>276.94170000000003</v>
      </c>
      <c r="E106" s="7">
        <v>227.9</v>
      </c>
      <c r="F106" s="5">
        <v>3</v>
      </c>
      <c r="G106" s="7">
        <f t="shared" si="1"/>
        <v>683.7</v>
      </c>
      <c r="H106" s="6">
        <f t="shared" ca="1" si="2"/>
        <v>830.82510000000002</v>
      </c>
      <c r="I106" s="8">
        <f t="shared" ca="1" si="4"/>
        <v>147.12509999999997</v>
      </c>
      <c r="K106" s="4" t="s">
        <v>48</v>
      </c>
      <c r="L106" s="11">
        <v>364.83600000000001</v>
      </c>
    </row>
    <row r="107" spans="2:12" x14ac:dyDescent="0.45">
      <c r="B107" t="s">
        <v>22</v>
      </c>
      <c r="C107" s="2" t="e" vm="9">
        <v>#VALUE!</v>
      </c>
      <c r="D107" s="6" cm="1">
        <f t="array" aca="1" ref="D107" ca="1">_FV(C107,"Price")</f>
        <v>124.485</v>
      </c>
      <c r="E107" s="7">
        <v>110.3</v>
      </c>
      <c r="F107" s="5">
        <v>10</v>
      </c>
      <c r="G107" s="7">
        <f t="shared" si="1"/>
        <v>1103</v>
      </c>
      <c r="H107" s="6">
        <f t="shared" ca="1" si="2"/>
        <v>1244.8499999999999</v>
      </c>
      <c r="I107" s="8">
        <f t="shared" ca="1" si="4"/>
        <v>141.84999999999991</v>
      </c>
      <c r="K107" s="4" t="s">
        <v>51</v>
      </c>
      <c r="L107" s="11">
        <v>91.1400000000001</v>
      </c>
    </row>
    <row r="108" spans="2:12" x14ac:dyDescent="0.45">
      <c r="B108" t="s">
        <v>50</v>
      </c>
      <c r="C108" t="e" vm="10">
        <v>#VALUE!</v>
      </c>
      <c r="D108" s="6" cm="1">
        <f t="array" aca="1" ref="D108" ca="1">_FV(C108,"Price")</f>
        <v>160.30500000000001</v>
      </c>
      <c r="E108" s="7">
        <v>160.75</v>
      </c>
      <c r="F108" s="5">
        <v>5</v>
      </c>
      <c r="G108" s="7">
        <f t="shared" si="1"/>
        <v>803.75</v>
      </c>
      <c r="H108" s="6">
        <f t="shared" ca="1" si="2"/>
        <v>801.52500000000009</v>
      </c>
      <c r="I108" s="8">
        <f t="shared" ca="1" si="4"/>
        <v>-2.2249999999999091</v>
      </c>
      <c r="K108" s="4" t="s">
        <v>2</v>
      </c>
      <c r="L108" s="11">
        <v>337.31999999999994</v>
      </c>
    </row>
    <row r="109" spans="2:12" x14ac:dyDescent="0.45">
      <c r="B109" t="s">
        <v>51</v>
      </c>
      <c r="C109" t="e" vm="11">
        <v>#VALUE!</v>
      </c>
      <c r="D109" s="6" cm="1">
        <f t="array" aca="1" ref="D109" ca="1">_FV(C109,"Price")</f>
        <v>303.22000000000003</v>
      </c>
      <c r="E109" s="7">
        <v>272.45</v>
      </c>
      <c r="F109" s="5">
        <v>3</v>
      </c>
      <c r="G109" s="7">
        <f t="shared" si="1"/>
        <v>817.34999999999991</v>
      </c>
      <c r="H109" s="6">
        <f t="shared" ca="1" si="2"/>
        <v>909.66000000000008</v>
      </c>
      <c r="I109" s="8">
        <f t="shared" ca="1" si="4"/>
        <v>92.310000000000173</v>
      </c>
      <c r="K109" s="4" t="s">
        <v>54</v>
      </c>
      <c r="L109" s="11">
        <v>146.34999999999991</v>
      </c>
    </row>
    <row r="110" spans="2:12" x14ac:dyDescent="0.45">
      <c r="B110" t="s">
        <v>52</v>
      </c>
      <c r="C110" t="e" vm="12">
        <v>#VALUE!</v>
      </c>
      <c r="D110" s="6" cm="1">
        <f t="array" aca="1" ref="D110" ca="1">_FV(C110,"Price")</f>
        <v>406.85</v>
      </c>
      <c r="E110" s="7">
        <v>311</v>
      </c>
      <c r="F110" s="5">
        <v>2</v>
      </c>
      <c r="G110" s="7">
        <f t="shared" si="1"/>
        <v>622</v>
      </c>
      <c r="H110" s="6">
        <f t="shared" ca="1" si="2"/>
        <v>813.7</v>
      </c>
      <c r="I110" s="8">
        <f t="shared" ca="1" si="4"/>
        <v>191.70000000000005</v>
      </c>
      <c r="K110" s="4" t="s">
        <v>0</v>
      </c>
      <c r="L110" s="11">
        <v>-572.51</v>
      </c>
    </row>
    <row r="111" spans="2:12" x14ac:dyDescent="0.45">
      <c r="B111" t="s">
        <v>53</v>
      </c>
      <c r="C111" t="e" vm="13">
        <v>#VALUE!</v>
      </c>
      <c r="D111" s="6" cm="1">
        <f t="array" aca="1" ref="D111" ca="1">_FV(C111,"Price")</f>
        <v>180</v>
      </c>
      <c r="E111" s="7">
        <v>87.5</v>
      </c>
      <c r="F111" s="5">
        <v>5</v>
      </c>
      <c r="G111" s="7">
        <f t="shared" si="1"/>
        <v>437.5</v>
      </c>
      <c r="H111" s="6">
        <f t="shared" ca="1" si="2"/>
        <v>900</v>
      </c>
      <c r="I111" s="8">
        <f t="shared" ca="1" si="4"/>
        <v>462.5</v>
      </c>
      <c r="K111" s="4" t="s">
        <v>47</v>
      </c>
      <c r="L111" s="11">
        <v>-67.625</v>
      </c>
    </row>
    <row r="112" spans="2:12" x14ac:dyDescent="0.45">
      <c r="B112" t="s">
        <v>19</v>
      </c>
      <c r="C112" t="e" vm="14">
        <v>#VALUE!</v>
      </c>
      <c r="D112" s="6" cm="1">
        <f t="array" aca="1" ref="D112" ca="1">_FV(C112,"Price")</f>
        <v>69.875</v>
      </c>
      <c r="E112" s="7">
        <v>58.9</v>
      </c>
      <c r="F112" s="5">
        <v>10</v>
      </c>
      <c r="G112" s="7">
        <f t="shared" si="1"/>
        <v>589</v>
      </c>
      <c r="H112" s="6">
        <f t="shared" ca="1" si="2"/>
        <v>698.75</v>
      </c>
      <c r="I112" s="8">
        <f t="shared" ca="1" si="4"/>
        <v>109.75</v>
      </c>
      <c r="K112" s="4" t="s">
        <v>55</v>
      </c>
      <c r="L112" s="11">
        <v>-54.398399999999981</v>
      </c>
    </row>
    <row r="113" spans="2:12" x14ac:dyDescent="0.45">
      <c r="B113" t="s">
        <v>3</v>
      </c>
      <c r="C113" t="e" vm="15">
        <v>#VALUE!</v>
      </c>
      <c r="D113" s="6" cm="1">
        <f t="array" aca="1" ref="D113" ca="1">_FV(C113,"Price")</f>
        <v>249.37989999999999</v>
      </c>
      <c r="E113" s="7">
        <v>243.5</v>
      </c>
      <c r="F113" s="5">
        <v>2</v>
      </c>
      <c r="G113" s="7">
        <f t="shared" si="1"/>
        <v>487</v>
      </c>
      <c r="H113" s="6">
        <f t="shared" ca="1" si="2"/>
        <v>498.75979999999998</v>
      </c>
      <c r="I113" s="8">
        <f t="shared" ca="1" si="4"/>
        <v>11.759799999999984</v>
      </c>
      <c r="K113" s="4" t="s">
        <v>20</v>
      </c>
      <c r="L113" s="11">
        <v>229.4860000000001</v>
      </c>
    </row>
    <row r="114" spans="2:12" x14ac:dyDescent="0.45">
      <c r="B114" t="s">
        <v>54</v>
      </c>
      <c r="C114" t="e" vm="16">
        <v>#VALUE!</v>
      </c>
      <c r="D114" s="6" cm="1">
        <f t="array" aca="1" ref="D114" ca="1">_FV(C114,"Price")</f>
        <v>83.915000000000006</v>
      </c>
      <c r="E114" s="7">
        <v>69.150000000000006</v>
      </c>
      <c r="F114" s="5">
        <v>10</v>
      </c>
      <c r="G114" s="7">
        <f t="shared" si="1"/>
        <v>691.5</v>
      </c>
      <c r="H114" s="6">
        <f t="shared" ca="1" si="2"/>
        <v>839.15000000000009</v>
      </c>
      <c r="I114" s="8">
        <f t="shared" ca="1" si="4"/>
        <v>147.65000000000009</v>
      </c>
      <c r="K114" s="4" t="s">
        <v>56</v>
      </c>
      <c r="L114" s="11">
        <v>-0.52500000000003411</v>
      </c>
    </row>
    <row r="115" spans="2:12" x14ac:dyDescent="0.45">
      <c r="B115" t="s">
        <v>55</v>
      </c>
      <c r="C115" t="e" vm="17">
        <v>#VALUE!</v>
      </c>
      <c r="D115" s="6" cm="1">
        <f t="array" aca="1" ref="D115" ca="1">_FV(C115,"Price")</f>
        <v>28.484999999999999</v>
      </c>
      <c r="E115" s="7">
        <v>35.299999999999997</v>
      </c>
      <c r="F115" s="5">
        <v>8</v>
      </c>
      <c r="G115" s="7">
        <f t="shared" si="1"/>
        <v>282.39999999999998</v>
      </c>
      <c r="H115" s="6">
        <f t="shared" ca="1" si="2"/>
        <v>227.88</v>
      </c>
      <c r="I115" s="8">
        <f t="shared" ca="1" si="4"/>
        <v>-54.519999999999982</v>
      </c>
      <c r="K115" s="4" t="s">
        <v>53</v>
      </c>
      <c r="L115" s="11">
        <v>459.07500000000005</v>
      </c>
    </row>
    <row r="116" spans="2:12" x14ac:dyDescent="0.45">
      <c r="B116" t="s">
        <v>56</v>
      </c>
      <c r="C116" t="e" vm="18">
        <v>#VALUE!</v>
      </c>
      <c r="D116" s="6" cm="1">
        <f t="array" aca="1" ref="D116" ca="1">_FV(C116,"Price")</f>
        <v>96.540199999999999</v>
      </c>
      <c r="E116" s="7">
        <v>96.25</v>
      </c>
      <c r="F116" s="5">
        <v>5</v>
      </c>
      <c r="G116" s="7">
        <f t="shared" si="1"/>
        <v>481.25</v>
      </c>
      <c r="H116" s="6">
        <f t="shared" ca="1" si="2"/>
        <v>482.70100000000002</v>
      </c>
      <c r="I116" s="8">
        <f t="shared" ca="1" si="4"/>
        <v>1.4510000000000218</v>
      </c>
      <c r="K116" s="4" t="s">
        <v>3</v>
      </c>
      <c r="L116" s="11">
        <v>10.689999999999998</v>
      </c>
    </row>
    <row r="117" spans="2:12" x14ac:dyDescent="0.45">
      <c r="B117" t="s">
        <v>57</v>
      </c>
      <c r="C117" t="e" vm="19">
        <v>#VALUE!</v>
      </c>
      <c r="D117" s="6" cm="1">
        <f t="array" aca="1" ref="D117" ca="1">_FV(C117,"Price")</f>
        <v>194.57</v>
      </c>
      <c r="E117" s="7">
        <v>141.9</v>
      </c>
      <c r="F117" s="5">
        <v>3</v>
      </c>
      <c r="G117" s="7">
        <f t="shared" si="1"/>
        <v>425.70000000000005</v>
      </c>
      <c r="H117" s="6">
        <f t="shared" ca="1" si="2"/>
        <v>583.71</v>
      </c>
      <c r="I117" s="8">
        <f t="shared" ca="1" si="4"/>
        <v>158.01</v>
      </c>
      <c r="K117" s="4" t="s">
        <v>49</v>
      </c>
      <c r="L117" s="11">
        <v>145.15499999999997</v>
      </c>
    </row>
    <row r="118" spans="2:12" x14ac:dyDescent="0.45">
      <c r="B118" t="s">
        <v>21</v>
      </c>
      <c r="C118" t="e" vm="20">
        <v>#VALUE!</v>
      </c>
      <c r="D118" s="6" cm="1">
        <f t="array" aca="1" ref="D118" ca="1">_FV(C118,"Price")</f>
        <v>80.894999999999996</v>
      </c>
      <c r="E118" s="7">
        <v>156.4</v>
      </c>
      <c r="F118" s="5">
        <v>3</v>
      </c>
      <c r="G118" s="7">
        <f t="shared" si="1"/>
        <v>469.20000000000005</v>
      </c>
      <c r="H118" s="6">
        <f t="shared" ca="1" si="2"/>
        <v>242.685</v>
      </c>
      <c r="I118" s="8">
        <f t="shared" ca="1" si="4"/>
        <v>-226.51500000000004</v>
      </c>
      <c r="K118" s="4" t="s">
        <v>21</v>
      </c>
      <c r="L118" s="11">
        <v>-226.44000000000005</v>
      </c>
    </row>
    <row r="119" spans="2:12" x14ac:dyDescent="0.45">
      <c r="K119" s="4" t="s">
        <v>11</v>
      </c>
      <c r="L119" s="12">
        <v>1886.6784999999995</v>
      </c>
    </row>
    <row r="123" spans="2:12" x14ac:dyDescent="0.45">
      <c r="B123" s="3" t="s">
        <v>10</v>
      </c>
      <c r="C123" t="s">
        <v>35</v>
      </c>
      <c r="D123" t="s">
        <v>37</v>
      </c>
    </row>
    <row r="124" spans="2:12" x14ac:dyDescent="0.45">
      <c r="B124" s="4" t="s">
        <v>57</v>
      </c>
      <c r="C124" s="12">
        <v>141.9</v>
      </c>
      <c r="D124" s="12">
        <v>586.34999999999991</v>
      </c>
    </row>
    <row r="125" spans="2:12" x14ac:dyDescent="0.45">
      <c r="B125" s="4" t="s">
        <v>4</v>
      </c>
      <c r="C125" s="12">
        <v>129.15</v>
      </c>
      <c r="D125" s="12">
        <v>545.88</v>
      </c>
    </row>
    <row r="126" spans="2:12" x14ac:dyDescent="0.45">
      <c r="B126" s="4" t="s">
        <v>1</v>
      </c>
      <c r="C126" s="12">
        <v>172.3</v>
      </c>
      <c r="D126" s="12">
        <v>1128.3499999999999</v>
      </c>
    </row>
    <row r="127" spans="2:12" x14ac:dyDescent="0.45">
      <c r="B127" s="4" t="s">
        <v>19</v>
      </c>
      <c r="C127" s="12">
        <v>58.9</v>
      </c>
      <c r="D127" s="12">
        <v>705.19999999999993</v>
      </c>
    </row>
    <row r="128" spans="2:12" x14ac:dyDescent="0.45">
      <c r="B128" s="4" t="s">
        <v>22</v>
      </c>
      <c r="C128" s="12">
        <v>110.3</v>
      </c>
      <c r="D128" s="12">
        <v>1225.8</v>
      </c>
    </row>
    <row r="129" spans="2:4" x14ac:dyDescent="0.45">
      <c r="B129" s="4" t="s">
        <v>52</v>
      </c>
      <c r="C129" s="12">
        <v>311</v>
      </c>
      <c r="D129" s="12">
        <v>823.16</v>
      </c>
    </row>
    <row r="130" spans="2:4" x14ac:dyDescent="0.45">
      <c r="B130" s="4" t="s">
        <v>50</v>
      </c>
      <c r="C130" s="12">
        <v>160.75</v>
      </c>
      <c r="D130" s="12">
        <v>802.5</v>
      </c>
    </row>
    <row r="131" spans="2:4" x14ac:dyDescent="0.45">
      <c r="B131" s="4" t="s">
        <v>48</v>
      </c>
      <c r="C131" s="12">
        <v>137.4</v>
      </c>
      <c r="D131" s="12">
        <v>1026.1499999999999</v>
      </c>
    </row>
    <row r="132" spans="2:4" x14ac:dyDescent="0.45">
      <c r="B132" s="4" t="s">
        <v>51</v>
      </c>
      <c r="C132" s="12">
        <v>272.45</v>
      </c>
      <c r="D132" s="12">
        <v>910.34999999999991</v>
      </c>
    </row>
    <row r="133" spans="2:4" x14ac:dyDescent="0.45">
      <c r="B133" s="4" t="s">
        <v>2</v>
      </c>
      <c r="C133" s="12">
        <v>305.5</v>
      </c>
      <c r="D133" s="12">
        <v>1249.6200000000001</v>
      </c>
    </row>
    <row r="134" spans="2:4" x14ac:dyDescent="0.45">
      <c r="B134" s="4" t="s">
        <v>54</v>
      </c>
      <c r="C134" s="12">
        <v>69.150000000000006</v>
      </c>
      <c r="D134" s="12">
        <v>850.5</v>
      </c>
    </row>
    <row r="135" spans="2:4" x14ac:dyDescent="0.45">
      <c r="B135" s="4" t="s">
        <v>0</v>
      </c>
      <c r="C135" s="12">
        <v>410.75</v>
      </c>
      <c r="D135" s="12">
        <v>245.7</v>
      </c>
    </row>
    <row r="136" spans="2:4" x14ac:dyDescent="0.45">
      <c r="B136" s="4" t="s">
        <v>47</v>
      </c>
      <c r="C136" s="12">
        <v>181.2</v>
      </c>
      <c r="D136" s="12">
        <v>842.65</v>
      </c>
    </row>
    <row r="137" spans="2:4" x14ac:dyDescent="0.45">
      <c r="B137" s="4" t="s">
        <v>55</v>
      </c>
      <c r="C137" s="12">
        <v>35.299999999999997</v>
      </c>
      <c r="D137" s="12">
        <v>226.72</v>
      </c>
    </row>
    <row r="138" spans="2:4" x14ac:dyDescent="0.45">
      <c r="B138" s="4" t="s">
        <v>20</v>
      </c>
      <c r="C138" s="12">
        <v>145.80000000000001</v>
      </c>
      <c r="D138" s="12">
        <v>1701.2</v>
      </c>
    </row>
    <row r="139" spans="2:4" x14ac:dyDescent="0.45">
      <c r="B139" s="4" t="s">
        <v>56</v>
      </c>
      <c r="C139" s="12">
        <v>96.25</v>
      </c>
      <c r="D139" s="12">
        <v>477.8</v>
      </c>
    </row>
    <row r="140" spans="2:4" x14ac:dyDescent="0.45">
      <c r="B140" s="4" t="s">
        <v>53</v>
      </c>
      <c r="C140" s="12">
        <v>87.5</v>
      </c>
      <c r="D140" s="12">
        <v>897.4</v>
      </c>
    </row>
    <row r="141" spans="2:4" x14ac:dyDescent="0.45">
      <c r="B141" s="4" t="s">
        <v>3</v>
      </c>
      <c r="C141" s="12">
        <v>243.5</v>
      </c>
      <c r="D141" s="12">
        <v>481.32</v>
      </c>
    </row>
    <row r="142" spans="2:4" x14ac:dyDescent="0.45">
      <c r="B142" s="4" t="s">
        <v>49</v>
      </c>
      <c r="C142" s="12">
        <v>227.9</v>
      </c>
      <c r="D142" s="12">
        <v>830.58</v>
      </c>
    </row>
    <row r="143" spans="2:4" x14ac:dyDescent="0.45">
      <c r="B143" s="4" t="s">
        <v>21</v>
      </c>
      <c r="C143" s="12">
        <v>156.4</v>
      </c>
      <c r="D143" s="12">
        <v>241.29000000000002</v>
      </c>
    </row>
    <row r="144" spans="2:4" x14ac:dyDescent="0.45">
      <c r="B144" s="4" t="s">
        <v>11</v>
      </c>
      <c r="C144" s="12">
        <v>3453.4000000000005</v>
      </c>
      <c r="D144" s="12">
        <v>15798.52</v>
      </c>
    </row>
    <row r="147" spans="2:4" x14ac:dyDescent="0.45">
      <c r="B147" s="3" t="s">
        <v>10</v>
      </c>
      <c r="C147" t="s">
        <v>35</v>
      </c>
      <c r="D147" t="s">
        <v>25</v>
      </c>
    </row>
    <row r="148" spans="2:4" x14ac:dyDescent="0.45">
      <c r="B148" s="4" t="s">
        <v>57</v>
      </c>
      <c r="C148" s="12">
        <v>141.9</v>
      </c>
      <c r="D148" s="12">
        <v>195.45</v>
      </c>
    </row>
    <row r="149" spans="2:4" x14ac:dyDescent="0.45">
      <c r="B149" s="4" t="s">
        <v>4</v>
      </c>
      <c r="C149" s="12">
        <v>129.15</v>
      </c>
      <c r="D149" s="12">
        <v>181.96</v>
      </c>
    </row>
    <row r="150" spans="2:4" x14ac:dyDescent="0.45">
      <c r="B150" s="4" t="s">
        <v>1</v>
      </c>
      <c r="C150" s="12">
        <v>172.3</v>
      </c>
      <c r="D150" s="12">
        <v>225.67</v>
      </c>
    </row>
    <row r="151" spans="2:4" x14ac:dyDescent="0.45">
      <c r="B151" s="4" t="s">
        <v>19</v>
      </c>
      <c r="C151" s="12">
        <v>58.9</v>
      </c>
      <c r="D151" s="12">
        <v>70.52</v>
      </c>
    </row>
    <row r="152" spans="2:4" x14ac:dyDescent="0.45">
      <c r="B152" s="4" t="s">
        <v>22</v>
      </c>
      <c r="C152" s="12">
        <v>110.3</v>
      </c>
      <c r="D152" s="12">
        <v>122.58</v>
      </c>
    </row>
    <row r="153" spans="2:4" x14ac:dyDescent="0.45">
      <c r="B153" s="4" t="s">
        <v>52</v>
      </c>
      <c r="C153" s="12">
        <v>311</v>
      </c>
      <c r="D153" s="12">
        <v>411.58</v>
      </c>
    </row>
    <row r="154" spans="2:4" x14ac:dyDescent="0.45">
      <c r="B154" s="4" t="s">
        <v>50</v>
      </c>
      <c r="C154" s="12">
        <v>160.75</v>
      </c>
      <c r="D154" s="12">
        <v>160.5</v>
      </c>
    </row>
    <row r="155" spans="2:4" x14ac:dyDescent="0.45">
      <c r="B155" s="4" t="s">
        <v>48</v>
      </c>
      <c r="C155" s="12">
        <v>137.4</v>
      </c>
      <c r="D155" s="12">
        <v>205.23</v>
      </c>
    </row>
    <row r="156" spans="2:4" x14ac:dyDescent="0.45">
      <c r="B156" s="4" t="s">
        <v>51</v>
      </c>
      <c r="C156" s="12">
        <v>272.45</v>
      </c>
      <c r="D156" s="12">
        <v>303.45</v>
      </c>
    </row>
    <row r="157" spans="2:4" x14ac:dyDescent="0.45">
      <c r="B157" s="4" t="s">
        <v>2</v>
      </c>
      <c r="C157" s="12">
        <v>305.5</v>
      </c>
      <c r="D157" s="12">
        <v>416.54</v>
      </c>
    </row>
    <row r="158" spans="2:4" x14ac:dyDescent="0.45">
      <c r="B158" s="4" t="s">
        <v>54</v>
      </c>
      <c r="C158" s="12">
        <v>69.150000000000006</v>
      </c>
      <c r="D158" s="12">
        <v>85.05</v>
      </c>
    </row>
    <row r="159" spans="2:4" x14ac:dyDescent="0.45">
      <c r="B159" s="4" t="s">
        <v>0</v>
      </c>
      <c r="C159" s="12">
        <v>410.75</v>
      </c>
      <c r="D159" s="12">
        <v>122.85</v>
      </c>
    </row>
    <row r="160" spans="2:4" x14ac:dyDescent="0.45">
      <c r="B160" s="4" t="s">
        <v>47</v>
      </c>
      <c r="C160" s="12">
        <v>181.2</v>
      </c>
      <c r="D160" s="12">
        <v>168.53</v>
      </c>
    </row>
    <row r="161" spans="2:9" x14ac:dyDescent="0.45">
      <c r="B161" s="4" t="s">
        <v>55</v>
      </c>
      <c r="C161" s="12">
        <v>35.299999999999997</v>
      </c>
      <c r="D161" s="12">
        <v>28.34</v>
      </c>
    </row>
    <row r="162" spans="2:9" x14ac:dyDescent="0.45">
      <c r="B162" s="4" t="s">
        <v>20</v>
      </c>
      <c r="C162" s="12">
        <v>145.80000000000001</v>
      </c>
      <c r="D162" s="12">
        <v>170.12</v>
      </c>
    </row>
    <row r="163" spans="2:9" x14ac:dyDescent="0.45">
      <c r="B163" s="4" t="s">
        <v>56</v>
      </c>
      <c r="C163" s="12">
        <v>96.25</v>
      </c>
      <c r="D163" s="12">
        <v>95.56</v>
      </c>
    </row>
    <row r="164" spans="2:9" x14ac:dyDescent="0.45">
      <c r="B164" s="4" t="s">
        <v>53</v>
      </c>
      <c r="C164" s="12">
        <v>87.5</v>
      </c>
      <c r="D164" s="12">
        <v>179.48</v>
      </c>
    </row>
    <row r="165" spans="2:9" x14ac:dyDescent="0.45">
      <c r="B165" s="4" t="s">
        <v>3</v>
      </c>
      <c r="C165" s="12">
        <v>243.5</v>
      </c>
      <c r="D165" s="12">
        <v>240.66</v>
      </c>
    </row>
    <row r="166" spans="2:9" x14ac:dyDescent="0.45">
      <c r="B166" s="4" t="s">
        <v>49</v>
      </c>
      <c r="C166" s="12">
        <v>227.9</v>
      </c>
      <c r="D166" s="12">
        <v>276.86</v>
      </c>
    </row>
    <row r="167" spans="2:9" x14ac:dyDescent="0.45">
      <c r="B167" s="4" t="s">
        <v>21</v>
      </c>
      <c r="C167" s="12">
        <v>156.4</v>
      </c>
      <c r="D167" s="12">
        <v>80.430000000000007</v>
      </c>
      <c r="H167" s="3" t="s">
        <v>10</v>
      </c>
      <c r="I167" t="s">
        <v>37</v>
      </c>
    </row>
    <row r="168" spans="2:9" x14ac:dyDescent="0.45">
      <c r="B168" s="4" t="s">
        <v>11</v>
      </c>
      <c r="C168" s="12">
        <v>3453.4000000000005</v>
      </c>
      <c r="D168" s="12">
        <v>3741.36</v>
      </c>
      <c r="H168" s="4" t="s">
        <v>44</v>
      </c>
      <c r="I168" s="12">
        <v>1388.1499999999999</v>
      </c>
    </row>
    <row r="169" spans="2:9" x14ac:dyDescent="0.45">
      <c r="H169" s="4" t="s">
        <v>45</v>
      </c>
      <c r="I169" s="12">
        <v>1026.1499999999999</v>
      </c>
    </row>
    <row r="170" spans="2:9" x14ac:dyDescent="0.45">
      <c r="H170" s="4" t="s">
        <v>42</v>
      </c>
      <c r="I170" s="12">
        <v>3404.7099999999996</v>
      </c>
    </row>
    <row r="171" spans="2:9" x14ac:dyDescent="0.45">
      <c r="H171" s="4" t="s">
        <v>41</v>
      </c>
      <c r="I171" s="12">
        <v>1369.04</v>
      </c>
    </row>
    <row r="172" spans="2:9" x14ac:dyDescent="0.45">
      <c r="B172" t="s">
        <v>46</v>
      </c>
      <c r="C172" t="s">
        <v>13</v>
      </c>
      <c r="D172" t="s">
        <v>14</v>
      </c>
      <c r="H172" s="4" t="s">
        <v>40</v>
      </c>
      <c r="I172" s="12">
        <v>4832.9699999999993</v>
      </c>
    </row>
    <row r="173" spans="2:9" x14ac:dyDescent="0.45">
      <c r="B173" t="s">
        <v>1</v>
      </c>
      <c r="C173" s="1">
        <v>225.67</v>
      </c>
      <c r="D173" s="11">
        <v>172.3</v>
      </c>
      <c r="H173" s="4" t="s">
        <v>43</v>
      </c>
      <c r="I173" s="12">
        <v>3777.5</v>
      </c>
    </row>
    <row r="174" spans="2:9" x14ac:dyDescent="0.45">
      <c r="B174" t="s">
        <v>2</v>
      </c>
      <c r="C174" s="1">
        <v>416.54</v>
      </c>
      <c r="D174" s="11">
        <v>305.5</v>
      </c>
      <c r="H174" s="4" t="s">
        <v>11</v>
      </c>
      <c r="I174" s="12">
        <v>15798.519999999999</v>
      </c>
    </row>
    <row r="175" spans="2:9" x14ac:dyDescent="0.45">
      <c r="B175" t="s">
        <v>0</v>
      </c>
      <c r="C175" s="1">
        <v>122.85</v>
      </c>
      <c r="D175" s="11">
        <v>410.75</v>
      </c>
    </row>
    <row r="176" spans="2:9" x14ac:dyDescent="0.45">
      <c r="B176" t="s">
        <v>4</v>
      </c>
      <c r="C176" s="1">
        <v>181.96</v>
      </c>
      <c r="D176" s="11">
        <v>129.15</v>
      </c>
    </row>
    <row r="177" spans="2:4" x14ac:dyDescent="0.45">
      <c r="B177" t="s">
        <v>20</v>
      </c>
      <c r="C177" s="1">
        <v>170.12</v>
      </c>
      <c r="D177" s="11">
        <v>145.80000000000001</v>
      </c>
    </row>
    <row r="178" spans="2:4" x14ac:dyDescent="0.45">
      <c r="B178" t="s">
        <v>47</v>
      </c>
      <c r="C178" s="1">
        <v>168.53</v>
      </c>
      <c r="D178" s="11">
        <v>181.2</v>
      </c>
    </row>
    <row r="179" spans="2:4" x14ac:dyDescent="0.45">
      <c r="B179" t="s">
        <v>48</v>
      </c>
      <c r="C179" s="1">
        <v>205.23</v>
      </c>
      <c r="D179" s="11">
        <v>137.4</v>
      </c>
    </row>
    <row r="180" spans="2:4" x14ac:dyDescent="0.45">
      <c r="B180" t="s">
        <v>49</v>
      </c>
      <c r="C180" s="1">
        <v>276.86</v>
      </c>
      <c r="D180" s="11">
        <v>227.9</v>
      </c>
    </row>
    <row r="181" spans="2:4" x14ac:dyDescent="0.45">
      <c r="B181" t="s">
        <v>22</v>
      </c>
      <c r="C181" s="1">
        <v>122.58</v>
      </c>
      <c r="D181" s="11">
        <v>110.3</v>
      </c>
    </row>
    <row r="182" spans="2:4" x14ac:dyDescent="0.45">
      <c r="B182" t="s">
        <v>50</v>
      </c>
      <c r="C182" s="1">
        <v>160.5</v>
      </c>
      <c r="D182" s="11">
        <v>160.75</v>
      </c>
    </row>
    <row r="183" spans="2:4" x14ac:dyDescent="0.45">
      <c r="B183" t="s">
        <v>51</v>
      </c>
      <c r="C183" s="1">
        <v>303.45</v>
      </c>
      <c r="D183" s="11">
        <v>272.45</v>
      </c>
    </row>
    <row r="184" spans="2:4" x14ac:dyDescent="0.45">
      <c r="B184" t="s">
        <v>52</v>
      </c>
      <c r="C184" s="1">
        <v>411.58</v>
      </c>
      <c r="D184" s="11">
        <v>311</v>
      </c>
    </row>
    <row r="185" spans="2:4" x14ac:dyDescent="0.45">
      <c r="B185" t="s">
        <v>53</v>
      </c>
      <c r="C185" s="1">
        <v>179.48</v>
      </c>
      <c r="D185" s="11">
        <v>87.5</v>
      </c>
    </row>
    <row r="186" spans="2:4" x14ac:dyDescent="0.45">
      <c r="B186" t="s">
        <v>19</v>
      </c>
      <c r="C186" s="1">
        <v>70.52</v>
      </c>
      <c r="D186" s="11">
        <v>58.9</v>
      </c>
    </row>
    <row r="187" spans="2:4" x14ac:dyDescent="0.45">
      <c r="B187" t="s">
        <v>3</v>
      </c>
      <c r="C187" s="1">
        <v>240.66</v>
      </c>
      <c r="D187" s="11">
        <v>243.5</v>
      </c>
    </row>
    <row r="188" spans="2:4" x14ac:dyDescent="0.45">
      <c r="B188" t="s">
        <v>54</v>
      </c>
      <c r="C188" s="1">
        <v>85.05</v>
      </c>
      <c r="D188" s="11">
        <v>69.150000000000006</v>
      </c>
    </row>
    <row r="189" spans="2:4" x14ac:dyDescent="0.45">
      <c r="B189" t="s">
        <v>55</v>
      </c>
      <c r="C189" s="1">
        <v>28.34</v>
      </c>
      <c r="D189" s="11">
        <v>35.299999999999997</v>
      </c>
    </row>
    <row r="190" spans="2:4" x14ac:dyDescent="0.45">
      <c r="B190" t="s">
        <v>56</v>
      </c>
      <c r="C190" s="1">
        <v>95.56</v>
      </c>
      <c r="D190" s="11">
        <v>96.25</v>
      </c>
    </row>
    <row r="191" spans="2:4" x14ac:dyDescent="0.45">
      <c r="B191" t="s">
        <v>57</v>
      </c>
      <c r="C191" s="1">
        <v>195.45</v>
      </c>
      <c r="D191" s="11">
        <v>141.9</v>
      </c>
    </row>
    <row r="192" spans="2:4" x14ac:dyDescent="0.45">
      <c r="B192" t="s">
        <v>21</v>
      </c>
      <c r="C192" s="1">
        <v>80.430000000000007</v>
      </c>
      <c r="D192" s="11">
        <v>156.4</v>
      </c>
    </row>
    <row r="195" spans="2:3" x14ac:dyDescent="0.45">
      <c r="B195" s="3" t="s">
        <v>10</v>
      </c>
      <c r="C195" t="s">
        <v>64</v>
      </c>
    </row>
    <row r="196" spans="2:3" x14ac:dyDescent="0.45">
      <c r="B196" s="4" t="s">
        <v>57</v>
      </c>
      <c r="C196" s="12">
        <v>53.549999999999983</v>
      </c>
    </row>
    <row r="197" spans="2:3" x14ac:dyDescent="0.45">
      <c r="B197" s="4" t="s">
        <v>4</v>
      </c>
      <c r="C197" s="12">
        <v>52.81</v>
      </c>
    </row>
    <row r="198" spans="2:3" x14ac:dyDescent="0.45">
      <c r="B198" s="4" t="s">
        <v>1</v>
      </c>
      <c r="C198" s="12">
        <v>53.369999999999976</v>
      </c>
    </row>
    <row r="199" spans="2:3" x14ac:dyDescent="0.45">
      <c r="B199" s="4" t="s">
        <v>19</v>
      </c>
      <c r="C199" s="12">
        <v>11.619999999999997</v>
      </c>
    </row>
    <row r="200" spans="2:3" x14ac:dyDescent="0.45">
      <c r="B200" s="4" t="s">
        <v>22</v>
      </c>
      <c r="C200" s="12">
        <v>12.280000000000001</v>
      </c>
    </row>
    <row r="201" spans="2:3" x14ac:dyDescent="0.45">
      <c r="B201" s="4" t="s">
        <v>52</v>
      </c>
      <c r="C201" s="12">
        <v>100.57999999999998</v>
      </c>
    </row>
    <row r="202" spans="2:3" x14ac:dyDescent="0.45">
      <c r="B202" s="4" t="s">
        <v>50</v>
      </c>
      <c r="C202" s="12">
        <v>-0.25</v>
      </c>
    </row>
    <row r="203" spans="2:3" x14ac:dyDescent="0.45">
      <c r="B203" s="4" t="s">
        <v>48</v>
      </c>
      <c r="C203" s="12">
        <v>67.829999999999984</v>
      </c>
    </row>
    <row r="204" spans="2:3" x14ac:dyDescent="0.45">
      <c r="B204" s="4" t="s">
        <v>51</v>
      </c>
      <c r="C204" s="12">
        <v>31</v>
      </c>
    </row>
    <row r="205" spans="2:3" x14ac:dyDescent="0.45">
      <c r="B205" s="4" t="s">
        <v>2</v>
      </c>
      <c r="C205" s="12">
        <v>111.04000000000002</v>
      </c>
    </row>
    <row r="206" spans="2:3" x14ac:dyDescent="0.45">
      <c r="B206" s="4" t="s">
        <v>54</v>
      </c>
      <c r="C206" s="12">
        <v>15.899999999999991</v>
      </c>
    </row>
    <row r="207" spans="2:3" x14ac:dyDescent="0.45">
      <c r="B207" s="4" t="s">
        <v>0</v>
      </c>
      <c r="C207" s="12">
        <v>-287.89999999999998</v>
      </c>
    </row>
    <row r="208" spans="2:3" x14ac:dyDescent="0.45">
      <c r="B208" s="4" t="s">
        <v>47</v>
      </c>
      <c r="C208" s="12">
        <v>-12.669999999999987</v>
      </c>
    </row>
    <row r="209" spans="2:3" x14ac:dyDescent="0.45">
      <c r="B209" s="4" t="s">
        <v>55</v>
      </c>
      <c r="C209" s="12">
        <v>-6.9599999999999973</v>
      </c>
    </row>
    <row r="210" spans="2:3" x14ac:dyDescent="0.45">
      <c r="B210" s="4" t="s">
        <v>20</v>
      </c>
      <c r="C210" s="12">
        <v>24.319999999999993</v>
      </c>
    </row>
    <row r="211" spans="2:3" x14ac:dyDescent="0.45">
      <c r="B211" s="4" t="s">
        <v>56</v>
      </c>
      <c r="C211" s="12">
        <v>-0.68999999999999773</v>
      </c>
    </row>
    <row r="212" spans="2:3" x14ac:dyDescent="0.45">
      <c r="B212" s="4" t="s">
        <v>53</v>
      </c>
      <c r="C212" s="12">
        <v>91.97999999999999</v>
      </c>
    </row>
    <row r="213" spans="2:3" x14ac:dyDescent="0.45">
      <c r="B213" s="4" t="s">
        <v>3</v>
      </c>
      <c r="C213" s="12">
        <v>-2.8400000000000034</v>
      </c>
    </row>
    <row r="214" spans="2:3" x14ac:dyDescent="0.45">
      <c r="B214" s="4" t="s">
        <v>49</v>
      </c>
      <c r="C214" s="12">
        <v>48.960000000000008</v>
      </c>
    </row>
    <row r="215" spans="2:3" x14ac:dyDescent="0.45">
      <c r="B215" s="4" t="s">
        <v>21</v>
      </c>
      <c r="C215" s="12">
        <v>-75.97</v>
      </c>
    </row>
    <row r="216" spans="2:3" x14ac:dyDescent="0.45">
      <c r="B216" s="4" t="s">
        <v>11</v>
      </c>
      <c r="C216" s="12">
        <v>287.95999999999992</v>
      </c>
    </row>
  </sheetData>
  <conditionalFormatting sqref="I99:I118">
    <cfRule type="cellIs" dxfId="7" priority="3" operator="equal">
      <formula>0</formula>
    </cfRule>
    <cfRule type="cellIs" dxfId="6" priority="4" operator="greaterThan">
      <formula>0</formula>
    </cfRule>
    <cfRule type="cellIs" dxfId="5" priority="5" operator="lessThan">
      <formula>0</formula>
    </cfRule>
  </conditionalFormatting>
  <conditionalFormatting pivot="1" sqref="L99:L118">
    <cfRule type="cellIs" dxfId="4" priority="2" operator="lessThan">
      <formula>0</formula>
    </cfRule>
  </conditionalFormatting>
  <conditionalFormatting pivot="1" sqref="L99:L118">
    <cfRule type="cellIs" dxfId="3" priority="1" operator="greaterThan">
      <formula>0</formula>
    </cfRule>
  </conditionalFormatting>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6E6C7-A0AE-47C8-9E6C-8DBE3835D24F}">
  <sheetPr>
    <pageSetUpPr autoPageBreaks="0"/>
  </sheetPr>
  <dimension ref="A1:Z48"/>
  <sheetViews>
    <sheetView zoomScale="61" zoomScaleNormal="61" workbookViewId="0">
      <selection activeCell="AC28" sqref="AC28"/>
    </sheetView>
  </sheetViews>
  <sheetFormatPr defaultRowHeight="14.25" x14ac:dyDescent="0.45"/>
  <cols>
    <col min="1" max="1" width="9.06640625" customWidth="1"/>
    <col min="5" max="5" width="18.53125" bestFit="1" customWidth="1"/>
    <col min="6" max="6" width="21.19921875" bestFit="1" customWidth="1"/>
  </cols>
  <sheetData>
    <row r="1" spans="1:26" x14ac:dyDescent="0.45">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x14ac:dyDescent="0.45">
      <c r="A2" s="14"/>
      <c r="B2" s="14"/>
      <c r="C2" s="14"/>
      <c r="D2" s="14"/>
      <c r="E2" s="14"/>
      <c r="F2" s="14"/>
      <c r="G2" s="14"/>
      <c r="H2" s="14"/>
      <c r="I2" s="14"/>
      <c r="J2" s="14"/>
      <c r="K2" s="14"/>
      <c r="L2" s="14"/>
      <c r="M2" s="14"/>
      <c r="N2" s="14"/>
      <c r="O2" s="14"/>
      <c r="P2" s="14"/>
      <c r="Q2" s="14"/>
      <c r="R2" s="14"/>
      <c r="S2" s="14"/>
      <c r="T2" s="14"/>
      <c r="U2" s="14"/>
      <c r="V2" s="14"/>
      <c r="W2" s="14"/>
      <c r="X2" s="14"/>
      <c r="Y2" s="14"/>
      <c r="Z2" s="14"/>
    </row>
    <row r="3" spans="1:26" x14ac:dyDescent="0.45">
      <c r="A3" s="14"/>
      <c r="B3" s="14"/>
      <c r="C3" s="14"/>
      <c r="D3" s="14"/>
      <c r="E3" s="14"/>
      <c r="F3" s="14"/>
      <c r="G3" s="14"/>
      <c r="H3" s="14"/>
      <c r="I3" s="14"/>
      <c r="J3" s="14"/>
      <c r="K3" s="14"/>
      <c r="L3" s="14"/>
      <c r="M3" s="14"/>
      <c r="N3" s="14"/>
      <c r="O3" s="14"/>
      <c r="P3" s="14"/>
      <c r="Q3" s="14"/>
      <c r="R3" s="14"/>
      <c r="S3" s="14"/>
      <c r="T3" s="14"/>
      <c r="U3" s="14"/>
      <c r="V3" s="14"/>
      <c r="W3" s="14"/>
      <c r="X3" s="14"/>
      <c r="Y3" s="14"/>
      <c r="Z3" s="14"/>
    </row>
    <row r="4" spans="1:26" x14ac:dyDescent="0.45">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x14ac:dyDescent="0.45">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x14ac:dyDescent="0.45">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x14ac:dyDescent="0.45">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x14ac:dyDescent="0.45">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x14ac:dyDescent="0.45">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x14ac:dyDescent="0.4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x14ac:dyDescent="0.4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x14ac:dyDescent="0.4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4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x14ac:dyDescent="0.4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x14ac:dyDescent="0.4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x14ac:dyDescent="0.4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4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x14ac:dyDescent="0.4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4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8" x14ac:dyDescent="0.55000000000000004">
      <c r="A25" s="14"/>
      <c r="B25" s="14"/>
      <c r="C25" s="14"/>
      <c r="D25" s="14"/>
      <c r="E25" s="36" t="s">
        <v>10</v>
      </c>
      <c r="F25" s="15" t="s">
        <v>38</v>
      </c>
      <c r="G25" s="14"/>
      <c r="H25" s="14"/>
      <c r="I25" s="14"/>
      <c r="J25" s="14"/>
      <c r="K25" s="14"/>
      <c r="L25" s="14"/>
      <c r="M25" s="14"/>
      <c r="N25" s="14"/>
      <c r="O25" s="14"/>
      <c r="P25" s="14"/>
      <c r="Q25" s="14"/>
      <c r="R25" s="14"/>
      <c r="S25" s="14"/>
      <c r="T25" s="14"/>
      <c r="U25" s="14"/>
      <c r="V25" s="14"/>
      <c r="W25" s="14"/>
      <c r="X25" s="14"/>
      <c r="Y25" s="14"/>
      <c r="Z25" s="14"/>
    </row>
    <row r="26" spans="1:26" ht="18" x14ac:dyDescent="0.55000000000000004">
      <c r="A26" s="14"/>
      <c r="B26" s="14"/>
      <c r="C26" s="14"/>
      <c r="D26" s="14"/>
      <c r="E26" s="16" t="s">
        <v>57</v>
      </c>
      <c r="F26" s="18">
        <v>155.57999999999993</v>
      </c>
      <c r="G26" s="14"/>
      <c r="H26" s="14"/>
      <c r="I26" s="14"/>
      <c r="J26" s="14"/>
      <c r="K26" s="14"/>
      <c r="L26" s="14"/>
      <c r="M26" s="14"/>
      <c r="N26" s="14"/>
      <c r="O26" s="14"/>
      <c r="P26" s="14"/>
      <c r="Q26" s="14"/>
      <c r="R26" s="14"/>
      <c r="S26" s="14"/>
      <c r="T26" s="14"/>
      <c r="U26" s="14"/>
      <c r="V26" s="14"/>
      <c r="W26" s="14"/>
      <c r="X26" s="14"/>
      <c r="Y26" s="14"/>
      <c r="Z26" s="14"/>
    </row>
    <row r="27" spans="1:26" ht="18" x14ac:dyDescent="0.55000000000000004">
      <c r="A27" s="14"/>
      <c r="B27" s="14"/>
      <c r="C27" s="14"/>
      <c r="D27" s="14"/>
      <c r="E27" s="16" t="s">
        <v>4</v>
      </c>
      <c r="F27" s="18">
        <v>167.0154</v>
      </c>
      <c r="G27" s="14"/>
      <c r="H27" s="14"/>
      <c r="I27" s="14"/>
      <c r="J27" s="14"/>
      <c r="K27" s="14"/>
      <c r="L27" s="14"/>
      <c r="M27" s="14"/>
      <c r="N27" s="14"/>
      <c r="O27" s="14"/>
      <c r="P27" s="14"/>
      <c r="Q27" s="14"/>
      <c r="R27" s="14"/>
      <c r="S27" s="14"/>
      <c r="T27" s="14"/>
      <c r="U27" s="14"/>
      <c r="V27" s="14"/>
      <c r="W27" s="14"/>
      <c r="X27" s="14"/>
      <c r="Y27" s="14"/>
      <c r="Z27" s="14"/>
    </row>
    <row r="28" spans="1:26" ht="18" x14ac:dyDescent="0.55000000000000004">
      <c r="A28" s="14"/>
      <c r="B28" s="14"/>
      <c r="C28" s="14"/>
      <c r="D28" s="14"/>
      <c r="E28" s="16" t="s">
        <v>1</v>
      </c>
      <c r="F28" s="18">
        <v>264.7494999999999</v>
      </c>
      <c r="G28" s="14"/>
      <c r="H28" s="14"/>
      <c r="I28" s="14"/>
      <c r="J28" s="14"/>
      <c r="K28" s="14"/>
      <c r="L28" s="14"/>
      <c r="M28" s="14"/>
      <c r="N28" s="14"/>
      <c r="O28" s="14"/>
      <c r="P28" s="14"/>
      <c r="Q28" s="14"/>
      <c r="R28" s="14"/>
      <c r="S28" s="14"/>
      <c r="T28" s="14"/>
      <c r="U28" s="14"/>
      <c r="V28" s="14"/>
      <c r="W28" s="14"/>
      <c r="X28" s="14"/>
      <c r="Y28" s="14"/>
      <c r="Z28" s="14"/>
    </row>
    <row r="29" spans="1:26" ht="18" x14ac:dyDescent="0.55000000000000004">
      <c r="A29" s="14"/>
      <c r="B29" s="14"/>
      <c r="C29" s="14"/>
      <c r="D29" s="14"/>
      <c r="E29" s="16" t="s">
        <v>19</v>
      </c>
      <c r="F29" s="18">
        <v>111.14999999999998</v>
      </c>
      <c r="G29" s="14"/>
      <c r="H29" s="14"/>
      <c r="I29" s="14"/>
      <c r="J29" s="14"/>
      <c r="K29" s="14"/>
      <c r="L29" s="14"/>
      <c r="M29" s="14"/>
      <c r="N29" s="14"/>
      <c r="O29" s="14"/>
      <c r="P29" s="14"/>
      <c r="Q29" s="14"/>
      <c r="R29" s="14"/>
      <c r="S29" s="14"/>
      <c r="T29" s="14"/>
      <c r="U29" s="14"/>
      <c r="V29" s="14"/>
      <c r="W29" s="14"/>
      <c r="X29" s="14"/>
      <c r="Y29" s="14"/>
      <c r="Z29" s="14"/>
    </row>
    <row r="30" spans="1:26" ht="18" x14ac:dyDescent="0.55000000000000004">
      <c r="A30" s="14"/>
      <c r="B30" s="14"/>
      <c r="C30" s="14"/>
      <c r="D30" s="14"/>
      <c r="E30" s="16" t="s">
        <v>22</v>
      </c>
      <c r="F30" s="18">
        <v>139.79999999999995</v>
      </c>
      <c r="G30" s="14"/>
      <c r="H30" s="14"/>
      <c r="I30" s="14"/>
      <c r="J30" s="14"/>
      <c r="K30" s="14"/>
      <c r="L30" s="14"/>
      <c r="M30" s="14"/>
      <c r="N30" s="14"/>
      <c r="O30" s="14"/>
      <c r="P30" s="14"/>
      <c r="Q30" s="14"/>
      <c r="R30" s="14"/>
      <c r="S30" s="14"/>
      <c r="T30" s="14"/>
      <c r="U30" s="14"/>
      <c r="V30" s="14"/>
      <c r="W30" s="14"/>
      <c r="X30" s="14"/>
      <c r="Y30" s="14"/>
      <c r="Z30" s="14"/>
    </row>
    <row r="31" spans="1:26" ht="18" x14ac:dyDescent="0.55000000000000004">
      <c r="A31" s="14"/>
      <c r="B31" s="14"/>
      <c r="C31" s="14"/>
      <c r="D31" s="14"/>
      <c r="E31" s="16" t="s">
        <v>52</v>
      </c>
      <c r="F31" s="18">
        <v>189.67999999999995</v>
      </c>
      <c r="G31" s="14"/>
      <c r="H31" s="14"/>
      <c r="I31" s="14"/>
      <c r="J31" s="14"/>
      <c r="K31" s="14"/>
      <c r="L31" s="14"/>
      <c r="M31" s="14"/>
      <c r="N31" s="14"/>
      <c r="O31" s="14"/>
      <c r="P31" s="14"/>
      <c r="Q31" s="14"/>
      <c r="R31" s="14"/>
      <c r="S31" s="14"/>
      <c r="T31" s="14"/>
      <c r="U31" s="14"/>
      <c r="V31" s="14"/>
      <c r="W31" s="14"/>
      <c r="X31" s="14"/>
      <c r="Y31" s="14"/>
      <c r="Z31" s="14"/>
    </row>
    <row r="32" spans="1:26" ht="18" x14ac:dyDescent="0.55000000000000004">
      <c r="A32" s="14"/>
      <c r="B32" s="14"/>
      <c r="C32" s="14"/>
      <c r="D32" s="14"/>
      <c r="E32" s="16" t="s">
        <v>50</v>
      </c>
      <c r="F32" s="18">
        <v>-3.8500000000000227</v>
      </c>
      <c r="G32" s="14"/>
      <c r="H32" s="14"/>
      <c r="I32" s="14"/>
      <c r="J32" s="14"/>
      <c r="K32" s="14"/>
      <c r="L32" s="14"/>
      <c r="M32" s="14"/>
      <c r="N32" s="14"/>
      <c r="O32" s="14"/>
      <c r="P32" s="14"/>
      <c r="Q32" s="14"/>
      <c r="R32" s="14"/>
      <c r="S32" s="14"/>
      <c r="T32" s="14"/>
      <c r="U32" s="14"/>
      <c r="V32" s="14"/>
      <c r="W32" s="14"/>
      <c r="X32" s="14"/>
      <c r="Y32" s="14"/>
      <c r="Z32" s="14"/>
    </row>
    <row r="33" spans="1:26" ht="18" x14ac:dyDescent="0.55000000000000004">
      <c r="A33" s="14"/>
      <c r="B33" s="14"/>
      <c r="C33" s="14"/>
      <c r="D33" s="14"/>
      <c r="E33" s="16" t="s">
        <v>48</v>
      </c>
      <c r="F33" s="18">
        <v>364.83600000000001</v>
      </c>
      <c r="G33" s="14"/>
      <c r="H33" s="14"/>
      <c r="I33" s="14"/>
      <c r="J33" s="14"/>
      <c r="K33" s="14"/>
      <c r="L33" s="14"/>
      <c r="M33" s="14"/>
      <c r="N33" s="14"/>
      <c r="O33" s="14"/>
      <c r="P33" s="14"/>
      <c r="Q33" s="14"/>
      <c r="R33" s="14"/>
      <c r="S33" s="14"/>
      <c r="T33" s="14"/>
      <c r="U33" s="14"/>
      <c r="V33" s="14"/>
      <c r="W33" s="14"/>
      <c r="X33" s="14"/>
      <c r="Y33" s="14"/>
      <c r="Z33" s="14"/>
    </row>
    <row r="34" spans="1:26" ht="18" x14ac:dyDescent="0.55000000000000004">
      <c r="A34" s="14"/>
      <c r="B34" s="14"/>
      <c r="C34" s="14"/>
      <c r="D34" s="14"/>
      <c r="E34" s="16" t="s">
        <v>51</v>
      </c>
      <c r="F34" s="18">
        <v>91.1400000000001</v>
      </c>
      <c r="G34" s="14"/>
      <c r="H34" s="14"/>
      <c r="I34" s="14"/>
      <c r="J34" s="14"/>
      <c r="K34" s="14"/>
      <c r="L34" s="14"/>
      <c r="M34" s="14"/>
      <c r="N34" s="14"/>
      <c r="O34" s="14"/>
      <c r="P34" s="14"/>
      <c r="Q34" s="14"/>
      <c r="R34" s="14"/>
      <c r="S34" s="14"/>
      <c r="T34" s="14"/>
      <c r="U34" s="14"/>
      <c r="V34" s="14"/>
      <c r="W34" s="14"/>
      <c r="X34" s="14"/>
      <c r="Y34" s="14"/>
      <c r="Z34" s="14"/>
    </row>
    <row r="35" spans="1:26" ht="18" x14ac:dyDescent="0.55000000000000004">
      <c r="A35" s="14"/>
      <c r="B35" s="14"/>
      <c r="C35" s="14"/>
      <c r="D35" s="14"/>
      <c r="E35" s="16" t="s">
        <v>2</v>
      </c>
      <c r="F35" s="18">
        <v>337.31999999999994</v>
      </c>
      <c r="G35" s="14"/>
      <c r="H35" s="14"/>
      <c r="I35" s="14"/>
      <c r="J35" s="14"/>
      <c r="K35" s="14"/>
      <c r="L35" s="14"/>
      <c r="M35" s="14"/>
      <c r="N35" s="14"/>
      <c r="O35" s="14"/>
      <c r="P35" s="14"/>
      <c r="Q35" s="14"/>
      <c r="R35" s="14"/>
      <c r="S35" s="14"/>
      <c r="T35" s="14"/>
      <c r="U35" s="14"/>
      <c r="V35" s="14"/>
      <c r="W35" s="14"/>
      <c r="X35" s="14"/>
      <c r="Y35" s="14"/>
      <c r="Z35" s="14"/>
    </row>
    <row r="36" spans="1:26" ht="18" x14ac:dyDescent="0.55000000000000004">
      <c r="A36" s="14"/>
      <c r="B36" s="14"/>
      <c r="C36" s="14"/>
      <c r="D36" s="14"/>
      <c r="E36" s="16" t="s">
        <v>54</v>
      </c>
      <c r="F36" s="18">
        <v>146.34999999999991</v>
      </c>
      <c r="G36" s="14"/>
      <c r="H36" s="14"/>
      <c r="I36" s="14"/>
      <c r="J36" s="14"/>
      <c r="K36" s="14"/>
      <c r="L36" s="14"/>
      <c r="M36" s="14"/>
      <c r="N36" s="14"/>
      <c r="O36" s="14"/>
      <c r="P36" s="14"/>
      <c r="Q36" s="14"/>
      <c r="R36" s="14"/>
      <c r="S36" s="14"/>
      <c r="T36" s="14"/>
      <c r="U36" s="14"/>
      <c r="V36" s="14"/>
      <c r="W36" s="14"/>
      <c r="X36" s="14"/>
      <c r="Y36" s="14"/>
      <c r="Z36" s="14"/>
    </row>
    <row r="37" spans="1:26" ht="18" x14ac:dyDescent="0.55000000000000004">
      <c r="A37" s="14"/>
      <c r="B37" s="14"/>
      <c r="C37" s="14"/>
      <c r="D37" s="14"/>
      <c r="E37" s="16" t="s">
        <v>0</v>
      </c>
      <c r="F37" s="18">
        <v>-572.51</v>
      </c>
      <c r="G37" s="14"/>
      <c r="H37" s="14"/>
      <c r="I37" s="14"/>
      <c r="J37" s="14"/>
      <c r="K37" s="14"/>
      <c r="L37" s="14"/>
      <c r="M37" s="14"/>
      <c r="N37" s="14"/>
      <c r="O37" s="14"/>
      <c r="P37" s="14"/>
      <c r="Q37" s="14"/>
      <c r="R37" s="14"/>
      <c r="S37" s="14"/>
      <c r="T37" s="14"/>
      <c r="U37" s="14"/>
      <c r="V37" s="14"/>
      <c r="W37" s="14"/>
      <c r="X37" s="14"/>
      <c r="Y37" s="14"/>
      <c r="Z37" s="14"/>
    </row>
    <row r="38" spans="1:26" ht="18" x14ac:dyDescent="0.55000000000000004">
      <c r="A38" s="14"/>
      <c r="B38" s="14"/>
      <c r="C38" s="14"/>
      <c r="D38" s="14"/>
      <c r="E38" s="16" t="s">
        <v>47</v>
      </c>
      <c r="F38" s="18">
        <v>-67.625</v>
      </c>
      <c r="G38" s="14"/>
      <c r="H38" s="14"/>
      <c r="I38" s="14"/>
      <c r="J38" s="14"/>
      <c r="K38" s="14"/>
      <c r="L38" s="14"/>
      <c r="M38" s="14"/>
      <c r="N38" s="14"/>
      <c r="O38" s="14"/>
      <c r="P38" s="14"/>
      <c r="Q38" s="14"/>
      <c r="R38" s="14"/>
      <c r="S38" s="14"/>
      <c r="T38" s="14"/>
      <c r="U38" s="14"/>
      <c r="V38" s="14"/>
      <c r="W38" s="14"/>
      <c r="X38" s="14"/>
      <c r="Y38" s="14"/>
      <c r="Z38" s="14"/>
    </row>
    <row r="39" spans="1:26" ht="18" x14ac:dyDescent="0.55000000000000004">
      <c r="A39" s="14"/>
      <c r="B39" s="14"/>
      <c r="C39" s="14"/>
      <c r="D39" s="14"/>
      <c r="E39" s="16" t="s">
        <v>55</v>
      </c>
      <c r="F39" s="18">
        <v>-54.398399999999981</v>
      </c>
      <c r="G39" s="14"/>
      <c r="H39" s="14"/>
      <c r="I39" s="14"/>
      <c r="J39" s="14"/>
      <c r="K39" s="14"/>
      <c r="L39" s="14"/>
      <c r="M39" s="14"/>
      <c r="N39" s="14"/>
      <c r="O39" s="14"/>
      <c r="P39" s="14"/>
      <c r="Q39" s="14"/>
      <c r="R39" s="14"/>
      <c r="S39" s="14"/>
      <c r="T39" s="14"/>
      <c r="U39" s="14"/>
      <c r="V39" s="14"/>
      <c r="W39" s="14"/>
      <c r="X39" s="14"/>
      <c r="Y39" s="14"/>
      <c r="Z39" s="14"/>
    </row>
    <row r="40" spans="1:26" ht="18" x14ac:dyDescent="0.55000000000000004">
      <c r="A40" s="14"/>
      <c r="B40" s="14"/>
      <c r="C40" s="14"/>
      <c r="D40" s="14"/>
      <c r="E40" s="16" t="s">
        <v>20</v>
      </c>
      <c r="F40" s="18">
        <v>229.4860000000001</v>
      </c>
      <c r="G40" s="14"/>
      <c r="H40" s="14"/>
      <c r="I40" s="14"/>
      <c r="J40" s="14"/>
      <c r="K40" s="14"/>
      <c r="L40" s="14"/>
      <c r="M40" s="14"/>
      <c r="N40" s="14"/>
      <c r="O40" s="14"/>
      <c r="P40" s="14"/>
      <c r="Q40" s="14"/>
      <c r="R40" s="14"/>
      <c r="S40" s="14"/>
      <c r="T40" s="14"/>
      <c r="U40" s="14"/>
      <c r="V40" s="14"/>
      <c r="W40" s="14"/>
      <c r="X40" s="14"/>
      <c r="Y40" s="14"/>
      <c r="Z40" s="14"/>
    </row>
    <row r="41" spans="1:26" ht="18" x14ac:dyDescent="0.55000000000000004">
      <c r="A41" s="14"/>
      <c r="B41" s="14"/>
      <c r="C41" s="14"/>
      <c r="D41" s="14"/>
      <c r="E41" s="16" t="s">
        <v>56</v>
      </c>
      <c r="F41" s="18">
        <v>-0.52500000000003411</v>
      </c>
      <c r="G41" s="14"/>
      <c r="H41" s="14"/>
      <c r="I41" s="14"/>
      <c r="J41" s="14"/>
      <c r="K41" s="14"/>
      <c r="L41" s="14"/>
      <c r="M41" s="14"/>
      <c r="N41" s="14"/>
      <c r="O41" s="14"/>
      <c r="P41" s="14"/>
      <c r="Q41" s="14"/>
      <c r="R41" s="14"/>
      <c r="S41" s="14"/>
      <c r="T41" s="14"/>
      <c r="U41" s="14"/>
      <c r="V41" s="14"/>
      <c r="W41" s="14"/>
      <c r="X41" s="14"/>
      <c r="Y41" s="14"/>
      <c r="Z41" s="14"/>
    </row>
    <row r="42" spans="1:26" ht="18" x14ac:dyDescent="0.55000000000000004">
      <c r="A42" s="14"/>
      <c r="B42" s="14"/>
      <c r="C42" s="14"/>
      <c r="D42" s="14"/>
      <c r="E42" s="16" t="s">
        <v>53</v>
      </c>
      <c r="F42" s="18">
        <v>459.07500000000005</v>
      </c>
      <c r="G42" s="14"/>
      <c r="H42" s="14"/>
      <c r="I42" s="14"/>
      <c r="J42" s="14"/>
      <c r="K42" s="14"/>
      <c r="L42" s="14"/>
      <c r="M42" s="14"/>
      <c r="N42" s="14"/>
      <c r="O42" s="14"/>
      <c r="P42" s="14"/>
      <c r="Q42" s="14"/>
      <c r="R42" s="14"/>
      <c r="S42" s="14"/>
      <c r="T42" s="14"/>
      <c r="U42" s="14"/>
      <c r="V42" s="14"/>
      <c r="W42" s="14"/>
      <c r="X42" s="14"/>
      <c r="Y42" s="14"/>
      <c r="Z42" s="14"/>
    </row>
    <row r="43" spans="1:26" ht="18" x14ac:dyDescent="0.55000000000000004">
      <c r="A43" s="14"/>
      <c r="B43" s="14"/>
      <c r="C43" s="14"/>
      <c r="D43" s="14"/>
      <c r="E43" s="16" t="s">
        <v>3</v>
      </c>
      <c r="F43" s="18">
        <v>10.689999999999998</v>
      </c>
      <c r="G43" s="14"/>
      <c r="H43" s="14"/>
      <c r="I43" s="14"/>
      <c r="J43" s="14"/>
      <c r="K43" s="14"/>
      <c r="L43" s="14"/>
      <c r="M43" s="14"/>
      <c r="N43" s="14"/>
      <c r="O43" s="14"/>
      <c r="P43" s="14"/>
      <c r="Q43" s="14"/>
      <c r="R43" s="14"/>
      <c r="S43" s="14"/>
      <c r="T43" s="14"/>
      <c r="U43" s="14"/>
      <c r="V43" s="14"/>
      <c r="W43" s="14"/>
      <c r="X43" s="14"/>
      <c r="Y43" s="14"/>
      <c r="Z43" s="14"/>
    </row>
    <row r="44" spans="1:26" ht="18" x14ac:dyDescent="0.55000000000000004">
      <c r="A44" s="14"/>
      <c r="B44" s="14"/>
      <c r="C44" s="14"/>
      <c r="D44" s="14"/>
      <c r="E44" s="16" t="s">
        <v>49</v>
      </c>
      <c r="F44" s="18">
        <v>145.15499999999997</v>
      </c>
      <c r="G44" s="14"/>
      <c r="H44" s="14"/>
      <c r="I44" s="14"/>
      <c r="J44" s="14"/>
      <c r="K44" s="14"/>
      <c r="L44" s="14"/>
      <c r="M44" s="14"/>
      <c r="N44" s="14"/>
      <c r="O44" s="14"/>
      <c r="P44" s="14"/>
      <c r="Q44" s="14"/>
      <c r="R44" s="14"/>
      <c r="S44" s="14"/>
      <c r="T44" s="14"/>
      <c r="U44" s="14"/>
      <c r="V44" s="14"/>
      <c r="W44" s="14"/>
      <c r="X44" s="14"/>
      <c r="Y44" s="14"/>
      <c r="Z44" s="14"/>
    </row>
    <row r="45" spans="1:26" ht="18" x14ac:dyDescent="0.55000000000000004">
      <c r="A45" s="14"/>
      <c r="B45" s="14"/>
      <c r="C45" s="14"/>
      <c r="D45" s="14"/>
      <c r="E45" s="16" t="s">
        <v>21</v>
      </c>
      <c r="F45" s="18">
        <v>-226.44000000000005</v>
      </c>
      <c r="G45" s="14"/>
      <c r="H45" s="14"/>
      <c r="I45" s="14"/>
      <c r="J45" s="14"/>
      <c r="K45" s="14"/>
      <c r="L45" s="14"/>
      <c r="M45" s="14"/>
      <c r="N45" s="14"/>
      <c r="O45" s="14"/>
      <c r="P45" s="14"/>
      <c r="Q45" s="14"/>
      <c r="R45" s="14"/>
      <c r="S45" s="14"/>
      <c r="T45" s="14"/>
      <c r="U45" s="14"/>
      <c r="V45" s="14"/>
      <c r="W45" s="14"/>
      <c r="X45" s="14"/>
      <c r="Y45" s="14"/>
      <c r="Z45" s="14"/>
    </row>
    <row r="46" spans="1:26" ht="18" x14ac:dyDescent="0.55000000000000004">
      <c r="A46" s="14"/>
      <c r="B46" s="14"/>
      <c r="C46" s="14"/>
      <c r="D46" s="14"/>
      <c r="E46" s="17" t="s">
        <v>11</v>
      </c>
      <c r="F46" s="19">
        <v>1886.6784999999995</v>
      </c>
      <c r="G46" s="14"/>
      <c r="H46" s="14"/>
      <c r="I46" s="14"/>
      <c r="J46" s="14"/>
      <c r="K46" s="14"/>
      <c r="L46" s="14"/>
      <c r="M46" s="14"/>
      <c r="N46" s="14"/>
      <c r="O46" s="14"/>
      <c r="P46" s="14"/>
      <c r="Q46" s="14"/>
      <c r="R46" s="14"/>
      <c r="S46" s="14"/>
      <c r="T46" s="14"/>
      <c r="U46" s="14"/>
      <c r="V46" s="14"/>
      <c r="W46" s="14"/>
      <c r="X46" s="14"/>
      <c r="Y46" s="14"/>
      <c r="Z46" s="14"/>
    </row>
    <row r="47" spans="1:26" x14ac:dyDescent="0.4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x14ac:dyDescent="0.4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sheetData>
  <conditionalFormatting pivot="1" sqref="F26:F45">
    <cfRule type="cellIs" dxfId="2" priority="3" operator="lessThan">
      <formula>0</formula>
    </cfRule>
  </conditionalFormatting>
  <conditionalFormatting pivot="1" sqref="F26:F45">
    <cfRule type="cellIs" dxfId="1" priority="2" operator="greaterThan">
      <formula>0</formula>
    </cfRule>
  </conditionalFormatting>
  <conditionalFormatting pivot="1" sqref="F26:F45">
    <cfRule type="cellIs" dxfId="0" priority="1" operator="lessThan">
      <formula>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Portfolio</vt:lpstr>
      <vt:lpstr>Tables and chart</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LaFave, Paige M</dc:creator>
  <cp:lastModifiedBy>LaFave, Paige M</cp:lastModifiedBy>
  <dcterms:created xsi:type="dcterms:W3CDTF">2024-10-04T03:52:58Z</dcterms:created>
  <dcterms:modified xsi:type="dcterms:W3CDTF">2024-10-04T19:28:11Z</dcterms:modified>
</cp:coreProperties>
</file>