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igerich8/Desktop/Data Science/"/>
    </mc:Choice>
  </mc:AlternateContent>
  <bookViews>
    <workbookView xWindow="4480" yWindow="460" windowWidth="19960" windowHeight="103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5" i="1" l="1"/>
  <c r="F45" i="1"/>
  <c r="E49" i="1"/>
  <c r="E46" i="1"/>
  <c r="E50" i="1"/>
  <c r="E47" i="1"/>
  <c r="E51" i="1"/>
  <c r="E52" i="1"/>
  <c r="D61" i="1"/>
  <c r="D59" i="1"/>
  <c r="H11" i="1"/>
  <c r="H10" i="1"/>
  <c r="H9" i="1"/>
  <c r="B61" i="1"/>
  <c r="A64" i="1"/>
  <c r="A61" i="1"/>
  <c r="A53" i="1"/>
  <c r="A44" i="1"/>
  <c r="A35" i="1"/>
  <c r="R14" i="1"/>
  <c r="R12" i="1"/>
  <c r="M19" i="1"/>
  <c r="H4" i="1"/>
  <c r="H5" i="1"/>
  <c r="H3" i="1"/>
</calcChain>
</file>

<file path=xl/sharedStrings.xml><?xml version="1.0" encoding="utf-8"?>
<sst xmlns="http://schemas.openxmlformats.org/spreadsheetml/2006/main" count="104" uniqueCount="81">
  <si>
    <t>Standardizing Thiosulfate</t>
  </si>
  <si>
    <t>Trial</t>
  </si>
  <si>
    <t>KIO3</t>
  </si>
  <si>
    <t>Vitamin C Tablet</t>
  </si>
  <si>
    <t>KIO3 (mL)</t>
  </si>
  <si>
    <t>KI (g)</t>
  </si>
  <si>
    <t>Sulfuric Acid (mL)</t>
  </si>
  <si>
    <t>Initial Thiosulfate (mL)</t>
  </si>
  <si>
    <t>Amount Thiosulfate Dispensed (mL)</t>
  </si>
  <si>
    <t>Absorbic Acid Solution (mL)</t>
  </si>
  <si>
    <t>Measurements of Solids</t>
  </si>
  <si>
    <t>Na2S2O3</t>
  </si>
  <si>
    <t>grams</t>
  </si>
  <si>
    <t>Na2CO3</t>
  </si>
  <si>
    <t>Vitamin C</t>
  </si>
  <si>
    <t>1st End Point Final Thiosulfate (mL)</t>
  </si>
  <si>
    <t>2nd End Point Final Thiosulfate (mL)</t>
  </si>
  <si>
    <t>I2 + 2Na2S2O3 -&gt;</t>
  </si>
  <si>
    <t>2 NaI +</t>
  </si>
  <si>
    <t>S4O6</t>
  </si>
  <si>
    <t>Final reaction</t>
  </si>
  <si>
    <t>3 I2 + 6 S2O3- -&gt;</t>
  </si>
  <si>
    <t xml:space="preserve">6 I - + </t>
  </si>
  <si>
    <t>3 S4O6</t>
  </si>
  <si>
    <t>Molarity of KIO3</t>
  </si>
  <si>
    <t>1.3859 g /214.001 g/mol</t>
  </si>
  <si>
    <t>1/0.5 L=</t>
  </si>
  <si>
    <t>Moles of IO3</t>
  </si>
  <si>
    <t>0.01295 mol/L</t>
  </si>
  <si>
    <t xml:space="preserve">*0.050L = </t>
  </si>
  <si>
    <t>Moles of S2O3</t>
  </si>
  <si>
    <t>0.0006476 mol IO3</t>
  </si>
  <si>
    <t>* 6 mol/1 mol IO3 =</t>
  </si>
  <si>
    <t>Molarity of NaS2O3</t>
  </si>
  <si>
    <t>0.03356 mol/0.03859 L =</t>
  </si>
  <si>
    <t>0.10068 M</t>
  </si>
  <si>
    <t>Trial 1</t>
  </si>
  <si>
    <t>Trial 2</t>
  </si>
  <si>
    <t>0.03356 mol/0.03870 L =</t>
  </si>
  <si>
    <t>0.10041 M</t>
  </si>
  <si>
    <t>Trial 3</t>
  </si>
  <si>
    <t>0.03356 mol/0.03824 L =</t>
  </si>
  <si>
    <t>0.10161 M</t>
  </si>
  <si>
    <t>Average Molarity of Na2S2O3</t>
  </si>
  <si>
    <t>Standard Deviation of Na2S2O3</t>
  </si>
  <si>
    <t>Vitamin C Tablet mg</t>
  </si>
  <si>
    <t>Volume of S2O3</t>
  </si>
  <si>
    <t>0.02736 L * 0.1009 mol/L Na2S2O3*</t>
  </si>
  <si>
    <t>1 mol I3/2 mol Na2S2O3 =</t>
  </si>
  <si>
    <t>Consumed Amount of IO3</t>
  </si>
  <si>
    <t>Ascorbic Acid Moles</t>
  </si>
  <si>
    <t>Moles I3</t>
  </si>
  <si>
    <t xml:space="preserve">0.0006476 IO3* (3 I3-/1 IO3-) = </t>
  </si>
  <si>
    <t>Moles of I3 Reacting with Ascorbic Acid</t>
  </si>
  <si>
    <t>5.6250E-04 I3- (1 C6H8)6/1 13-)*</t>
  </si>
  <si>
    <t>(176.12g C6H8O6/1 mol)=</t>
  </si>
  <si>
    <t>0.0990675 g</t>
  </si>
  <si>
    <t>99.0675 mg</t>
  </si>
  <si>
    <t>0.02732 L * 0.1009 mol/L Na2S2O3*</t>
  </si>
  <si>
    <t>0.02739 L * 0.1009 mol/L Na2S2O3*</t>
  </si>
  <si>
    <t>5.6450E-04 I3- (1 C6H8)6/1 13-)*</t>
  </si>
  <si>
    <t>0.0994197 g</t>
  </si>
  <si>
    <t>99.4197 mg</t>
  </si>
  <si>
    <t>5.6067E-04 I3- (1 C6H8)6/1 13-)*</t>
  </si>
  <si>
    <t>0.098745 g</t>
  </si>
  <si>
    <t>98.745 mg</t>
  </si>
  <si>
    <t>Average Ascorbic Acid (mg)</t>
  </si>
  <si>
    <t>Standard Deviation</t>
  </si>
  <si>
    <t>95% Confidence Interval</t>
  </si>
  <si>
    <t>DOF: n-1: 3-1= 2</t>
  </si>
  <si>
    <t>t exp for : 4.303</t>
  </si>
  <si>
    <t>u=x avg +/-( texp*s)/sqrt(n)</t>
  </si>
  <si>
    <t>u=99.4197 +/- (4.303*0.33745)/sqrt(3)</t>
  </si>
  <si>
    <t>Range= 98.5813 - 100.2581 mg</t>
  </si>
  <si>
    <t>u=99.4197 +/- 0.8384 mg</t>
  </si>
  <si>
    <t>I do not trust this vitamin C tablet. The recommended Daily allowance is 60 mg and this has much more than that.</t>
  </si>
  <si>
    <t>Average Ascorbic Acid in g</t>
  </si>
  <si>
    <t>Wt percent of ascorbic acid in vitamin c table</t>
  </si>
  <si>
    <t>For the vitamin C tablet (g)</t>
  </si>
  <si>
    <t>Wt percent of ascorbic acid in 95% confidenc einterval</t>
  </si>
  <si>
    <t xml:space="preserve">95% Confidence Interval for Wt Percent
DOF= n-1 = 3-1 = 2
T exp = 4.303
82.02% +/- (4.303 *0.279%)/sqrt(3)
82.02% +/- 0.693%
Range= 81.327% - 82.713%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</si>
</sst>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E+00"/>
    <numFmt numFmtId="166" formatCode="0.0000E+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Garamond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6" xfId="0" applyBorder="1"/>
    <xf numFmtId="2" fontId="0" fillId="0" borderId="6" xfId="0" applyNumberForma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 applyBorder="1"/>
    <xf numFmtId="2" fontId="0" fillId="0" borderId="4" xfId="0" applyNumberFormat="1" applyBorder="1"/>
    <xf numFmtId="2" fontId="0" fillId="0" borderId="8" xfId="0" applyNumberFormat="1" applyBorder="1"/>
    <xf numFmtId="0" fontId="0" fillId="0" borderId="3" xfId="0" applyBorder="1" applyAlignment="1">
      <alignment wrapText="1"/>
    </xf>
    <xf numFmtId="11" fontId="0" fillId="0" borderId="4" xfId="0" applyNumberFormat="1" applyBorder="1"/>
    <xf numFmtId="11" fontId="0" fillId="0" borderId="5" xfId="0" applyNumberFormat="1" applyBorder="1"/>
    <xf numFmtId="165" fontId="0" fillId="0" borderId="4" xfId="0" applyNumberFormat="1" applyBorder="1"/>
    <xf numFmtId="166" fontId="0" fillId="0" borderId="3" xfId="0" applyNumberFormat="1" applyBorder="1"/>
    <xf numFmtId="165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A15" sqref="A15:C18"/>
    </sheetView>
  </sheetViews>
  <sheetFormatPr baseColWidth="10" defaultRowHeight="16" x14ac:dyDescent="0.2"/>
  <cols>
    <col min="1" max="1" width="30.6640625" bestFit="1" customWidth="1"/>
    <col min="2" max="2" width="22.33203125" bestFit="1" customWidth="1"/>
    <col min="4" max="4" width="23.5" bestFit="1" customWidth="1"/>
    <col min="5" max="5" width="19.33203125" bestFit="1" customWidth="1"/>
    <col min="6" max="6" width="32.5" bestFit="1" customWidth="1"/>
    <col min="7" max="7" width="30.33203125" bestFit="1" customWidth="1"/>
    <col min="8" max="8" width="30.1640625" bestFit="1" customWidth="1"/>
    <col min="9" max="9" width="20.6640625" bestFit="1" customWidth="1"/>
    <col min="11" max="11" width="21.33203125" bestFit="1" customWidth="1"/>
    <col min="12" max="12" width="17.1640625" bestFit="1" customWidth="1"/>
    <col min="15" max="15" width="21.33203125" bestFit="1" customWidth="1"/>
    <col min="18" max="18" width="26.83203125" bestFit="1" customWidth="1"/>
  </cols>
  <sheetData>
    <row r="1" spans="1:18" x14ac:dyDescent="0.2">
      <c r="A1" s="1" t="s">
        <v>0</v>
      </c>
      <c r="B1" s="7"/>
      <c r="C1" s="7"/>
      <c r="D1" s="7"/>
      <c r="E1" s="7"/>
      <c r="F1" s="7"/>
      <c r="G1" s="7"/>
      <c r="H1" s="2"/>
      <c r="I1" s="1" t="s">
        <v>10</v>
      </c>
      <c r="J1" s="2" t="s">
        <v>12</v>
      </c>
    </row>
    <row r="2" spans="1:18" x14ac:dyDescent="0.2">
      <c r="A2" s="3" t="s">
        <v>1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15</v>
      </c>
      <c r="G2" s="8" t="s">
        <v>16</v>
      </c>
      <c r="H2" s="4" t="s">
        <v>8</v>
      </c>
      <c r="I2" s="3" t="s">
        <v>11</v>
      </c>
      <c r="J2" s="4">
        <v>12.3146</v>
      </c>
    </row>
    <row r="3" spans="1:18" x14ac:dyDescent="0.2">
      <c r="A3" s="3">
        <v>1</v>
      </c>
      <c r="B3" s="8">
        <v>50</v>
      </c>
      <c r="C3" s="8">
        <v>2.0318000000000001</v>
      </c>
      <c r="D3" s="8">
        <v>10</v>
      </c>
      <c r="E3" s="8">
        <v>0.32</v>
      </c>
      <c r="F3" s="8">
        <v>38.78</v>
      </c>
      <c r="G3" s="8">
        <v>38.909999999999997</v>
      </c>
      <c r="H3" s="4">
        <f>G3-E3</f>
        <v>38.589999999999996</v>
      </c>
      <c r="I3" s="3" t="s">
        <v>2</v>
      </c>
      <c r="J3" s="4">
        <v>1.3858999999999999</v>
      </c>
    </row>
    <row r="4" spans="1:18" x14ac:dyDescent="0.2">
      <c r="A4" s="3">
        <v>2</v>
      </c>
      <c r="B4" s="8">
        <v>50</v>
      </c>
      <c r="C4" s="8">
        <v>2.0223</v>
      </c>
      <c r="D4" s="8">
        <v>10</v>
      </c>
      <c r="E4" s="8">
        <v>0.9</v>
      </c>
      <c r="F4" s="8">
        <v>39.42</v>
      </c>
      <c r="G4" s="17">
        <v>39.6</v>
      </c>
      <c r="H4" s="18">
        <f t="shared" ref="H4:H5" si="0">G4-E4</f>
        <v>38.700000000000003</v>
      </c>
      <c r="I4" s="3" t="s">
        <v>13</v>
      </c>
      <c r="J4" s="4">
        <v>5.0299999999999997E-2</v>
      </c>
    </row>
    <row r="5" spans="1:18" ht="17" thickBot="1" x14ac:dyDescent="0.25">
      <c r="A5" s="5">
        <v>3</v>
      </c>
      <c r="B5" s="9">
        <v>50</v>
      </c>
      <c r="C5" s="9">
        <v>2.0628000000000002</v>
      </c>
      <c r="D5" s="9">
        <v>10</v>
      </c>
      <c r="E5" s="9">
        <v>0.27</v>
      </c>
      <c r="F5" s="9">
        <v>38.32</v>
      </c>
      <c r="G5" s="9">
        <v>38.51</v>
      </c>
      <c r="H5" s="10">
        <f t="shared" si="0"/>
        <v>38.239999999999995</v>
      </c>
      <c r="I5" s="5" t="s">
        <v>14</v>
      </c>
      <c r="J5" s="6">
        <v>0.60399999999999998</v>
      </c>
    </row>
    <row r="6" spans="1:18" ht="17" thickBot="1" x14ac:dyDescent="0.25"/>
    <row r="7" spans="1:18" ht="17" thickBot="1" x14ac:dyDescent="0.25">
      <c r="A7" s="1" t="s">
        <v>3</v>
      </c>
      <c r="B7" s="7"/>
      <c r="C7" s="7"/>
      <c r="D7" s="7"/>
      <c r="E7" s="7"/>
      <c r="F7" s="7"/>
      <c r="G7" s="7"/>
      <c r="H7" s="2"/>
    </row>
    <row r="8" spans="1:18" x14ac:dyDescent="0.2">
      <c r="A8" s="3" t="s">
        <v>1</v>
      </c>
      <c r="B8" s="8" t="s">
        <v>4</v>
      </c>
      <c r="C8" s="8" t="s">
        <v>5</v>
      </c>
      <c r="D8" s="8" t="s">
        <v>9</v>
      </c>
      <c r="E8" s="8" t="s">
        <v>7</v>
      </c>
      <c r="F8" s="8" t="s">
        <v>15</v>
      </c>
      <c r="G8" s="8" t="s">
        <v>16</v>
      </c>
      <c r="H8" s="4" t="s">
        <v>8</v>
      </c>
      <c r="K8" s="1" t="s">
        <v>24</v>
      </c>
      <c r="L8" s="7"/>
      <c r="M8" s="2"/>
      <c r="P8">
        <v>0.10041</v>
      </c>
    </row>
    <row r="9" spans="1:18" x14ac:dyDescent="0.2">
      <c r="A9" s="3">
        <v>1</v>
      </c>
      <c r="B9" s="8">
        <v>50</v>
      </c>
      <c r="C9" s="8">
        <v>2.0186000000000002</v>
      </c>
      <c r="D9" s="8">
        <v>20</v>
      </c>
      <c r="E9" s="8">
        <v>0.43</v>
      </c>
      <c r="F9" s="8">
        <v>27.61</v>
      </c>
      <c r="G9" s="8">
        <v>27.79</v>
      </c>
      <c r="H9" s="4">
        <f>G9-E9</f>
        <v>27.36</v>
      </c>
      <c r="K9" s="20" t="s">
        <v>25</v>
      </c>
      <c r="L9" s="8" t="s">
        <v>26</v>
      </c>
      <c r="M9" s="4">
        <v>1.295E-2</v>
      </c>
      <c r="P9">
        <v>0.10068000000000001</v>
      </c>
    </row>
    <row r="10" spans="1:18" ht="17" thickBot="1" x14ac:dyDescent="0.25">
      <c r="A10" s="3">
        <v>2</v>
      </c>
      <c r="B10" s="8">
        <v>50</v>
      </c>
      <c r="C10" s="8">
        <v>2.0293000000000001</v>
      </c>
      <c r="D10" s="8">
        <v>20</v>
      </c>
      <c r="E10" s="8">
        <v>0.38</v>
      </c>
      <c r="F10" s="8">
        <v>27.55</v>
      </c>
      <c r="G10" s="17">
        <v>27.7</v>
      </c>
      <c r="H10" s="18">
        <f>G10-E10</f>
        <v>27.32</v>
      </c>
      <c r="K10" s="3"/>
      <c r="L10" s="8"/>
      <c r="M10" s="4"/>
      <c r="P10">
        <v>0.10161000000000001</v>
      </c>
    </row>
    <row r="11" spans="1:18" ht="17" thickBot="1" x14ac:dyDescent="0.25">
      <c r="A11" s="5">
        <v>3</v>
      </c>
      <c r="B11" s="9">
        <v>50</v>
      </c>
      <c r="C11" s="9">
        <v>2.0345</v>
      </c>
      <c r="D11" s="9">
        <v>20</v>
      </c>
      <c r="E11" s="9">
        <v>0.41</v>
      </c>
      <c r="F11" s="9">
        <v>27.61</v>
      </c>
      <c r="G11" s="19">
        <v>27.8</v>
      </c>
      <c r="H11" s="11">
        <f>G11-E11</f>
        <v>27.39</v>
      </c>
      <c r="K11" s="3" t="s">
        <v>27</v>
      </c>
      <c r="L11" s="8"/>
      <c r="M11" s="4"/>
      <c r="O11" s="1" t="s">
        <v>37</v>
      </c>
      <c r="P11" s="2"/>
      <c r="R11" t="s">
        <v>43</v>
      </c>
    </row>
    <row r="12" spans="1:18" x14ac:dyDescent="0.2">
      <c r="K12" s="3" t="s">
        <v>28</v>
      </c>
      <c r="L12" s="8" t="s">
        <v>29</v>
      </c>
      <c r="M12" s="21">
        <v>6.4760000000000002E-4</v>
      </c>
      <c r="O12" s="3" t="s">
        <v>33</v>
      </c>
      <c r="P12" s="4"/>
      <c r="R12">
        <f>AVERAGE(P8:P10)</f>
        <v>0.10089999999999999</v>
      </c>
    </row>
    <row r="13" spans="1:18" ht="17" thickBot="1" x14ac:dyDescent="0.25">
      <c r="K13" s="3"/>
      <c r="L13" s="8"/>
      <c r="M13" s="4"/>
      <c r="O13" s="5" t="s">
        <v>38</v>
      </c>
      <c r="P13" s="10" t="s">
        <v>39</v>
      </c>
      <c r="Q13" s="14"/>
      <c r="R13" t="s">
        <v>44</v>
      </c>
    </row>
    <row r="14" spans="1:18" ht="17" thickBot="1" x14ac:dyDescent="0.25">
      <c r="K14" s="3" t="s">
        <v>30</v>
      </c>
      <c r="L14" s="8"/>
      <c r="M14" s="4"/>
      <c r="R14">
        <f>STDEVA(P8:P10)</f>
        <v>6.2952362942148823E-4</v>
      </c>
    </row>
    <row r="15" spans="1:18" ht="17" thickBot="1" x14ac:dyDescent="0.25">
      <c r="A15" t="s">
        <v>17</v>
      </c>
      <c r="B15" t="s">
        <v>18</v>
      </c>
      <c r="C15" t="s">
        <v>19</v>
      </c>
      <c r="K15" s="22" t="s">
        <v>31</v>
      </c>
      <c r="L15" s="9" t="s">
        <v>32</v>
      </c>
      <c r="M15" s="10">
        <v>3.356E-2</v>
      </c>
      <c r="O15" s="1" t="s">
        <v>40</v>
      </c>
      <c r="P15" s="2"/>
    </row>
    <row r="16" spans="1:18" ht="17" thickBot="1" x14ac:dyDescent="0.25">
      <c r="O16" s="3" t="s">
        <v>33</v>
      </c>
      <c r="P16" s="4"/>
    </row>
    <row r="17" spans="1:16" ht="17" thickBot="1" x14ac:dyDescent="0.25">
      <c r="A17" t="s">
        <v>20</v>
      </c>
      <c r="K17" s="1" t="s">
        <v>36</v>
      </c>
      <c r="L17" s="7"/>
      <c r="M17" s="2"/>
      <c r="O17" s="5" t="s">
        <v>41</v>
      </c>
      <c r="P17" s="10" t="s">
        <v>42</v>
      </c>
    </row>
    <row r="18" spans="1:16" x14ac:dyDescent="0.2">
      <c r="A18" t="s">
        <v>21</v>
      </c>
      <c r="B18" t="s">
        <v>22</v>
      </c>
      <c r="C18" t="s">
        <v>23</v>
      </c>
      <c r="K18" s="3" t="s">
        <v>33</v>
      </c>
      <c r="L18" s="8"/>
      <c r="M18" s="4"/>
    </row>
    <row r="19" spans="1:16" ht="17" thickBot="1" x14ac:dyDescent="0.25">
      <c r="K19" s="5" t="s">
        <v>34</v>
      </c>
      <c r="L19" s="9" t="s">
        <v>35</v>
      </c>
      <c r="M19" s="10">
        <f>0.10068</f>
        <v>0.10068000000000001</v>
      </c>
    </row>
    <row r="20" spans="1:16" x14ac:dyDescent="0.2">
      <c r="A20" s="12"/>
    </row>
    <row r="23" spans="1:16" x14ac:dyDescent="0.2">
      <c r="A23" s="16" t="s">
        <v>45</v>
      </c>
    </row>
    <row r="24" spans="1:16" x14ac:dyDescent="0.2">
      <c r="E24" t="s">
        <v>46</v>
      </c>
    </row>
    <row r="25" spans="1:16" x14ac:dyDescent="0.2">
      <c r="A25" t="s">
        <v>27</v>
      </c>
      <c r="E25">
        <v>27.36</v>
      </c>
    </row>
    <row r="26" spans="1:16" x14ac:dyDescent="0.2">
      <c r="A26" t="s">
        <v>28</v>
      </c>
      <c r="B26" t="s">
        <v>29</v>
      </c>
      <c r="C26" s="15">
        <v>6.4760000000000002E-4</v>
      </c>
      <c r="E26">
        <v>27.32</v>
      </c>
    </row>
    <row r="27" spans="1:16" x14ac:dyDescent="0.2">
      <c r="E27">
        <v>27.39</v>
      </c>
    </row>
    <row r="28" spans="1:16" x14ac:dyDescent="0.2">
      <c r="A28" t="s">
        <v>51</v>
      </c>
    </row>
    <row r="29" spans="1:16" ht="17" thickBot="1" x14ac:dyDescent="0.25">
      <c r="A29" s="15" t="s">
        <v>52</v>
      </c>
      <c r="B29">
        <v>1.9425E-3</v>
      </c>
    </row>
    <row r="30" spans="1:16" x14ac:dyDescent="0.2">
      <c r="A30" s="30" t="s">
        <v>36</v>
      </c>
      <c r="B30" s="7"/>
      <c r="C30" s="2"/>
    </row>
    <row r="31" spans="1:16" x14ac:dyDescent="0.2">
      <c r="A31" s="3" t="s">
        <v>49</v>
      </c>
      <c r="B31" s="8"/>
      <c r="C31" s="4"/>
    </row>
    <row r="32" spans="1:16" x14ac:dyDescent="0.2">
      <c r="A32" s="3" t="s">
        <v>47</v>
      </c>
      <c r="B32" s="8" t="s">
        <v>48</v>
      </c>
      <c r="C32" s="23">
        <v>1.3799999999999999E-3</v>
      </c>
    </row>
    <row r="33" spans="1:7" x14ac:dyDescent="0.2">
      <c r="A33" s="3"/>
      <c r="B33" s="8"/>
      <c r="C33" s="4"/>
    </row>
    <row r="34" spans="1:7" ht="32" x14ac:dyDescent="0.2">
      <c r="A34" s="20" t="s">
        <v>53</v>
      </c>
      <c r="B34" s="8"/>
      <c r="C34" s="4"/>
    </row>
    <row r="35" spans="1:7" x14ac:dyDescent="0.2">
      <c r="A35" s="24">
        <f>B29-C32</f>
        <v>5.6250000000000007E-4</v>
      </c>
      <c r="B35" s="8"/>
      <c r="C35" s="4"/>
    </row>
    <row r="36" spans="1:7" x14ac:dyDescent="0.2">
      <c r="A36" s="3" t="s">
        <v>50</v>
      </c>
      <c r="B36" s="8"/>
      <c r="C36" s="4"/>
    </row>
    <row r="37" spans="1:7" x14ac:dyDescent="0.2">
      <c r="A37" s="25" t="s">
        <v>54</v>
      </c>
      <c r="B37" s="8" t="s">
        <v>55</v>
      </c>
      <c r="C37" s="4" t="s">
        <v>56</v>
      </c>
    </row>
    <row r="38" spans="1:7" ht="17" thickBot="1" x14ac:dyDescent="0.25">
      <c r="A38" s="5"/>
      <c r="B38" s="9"/>
      <c r="C38" s="10" t="s">
        <v>57</v>
      </c>
    </row>
    <row r="39" spans="1:7" ht="17" thickBot="1" x14ac:dyDescent="0.25"/>
    <row r="40" spans="1:7" x14ac:dyDescent="0.2">
      <c r="A40" s="30" t="s">
        <v>37</v>
      </c>
      <c r="B40" s="7"/>
      <c r="C40" s="2"/>
    </row>
    <row r="41" spans="1:7" x14ac:dyDescent="0.2">
      <c r="A41" s="3" t="s">
        <v>58</v>
      </c>
      <c r="B41" s="8" t="s">
        <v>48</v>
      </c>
      <c r="C41" s="4">
        <v>1.3780000000000001E-3</v>
      </c>
    </row>
    <row r="42" spans="1:7" x14ac:dyDescent="0.2">
      <c r="A42" s="3"/>
      <c r="B42" s="8"/>
      <c r="C42" s="4"/>
    </row>
    <row r="43" spans="1:7" ht="32" x14ac:dyDescent="0.2">
      <c r="A43" s="20" t="s">
        <v>53</v>
      </c>
      <c r="B43" s="8"/>
      <c r="C43" s="4"/>
    </row>
    <row r="44" spans="1:7" x14ac:dyDescent="0.2">
      <c r="A44" s="24">
        <f>B29-C41</f>
        <v>5.644999999999999E-4</v>
      </c>
      <c r="B44" s="8"/>
      <c r="C44" s="4"/>
    </row>
    <row r="45" spans="1:7" ht="144" x14ac:dyDescent="0.2">
      <c r="A45" s="3" t="s">
        <v>50</v>
      </c>
      <c r="B45" s="8"/>
      <c r="C45" s="4"/>
      <c r="E45">
        <f>99.0675/1000</f>
        <v>9.9067499999999989E-2</v>
      </c>
      <c r="F45">
        <f>(0.604*20)/100</f>
        <v>0.1208</v>
      </c>
      <c r="G45" s="13" t="s">
        <v>80</v>
      </c>
    </row>
    <row r="46" spans="1:7" x14ac:dyDescent="0.2">
      <c r="A46" s="25" t="s">
        <v>60</v>
      </c>
      <c r="B46" s="8" t="s">
        <v>55</v>
      </c>
      <c r="C46" s="4" t="s">
        <v>61</v>
      </c>
      <c r="E46">
        <f>99.4197/1000</f>
        <v>9.94197E-2</v>
      </c>
    </row>
    <row r="47" spans="1:7" ht="17" thickBot="1" x14ac:dyDescent="0.25">
      <c r="A47" s="5"/>
      <c r="B47" s="9"/>
      <c r="C47" s="10" t="s">
        <v>62</v>
      </c>
      <c r="E47">
        <f>98.745/1000</f>
        <v>9.8744999999999999E-2</v>
      </c>
    </row>
    <row r="48" spans="1:7" ht="17" thickBot="1" x14ac:dyDescent="0.25"/>
    <row r="49" spans="1:6" x14ac:dyDescent="0.2">
      <c r="A49" s="30" t="s">
        <v>40</v>
      </c>
      <c r="B49" s="7"/>
      <c r="C49" s="2"/>
      <c r="E49">
        <f>(E45/F45)*100</f>
        <v>82.009519867549656</v>
      </c>
    </row>
    <row r="50" spans="1:6" x14ac:dyDescent="0.2">
      <c r="A50" s="3" t="s">
        <v>59</v>
      </c>
      <c r="B50" s="8" t="s">
        <v>48</v>
      </c>
      <c r="C50" s="4">
        <v>1.3818299999999999E-3</v>
      </c>
      <c r="E50">
        <f>(E46/F45)*100</f>
        <v>82.30107615894039</v>
      </c>
    </row>
    <row r="51" spans="1:6" x14ac:dyDescent="0.2">
      <c r="A51" s="3"/>
      <c r="B51" s="8"/>
      <c r="C51" s="4"/>
      <c r="E51">
        <f>(E47/F45)*100</f>
        <v>81.742549668874162</v>
      </c>
    </row>
    <row r="52" spans="1:6" ht="32" x14ac:dyDescent="0.2">
      <c r="A52" s="20" t="s">
        <v>53</v>
      </c>
      <c r="B52" s="8"/>
      <c r="C52" s="4"/>
      <c r="E52">
        <f>STDEVA(E49:E51)</f>
        <v>0.27935341956502929</v>
      </c>
    </row>
    <row r="53" spans="1:6" x14ac:dyDescent="0.2">
      <c r="A53" s="24">
        <f>B29-C50</f>
        <v>5.6067000000000009E-4</v>
      </c>
      <c r="B53" s="8"/>
      <c r="C53" s="4"/>
    </row>
    <row r="54" spans="1:6" x14ac:dyDescent="0.2">
      <c r="A54" s="3" t="s">
        <v>50</v>
      </c>
      <c r="B54" s="8"/>
      <c r="C54" s="4"/>
    </row>
    <row r="55" spans="1:6" x14ac:dyDescent="0.2">
      <c r="A55" s="25" t="s">
        <v>63</v>
      </c>
      <c r="B55" s="8" t="s">
        <v>55</v>
      </c>
      <c r="C55" s="4" t="s">
        <v>64</v>
      </c>
    </row>
    <row r="56" spans="1:6" ht="17" thickBot="1" x14ac:dyDescent="0.25">
      <c r="A56" s="5"/>
      <c r="B56" s="9"/>
      <c r="C56" s="10" t="s">
        <v>65</v>
      </c>
      <c r="F56" t="s">
        <v>79</v>
      </c>
    </row>
    <row r="57" spans="1:6" ht="17" thickBot="1" x14ac:dyDescent="0.25"/>
    <row r="58" spans="1:6" x14ac:dyDescent="0.2">
      <c r="C58">
        <v>99.067499999999995</v>
      </c>
      <c r="D58" s="28" t="s">
        <v>66</v>
      </c>
      <c r="F58" s="28" t="s">
        <v>68</v>
      </c>
    </row>
    <row r="59" spans="1:6" x14ac:dyDescent="0.2">
      <c r="C59">
        <v>99.419700000000006</v>
      </c>
      <c r="D59" s="26">
        <f>AVERAGE(C58:C60)</f>
        <v>99.077400000000011</v>
      </c>
      <c r="F59" s="26" t="s">
        <v>69</v>
      </c>
    </row>
    <row r="60" spans="1:6" ht="32" x14ac:dyDescent="0.2">
      <c r="A60" t="s">
        <v>78</v>
      </c>
      <c r="B60" s="13" t="s">
        <v>77</v>
      </c>
      <c r="C60">
        <v>98.745000000000005</v>
      </c>
      <c r="D60" s="29" t="s">
        <v>67</v>
      </c>
      <c r="F60" s="26" t="s">
        <v>70</v>
      </c>
    </row>
    <row r="61" spans="1:6" ht="17" thickBot="1" x14ac:dyDescent="0.25">
      <c r="A61">
        <f>(0.604*20)/100</f>
        <v>0.1208</v>
      </c>
      <c r="B61">
        <f>(0.0994197/0.1208)*100</f>
        <v>82.30107615894039</v>
      </c>
      <c r="D61" s="27">
        <f>STDEVA(C58:C60)</f>
        <v>0.33745893083455442</v>
      </c>
      <c r="F61" s="26" t="s">
        <v>71</v>
      </c>
    </row>
    <row r="62" spans="1:6" x14ac:dyDescent="0.2">
      <c r="F62" s="26" t="s">
        <v>72</v>
      </c>
    </row>
    <row r="63" spans="1:6" x14ac:dyDescent="0.2">
      <c r="A63" t="s">
        <v>76</v>
      </c>
      <c r="F63" s="26" t="s">
        <v>74</v>
      </c>
    </row>
    <row r="64" spans="1:6" ht="17" thickBot="1" x14ac:dyDescent="0.25">
      <c r="A64">
        <f>99.4197/1000</f>
        <v>9.94197E-2</v>
      </c>
      <c r="F64" s="27" t="s">
        <v>73</v>
      </c>
    </row>
    <row r="66" spans="6:6" ht="48" x14ac:dyDescent="0.2">
      <c r="F66" s="13" t="s">
        <v>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2020-02-25T01:39:50Z</dcterms:created>
  <dcterms:modified xsi:type="dcterms:W3CDTF">2020-02-27T18:29:02Z</dcterms:modified>
</cp:coreProperties>
</file>