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.stirling\Desktop\"/>
    </mc:Choice>
  </mc:AlternateContent>
  <bookViews>
    <workbookView xWindow="360" yWindow="75" windowWidth="17055" windowHeight="10830" activeTab="2"/>
  </bookViews>
  <sheets>
    <sheet name="Districts" sheetId="10" r:id="rId1"/>
    <sheet name="JVSD" sheetId="11" r:id="rId2"/>
    <sheet name="Typology" sheetId="13" r:id="rId3"/>
    <sheet name="County" sheetId="14" r:id="rId4"/>
    <sheet name="Trend" sheetId="15" r:id="rId5"/>
    <sheet name="Master" sheetId="9" state="hidden" r:id="rId6"/>
  </sheets>
  <externalReferences>
    <externalReference r:id="rId7"/>
    <externalReference r:id="rId8"/>
  </externalReferences>
  <definedNames>
    <definedName name="_xlnm._FilterDatabase" localSheetId="0" hidden="1">Districts!$A$1:$T$608</definedName>
    <definedName name="_xlnm._FilterDatabase" localSheetId="1" hidden="1">JVSD!$A$1:$S$1</definedName>
    <definedName name="_xlnm._FilterDatabase" localSheetId="5" hidden="1">Master!$B$1:$B$661</definedName>
    <definedName name="_xlnm._FilterDatabase" localSheetId="4" hidden="1">Trend!$A$1:$A$608</definedName>
    <definedName name="_FY13">#REF!</definedName>
    <definedName name="_FY14">#REF!</definedName>
    <definedName name="_FY15">#REF!</definedName>
    <definedName name="_FY16">#REF!</definedName>
    <definedName name="_FY17">#REF!</definedName>
    <definedName name="_FY18">#REF!</definedName>
    <definedName name="_FY19">#REF!</definedName>
    <definedName name="_FY20">#REF!</definedName>
    <definedName name="County">Districts!$C$2:$C$608</definedName>
    <definedName name="DFA">Districts!$S$2:$S$608</definedName>
    <definedName name="Master">Master!$A$2:$U$661</definedName>
    <definedName name="Typology">Districts!$T$2:$T$608</definedName>
  </definedNames>
  <calcPr calcId="171027"/>
</workbook>
</file>

<file path=xl/calcChain.xml><?xml version="1.0" encoding="utf-8"?>
<calcChain xmlns="http://schemas.openxmlformats.org/spreadsheetml/2006/main">
  <c r="S52" i="11" l="1"/>
  <c r="S50" i="11"/>
  <c r="S610" i="10"/>
  <c r="S608" i="10"/>
  <c r="D520" i="15" l="1"/>
  <c r="E520" i="15"/>
  <c r="F520" i="15"/>
  <c r="C2" i="13" l="1"/>
  <c r="S646" i="9"/>
  <c r="S606" i="9"/>
  <c r="T3" i="9"/>
  <c r="U3" i="9"/>
  <c r="T4" i="9"/>
  <c r="U4" i="9"/>
  <c r="T5" i="9"/>
  <c r="U5" i="9"/>
  <c r="T6" i="9"/>
  <c r="U6" i="9"/>
  <c r="T7" i="9"/>
  <c r="U7" i="9"/>
  <c r="T8" i="9"/>
  <c r="U8" i="9"/>
  <c r="T9" i="9"/>
  <c r="U9" i="9"/>
  <c r="T10" i="9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20" i="9"/>
  <c r="U20" i="9"/>
  <c r="T21" i="9"/>
  <c r="U21" i="9"/>
  <c r="T22" i="9"/>
  <c r="U22" i="9"/>
  <c r="T23" i="9"/>
  <c r="U23" i="9"/>
  <c r="T24" i="9"/>
  <c r="U24" i="9"/>
  <c r="T25" i="9"/>
  <c r="U25" i="9"/>
  <c r="T26" i="9"/>
  <c r="U26" i="9"/>
  <c r="T27" i="9"/>
  <c r="U27" i="9"/>
  <c r="T28" i="9"/>
  <c r="U28" i="9"/>
  <c r="T29" i="9"/>
  <c r="U29" i="9"/>
  <c r="T30" i="9"/>
  <c r="U30" i="9"/>
  <c r="T31" i="9"/>
  <c r="U31" i="9"/>
  <c r="T32" i="9"/>
  <c r="U32" i="9"/>
  <c r="T33" i="9"/>
  <c r="U33" i="9"/>
  <c r="T34" i="9"/>
  <c r="U34" i="9"/>
  <c r="T35" i="9"/>
  <c r="U35" i="9"/>
  <c r="T36" i="9"/>
  <c r="U36" i="9"/>
  <c r="T37" i="9"/>
  <c r="U37" i="9"/>
  <c r="T38" i="9"/>
  <c r="U38" i="9"/>
  <c r="T39" i="9"/>
  <c r="U39" i="9"/>
  <c r="T40" i="9"/>
  <c r="U40" i="9"/>
  <c r="T41" i="9"/>
  <c r="U41" i="9"/>
  <c r="T42" i="9"/>
  <c r="U42" i="9"/>
  <c r="T43" i="9"/>
  <c r="U43" i="9"/>
  <c r="T44" i="9"/>
  <c r="U44" i="9"/>
  <c r="T46" i="9"/>
  <c r="U46" i="9"/>
  <c r="T47" i="9"/>
  <c r="U47" i="9"/>
  <c r="T48" i="9"/>
  <c r="U48" i="9"/>
  <c r="T49" i="9"/>
  <c r="U49" i="9"/>
  <c r="T50" i="9"/>
  <c r="U50" i="9"/>
  <c r="T51" i="9"/>
  <c r="U51" i="9"/>
  <c r="T52" i="9"/>
  <c r="U52" i="9"/>
  <c r="T53" i="9"/>
  <c r="U53" i="9"/>
  <c r="T54" i="9"/>
  <c r="U54" i="9"/>
  <c r="T55" i="9"/>
  <c r="U55" i="9"/>
  <c r="T56" i="9"/>
  <c r="U56" i="9"/>
  <c r="T57" i="9"/>
  <c r="U57" i="9"/>
  <c r="T58" i="9"/>
  <c r="U58" i="9"/>
  <c r="T59" i="9"/>
  <c r="U59" i="9"/>
  <c r="T60" i="9"/>
  <c r="U60" i="9"/>
  <c r="T61" i="9"/>
  <c r="U61" i="9"/>
  <c r="T62" i="9"/>
  <c r="U62" i="9"/>
  <c r="T63" i="9"/>
  <c r="U63" i="9"/>
  <c r="T64" i="9"/>
  <c r="U64" i="9"/>
  <c r="T65" i="9"/>
  <c r="U65" i="9"/>
  <c r="T66" i="9"/>
  <c r="U66" i="9"/>
  <c r="T67" i="9"/>
  <c r="U67" i="9"/>
  <c r="T68" i="9"/>
  <c r="U68" i="9"/>
  <c r="T69" i="9"/>
  <c r="U69" i="9"/>
  <c r="T70" i="9"/>
  <c r="U70" i="9"/>
  <c r="T71" i="9"/>
  <c r="U71" i="9"/>
  <c r="T72" i="9"/>
  <c r="U72" i="9"/>
  <c r="T73" i="9"/>
  <c r="U73" i="9"/>
  <c r="T74" i="9"/>
  <c r="U74" i="9"/>
  <c r="T75" i="9"/>
  <c r="U75" i="9"/>
  <c r="T76" i="9"/>
  <c r="U76" i="9"/>
  <c r="T77" i="9"/>
  <c r="U77" i="9"/>
  <c r="T78" i="9"/>
  <c r="U78" i="9"/>
  <c r="T79" i="9"/>
  <c r="U79" i="9"/>
  <c r="T80" i="9"/>
  <c r="U80" i="9"/>
  <c r="T81" i="9"/>
  <c r="U81" i="9"/>
  <c r="T82" i="9"/>
  <c r="U82" i="9"/>
  <c r="T83" i="9"/>
  <c r="U83" i="9"/>
  <c r="T84" i="9"/>
  <c r="U84" i="9"/>
  <c r="T85" i="9"/>
  <c r="U85" i="9"/>
  <c r="T86" i="9"/>
  <c r="U86" i="9"/>
  <c r="T87" i="9"/>
  <c r="U87" i="9"/>
  <c r="T88" i="9"/>
  <c r="U88" i="9"/>
  <c r="T89" i="9"/>
  <c r="U89" i="9"/>
  <c r="T90" i="9"/>
  <c r="U90" i="9"/>
  <c r="T91" i="9"/>
  <c r="U91" i="9"/>
  <c r="T92" i="9"/>
  <c r="U92" i="9"/>
  <c r="T93" i="9"/>
  <c r="U93" i="9"/>
  <c r="T94" i="9"/>
  <c r="U94" i="9"/>
  <c r="T95" i="9"/>
  <c r="U95" i="9"/>
  <c r="T96" i="9"/>
  <c r="U96" i="9"/>
  <c r="T97" i="9"/>
  <c r="U97" i="9"/>
  <c r="T98" i="9"/>
  <c r="U98" i="9"/>
  <c r="T99" i="9"/>
  <c r="U99" i="9"/>
  <c r="T100" i="9"/>
  <c r="U100" i="9"/>
  <c r="T101" i="9"/>
  <c r="U101" i="9"/>
  <c r="T102" i="9"/>
  <c r="U102" i="9"/>
  <c r="T103" i="9"/>
  <c r="U103" i="9"/>
  <c r="T104" i="9"/>
  <c r="U104" i="9"/>
  <c r="T105" i="9"/>
  <c r="U105" i="9"/>
  <c r="T106" i="9"/>
  <c r="U106" i="9"/>
  <c r="T107" i="9"/>
  <c r="U107" i="9"/>
  <c r="T108" i="9"/>
  <c r="U108" i="9"/>
  <c r="T109" i="9"/>
  <c r="U109" i="9"/>
  <c r="T110" i="9"/>
  <c r="U110" i="9"/>
  <c r="T111" i="9"/>
  <c r="U111" i="9"/>
  <c r="T112" i="9"/>
  <c r="U112" i="9"/>
  <c r="T113" i="9"/>
  <c r="U113" i="9"/>
  <c r="T114" i="9"/>
  <c r="U114" i="9"/>
  <c r="T115" i="9"/>
  <c r="U115" i="9"/>
  <c r="T116" i="9"/>
  <c r="U116" i="9"/>
  <c r="T117" i="9"/>
  <c r="U117" i="9"/>
  <c r="T118" i="9"/>
  <c r="U118" i="9"/>
  <c r="T119" i="9"/>
  <c r="U119" i="9"/>
  <c r="T120" i="9"/>
  <c r="U120" i="9"/>
  <c r="T121" i="9"/>
  <c r="U121" i="9"/>
  <c r="T122" i="9"/>
  <c r="U122" i="9"/>
  <c r="T123" i="9"/>
  <c r="U123" i="9"/>
  <c r="T124" i="9"/>
  <c r="U124" i="9"/>
  <c r="T125" i="9"/>
  <c r="U125" i="9"/>
  <c r="T126" i="9"/>
  <c r="U126" i="9"/>
  <c r="T127" i="9"/>
  <c r="U127" i="9"/>
  <c r="T128" i="9"/>
  <c r="U128" i="9"/>
  <c r="T129" i="9"/>
  <c r="U129" i="9"/>
  <c r="T130" i="9"/>
  <c r="U130" i="9"/>
  <c r="T131" i="9"/>
  <c r="U131" i="9"/>
  <c r="T132" i="9"/>
  <c r="U132" i="9"/>
  <c r="T133" i="9"/>
  <c r="U133" i="9"/>
  <c r="T134" i="9"/>
  <c r="U134" i="9"/>
  <c r="T135" i="9"/>
  <c r="U135" i="9"/>
  <c r="T136" i="9"/>
  <c r="U136" i="9"/>
  <c r="T137" i="9"/>
  <c r="U137" i="9"/>
  <c r="T138" i="9"/>
  <c r="U138" i="9"/>
  <c r="T139" i="9"/>
  <c r="U139" i="9"/>
  <c r="T140" i="9"/>
  <c r="U140" i="9"/>
  <c r="T141" i="9"/>
  <c r="U141" i="9"/>
  <c r="T142" i="9"/>
  <c r="U142" i="9"/>
  <c r="T143" i="9"/>
  <c r="U143" i="9"/>
  <c r="T144" i="9"/>
  <c r="U144" i="9"/>
  <c r="T145" i="9"/>
  <c r="U145" i="9"/>
  <c r="T146" i="9"/>
  <c r="U146" i="9"/>
  <c r="T147" i="9"/>
  <c r="U147" i="9"/>
  <c r="T148" i="9"/>
  <c r="U148" i="9"/>
  <c r="T149" i="9"/>
  <c r="U149" i="9"/>
  <c r="T150" i="9"/>
  <c r="U150" i="9"/>
  <c r="T151" i="9"/>
  <c r="U151" i="9"/>
  <c r="T152" i="9"/>
  <c r="U152" i="9"/>
  <c r="T153" i="9"/>
  <c r="U153" i="9"/>
  <c r="T154" i="9"/>
  <c r="U154" i="9"/>
  <c r="T155" i="9"/>
  <c r="U155" i="9"/>
  <c r="T156" i="9"/>
  <c r="U156" i="9"/>
  <c r="T157" i="9"/>
  <c r="U157" i="9"/>
  <c r="T158" i="9"/>
  <c r="U158" i="9"/>
  <c r="T159" i="9"/>
  <c r="U159" i="9"/>
  <c r="T160" i="9"/>
  <c r="U160" i="9"/>
  <c r="T161" i="9"/>
  <c r="U161" i="9"/>
  <c r="T162" i="9"/>
  <c r="U162" i="9"/>
  <c r="T163" i="9"/>
  <c r="U163" i="9"/>
  <c r="T164" i="9"/>
  <c r="U164" i="9"/>
  <c r="T165" i="9"/>
  <c r="U165" i="9"/>
  <c r="T166" i="9"/>
  <c r="U166" i="9"/>
  <c r="T167" i="9"/>
  <c r="U167" i="9"/>
  <c r="T168" i="9"/>
  <c r="U168" i="9"/>
  <c r="T169" i="9"/>
  <c r="U169" i="9"/>
  <c r="T170" i="9"/>
  <c r="U170" i="9"/>
  <c r="T171" i="9"/>
  <c r="U171" i="9"/>
  <c r="T172" i="9"/>
  <c r="U172" i="9"/>
  <c r="T173" i="9"/>
  <c r="U173" i="9"/>
  <c r="T174" i="9"/>
  <c r="U174" i="9"/>
  <c r="T175" i="9"/>
  <c r="U175" i="9"/>
  <c r="T176" i="9"/>
  <c r="U176" i="9"/>
  <c r="T177" i="9"/>
  <c r="U177" i="9"/>
  <c r="T178" i="9"/>
  <c r="U178" i="9"/>
  <c r="T179" i="9"/>
  <c r="U179" i="9"/>
  <c r="T180" i="9"/>
  <c r="U180" i="9"/>
  <c r="T181" i="9"/>
  <c r="U181" i="9"/>
  <c r="T182" i="9"/>
  <c r="U182" i="9"/>
  <c r="T183" i="9"/>
  <c r="U183" i="9"/>
  <c r="T184" i="9"/>
  <c r="U184" i="9"/>
  <c r="T185" i="9"/>
  <c r="U185" i="9"/>
  <c r="T186" i="9"/>
  <c r="U186" i="9"/>
  <c r="T187" i="9"/>
  <c r="U187" i="9"/>
  <c r="T188" i="9"/>
  <c r="U188" i="9"/>
  <c r="T189" i="9"/>
  <c r="U189" i="9"/>
  <c r="T190" i="9"/>
  <c r="U190" i="9"/>
  <c r="T191" i="9"/>
  <c r="U191" i="9"/>
  <c r="T192" i="9"/>
  <c r="U192" i="9"/>
  <c r="T193" i="9"/>
  <c r="U193" i="9"/>
  <c r="T194" i="9"/>
  <c r="U194" i="9"/>
  <c r="T195" i="9"/>
  <c r="U195" i="9"/>
  <c r="T196" i="9"/>
  <c r="U196" i="9"/>
  <c r="T197" i="9"/>
  <c r="U197" i="9"/>
  <c r="T198" i="9"/>
  <c r="U198" i="9"/>
  <c r="T199" i="9"/>
  <c r="U199" i="9"/>
  <c r="T200" i="9"/>
  <c r="U200" i="9"/>
  <c r="T201" i="9"/>
  <c r="U201" i="9"/>
  <c r="T202" i="9"/>
  <c r="U202" i="9"/>
  <c r="T203" i="9"/>
  <c r="U203" i="9"/>
  <c r="T204" i="9"/>
  <c r="U204" i="9"/>
  <c r="T205" i="9"/>
  <c r="U205" i="9"/>
  <c r="T206" i="9"/>
  <c r="U206" i="9"/>
  <c r="T207" i="9"/>
  <c r="U207" i="9"/>
  <c r="T208" i="9"/>
  <c r="U208" i="9"/>
  <c r="T209" i="9"/>
  <c r="U209" i="9"/>
  <c r="T210" i="9"/>
  <c r="U210" i="9"/>
  <c r="T211" i="9"/>
  <c r="U211" i="9"/>
  <c r="T212" i="9"/>
  <c r="U212" i="9"/>
  <c r="T213" i="9"/>
  <c r="U213" i="9"/>
  <c r="T214" i="9"/>
  <c r="U214" i="9"/>
  <c r="T215" i="9"/>
  <c r="U215" i="9"/>
  <c r="T216" i="9"/>
  <c r="U216" i="9"/>
  <c r="T217" i="9"/>
  <c r="U217" i="9"/>
  <c r="T218" i="9"/>
  <c r="U218" i="9"/>
  <c r="T219" i="9"/>
  <c r="U219" i="9"/>
  <c r="T220" i="9"/>
  <c r="U220" i="9"/>
  <c r="T221" i="9"/>
  <c r="U221" i="9"/>
  <c r="T222" i="9"/>
  <c r="U222" i="9"/>
  <c r="T223" i="9"/>
  <c r="U223" i="9"/>
  <c r="T224" i="9"/>
  <c r="U224" i="9"/>
  <c r="T225" i="9"/>
  <c r="U225" i="9"/>
  <c r="T226" i="9"/>
  <c r="U226" i="9"/>
  <c r="T227" i="9"/>
  <c r="U227" i="9"/>
  <c r="T228" i="9"/>
  <c r="U228" i="9"/>
  <c r="T229" i="9"/>
  <c r="U229" i="9"/>
  <c r="T230" i="9"/>
  <c r="U230" i="9"/>
  <c r="T231" i="9"/>
  <c r="U231" i="9"/>
  <c r="T232" i="9"/>
  <c r="U232" i="9"/>
  <c r="T233" i="9"/>
  <c r="U233" i="9"/>
  <c r="T234" i="9"/>
  <c r="U234" i="9"/>
  <c r="T235" i="9"/>
  <c r="U235" i="9"/>
  <c r="T236" i="9"/>
  <c r="U236" i="9"/>
  <c r="T237" i="9"/>
  <c r="U237" i="9"/>
  <c r="T238" i="9"/>
  <c r="U238" i="9"/>
  <c r="T239" i="9"/>
  <c r="U239" i="9"/>
  <c r="T240" i="9"/>
  <c r="U240" i="9"/>
  <c r="T241" i="9"/>
  <c r="U241" i="9"/>
  <c r="T242" i="9"/>
  <c r="U242" i="9"/>
  <c r="T243" i="9"/>
  <c r="U243" i="9"/>
  <c r="T244" i="9"/>
  <c r="U244" i="9"/>
  <c r="T245" i="9"/>
  <c r="U245" i="9"/>
  <c r="T246" i="9"/>
  <c r="U246" i="9"/>
  <c r="T247" i="9"/>
  <c r="U247" i="9"/>
  <c r="T248" i="9"/>
  <c r="U248" i="9"/>
  <c r="T249" i="9"/>
  <c r="U249" i="9"/>
  <c r="T250" i="9"/>
  <c r="U250" i="9"/>
  <c r="T251" i="9"/>
  <c r="U251" i="9"/>
  <c r="T252" i="9"/>
  <c r="U252" i="9"/>
  <c r="T253" i="9"/>
  <c r="U253" i="9"/>
  <c r="T254" i="9"/>
  <c r="U254" i="9"/>
  <c r="T255" i="9"/>
  <c r="U255" i="9"/>
  <c r="T256" i="9"/>
  <c r="U256" i="9"/>
  <c r="T257" i="9"/>
  <c r="U257" i="9"/>
  <c r="T258" i="9"/>
  <c r="U258" i="9"/>
  <c r="T259" i="9"/>
  <c r="U259" i="9"/>
  <c r="T260" i="9"/>
  <c r="U260" i="9"/>
  <c r="T261" i="9"/>
  <c r="U261" i="9"/>
  <c r="T262" i="9"/>
  <c r="U262" i="9"/>
  <c r="T263" i="9"/>
  <c r="U263" i="9"/>
  <c r="T264" i="9"/>
  <c r="U264" i="9"/>
  <c r="T265" i="9"/>
  <c r="U265" i="9"/>
  <c r="T266" i="9"/>
  <c r="U266" i="9"/>
  <c r="T267" i="9"/>
  <c r="U267" i="9"/>
  <c r="T268" i="9"/>
  <c r="U268" i="9"/>
  <c r="T269" i="9"/>
  <c r="U269" i="9"/>
  <c r="T270" i="9"/>
  <c r="U270" i="9"/>
  <c r="T271" i="9"/>
  <c r="U271" i="9"/>
  <c r="T272" i="9"/>
  <c r="U272" i="9"/>
  <c r="T273" i="9"/>
  <c r="U273" i="9"/>
  <c r="T274" i="9"/>
  <c r="U274" i="9"/>
  <c r="T275" i="9"/>
  <c r="U275" i="9"/>
  <c r="T276" i="9"/>
  <c r="U276" i="9"/>
  <c r="T277" i="9"/>
  <c r="U277" i="9"/>
  <c r="T278" i="9"/>
  <c r="U278" i="9"/>
  <c r="T279" i="9"/>
  <c r="U279" i="9"/>
  <c r="T280" i="9"/>
  <c r="U280" i="9"/>
  <c r="T281" i="9"/>
  <c r="U281" i="9"/>
  <c r="T282" i="9"/>
  <c r="U282" i="9"/>
  <c r="T283" i="9"/>
  <c r="U283" i="9"/>
  <c r="T284" i="9"/>
  <c r="U284" i="9"/>
  <c r="T285" i="9"/>
  <c r="U285" i="9"/>
  <c r="T286" i="9"/>
  <c r="U286" i="9"/>
  <c r="T287" i="9"/>
  <c r="U287" i="9"/>
  <c r="T288" i="9"/>
  <c r="U288" i="9"/>
  <c r="T289" i="9"/>
  <c r="U289" i="9"/>
  <c r="T290" i="9"/>
  <c r="U290" i="9"/>
  <c r="T291" i="9"/>
  <c r="U291" i="9"/>
  <c r="T292" i="9"/>
  <c r="U292" i="9"/>
  <c r="T293" i="9"/>
  <c r="U293" i="9"/>
  <c r="T294" i="9"/>
  <c r="U294" i="9"/>
  <c r="T295" i="9"/>
  <c r="U295" i="9"/>
  <c r="T296" i="9"/>
  <c r="U296" i="9"/>
  <c r="T297" i="9"/>
  <c r="U297" i="9"/>
  <c r="T298" i="9"/>
  <c r="U298" i="9"/>
  <c r="T299" i="9"/>
  <c r="U299" i="9"/>
  <c r="T300" i="9"/>
  <c r="U300" i="9"/>
  <c r="T301" i="9"/>
  <c r="U301" i="9"/>
  <c r="T302" i="9"/>
  <c r="U302" i="9"/>
  <c r="T304" i="9"/>
  <c r="U304" i="9"/>
  <c r="T305" i="9"/>
  <c r="U305" i="9"/>
  <c r="T306" i="9"/>
  <c r="U306" i="9"/>
  <c r="T307" i="9"/>
  <c r="U307" i="9"/>
  <c r="T308" i="9"/>
  <c r="U308" i="9"/>
  <c r="T309" i="9"/>
  <c r="U309" i="9"/>
  <c r="T310" i="9"/>
  <c r="U310" i="9"/>
  <c r="T311" i="9"/>
  <c r="U311" i="9"/>
  <c r="T312" i="9"/>
  <c r="U312" i="9"/>
  <c r="T313" i="9"/>
  <c r="U313" i="9"/>
  <c r="T314" i="9"/>
  <c r="U314" i="9"/>
  <c r="T315" i="9"/>
  <c r="U315" i="9"/>
  <c r="T316" i="9"/>
  <c r="U316" i="9"/>
  <c r="T317" i="9"/>
  <c r="U317" i="9"/>
  <c r="T318" i="9"/>
  <c r="U318" i="9"/>
  <c r="T319" i="9"/>
  <c r="U319" i="9"/>
  <c r="T320" i="9"/>
  <c r="U320" i="9"/>
  <c r="T321" i="9"/>
  <c r="U321" i="9"/>
  <c r="T322" i="9"/>
  <c r="U322" i="9"/>
  <c r="T323" i="9"/>
  <c r="U323" i="9"/>
  <c r="T324" i="9"/>
  <c r="U324" i="9"/>
  <c r="T325" i="9"/>
  <c r="U325" i="9"/>
  <c r="T326" i="9"/>
  <c r="U326" i="9"/>
  <c r="T327" i="9"/>
  <c r="U327" i="9"/>
  <c r="T328" i="9"/>
  <c r="U328" i="9"/>
  <c r="T329" i="9"/>
  <c r="U329" i="9"/>
  <c r="T330" i="9"/>
  <c r="U330" i="9"/>
  <c r="T331" i="9"/>
  <c r="U331" i="9"/>
  <c r="T332" i="9"/>
  <c r="U332" i="9"/>
  <c r="T333" i="9"/>
  <c r="U333" i="9"/>
  <c r="T334" i="9"/>
  <c r="U334" i="9"/>
  <c r="T335" i="9"/>
  <c r="U335" i="9"/>
  <c r="T336" i="9"/>
  <c r="U336" i="9"/>
  <c r="T337" i="9"/>
  <c r="U337" i="9"/>
  <c r="T338" i="9"/>
  <c r="U338" i="9"/>
  <c r="T339" i="9"/>
  <c r="U339" i="9"/>
  <c r="T340" i="9"/>
  <c r="U340" i="9"/>
  <c r="T341" i="9"/>
  <c r="U341" i="9"/>
  <c r="T342" i="9"/>
  <c r="U342" i="9"/>
  <c r="T343" i="9"/>
  <c r="U343" i="9"/>
  <c r="T344" i="9"/>
  <c r="U344" i="9"/>
  <c r="T345" i="9"/>
  <c r="U345" i="9"/>
  <c r="T346" i="9"/>
  <c r="U346" i="9"/>
  <c r="T347" i="9"/>
  <c r="U347" i="9"/>
  <c r="T348" i="9"/>
  <c r="U348" i="9"/>
  <c r="T349" i="9"/>
  <c r="U349" i="9"/>
  <c r="T350" i="9"/>
  <c r="U350" i="9"/>
  <c r="T351" i="9"/>
  <c r="U351" i="9"/>
  <c r="T352" i="9"/>
  <c r="U352" i="9"/>
  <c r="T353" i="9"/>
  <c r="U353" i="9"/>
  <c r="T354" i="9"/>
  <c r="U354" i="9"/>
  <c r="T355" i="9"/>
  <c r="U355" i="9"/>
  <c r="T356" i="9"/>
  <c r="U356" i="9"/>
  <c r="T357" i="9"/>
  <c r="U357" i="9"/>
  <c r="T358" i="9"/>
  <c r="U358" i="9"/>
  <c r="T359" i="9"/>
  <c r="U359" i="9"/>
  <c r="T360" i="9"/>
  <c r="U360" i="9"/>
  <c r="T361" i="9"/>
  <c r="U361" i="9"/>
  <c r="T362" i="9"/>
  <c r="U362" i="9"/>
  <c r="T363" i="9"/>
  <c r="U363" i="9"/>
  <c r="T364" i="9"/>
  <c r="U364" i="9"/>
  <c r="T365" i="9"/>
  <c r="U365" i="9"/>
  <c r="T366" i="9"/>
  <c r="U366" i="9"/>
  <c r="T367" i="9"/>
  <c r="U367" i="9"/>
  <c r="T368" i="9"/>
  <c r="U368" i="9"/>
  <c r="T369" i="9"/>
  <c r="U369" i="9"/>
  <c r="T370" i="9"/>
  <c r="U370" i="9"/>
  <c r="T371" i="9"/>
  <c r="U371" i="9"/>
  <c r="T372" i="9"/>
  <c r="U372" i="9"/>
  <c r="T373" i="9"/>
  <c r="U373" i="9"/>
  <c r="T374" i="9"/>
  <c r="U374" i="9"/>
  <c r="T375" i="9"/>
  <c r="U375" i="9"/>
  <c r="T376" i="9"/>
  <c r="U376" i="9"/>
  <c r="T377" i="9"/>
  <c r="U377" i="9"/>
  <c r="T378" i="9"/>
  <c r="U378" i="9"/>
  <c r="T379" i="9"/>
  <c r="U379" i="9"/>
  <c r="T380" i="9"/>
  <c r="U380" i="9"/>
  <c r="T381" i="9"/>
  <c r="U381" i="9"/>
  <c r="T382" i="9"/>
  <c r="U382" i="9"/>
  <c r="T383" i="9"/>
  <c r="U383" i="9"/>
  <c r="T384" i="9"/>
  <c r="U384" i="9"/>
  <c r="T385" i="9"/>
  <c r="U385" i="9"/>
  <c r="T386" i="9"/>
  <c r="U386" i="9"/>
  <c r="T387" i="9"/>
  <c r="U387" i="9"/>
  <c r="T388" i="9"/>
  <c r="U388" i="9"/>
  <c r="T389" i="9"/>
  <c r="U389" i="9"/>
  <c r="T390" i="9"/>
  <c r="U390" i="9"/>
  <c r="T391" i="9"/>
  <c r="U391" i="9"/>
  <c r="T392" i="9"/>
  <c r="U392" i="9"/>
  <c r="T393" i="9"/>
  <c r="U393" i="9"/>
  <c r="T394" i="9"/>
  <c r="U394" i="9"/>
  <c r="T395" i="9"/>
  <c r="U395" i="9"/>
  <c r="T396" i="9"/>
  <c r="U396" i="9"/>
  <c r="T397" i="9"/>
  <c r="U397" i="9"/>
  <c r="T398" i="9"/>
  <c r="U398" i="9"/>
  <c r="T399" i="9"/>
  <c r="U399" i="9"/>
  <c r="T400" i="9"/>
  <c r="U400" i="9"/>
  <c r="T401" i="9"/>
  <c r="U401" i="9"/>
  <c r="T402" i="9"/>
  <c r="U402" i="9"/>
  <c r="T403" i="9"/>
  <c r="U403" i="9"/>
  <c r="T404" i="9"/>
  <c r="U404" i="9"/>
  <c r="T405" i="9"/>
  <c r="U405" i="9"/>
  <c r="T406" i="9"/>
  <c r="U406" i="9"/>
  <c r="T407" i="9"/>
  <c r="U407" i="9"/>
  <c r="T408" i="9"/>
  <c r="U408" i="9"/>
  <c r="T409" i="9"/>
  <c r="U409" i="9"/>
  <c r="T410" i="9"/>
  <c r="U410" i="9"/>
  <c r="T411" i="9"/>
  <c r="U411" i="9"/>
  <c r="T412" i="9"/>
  <c r="U412" i="9"/>
  <c r="T413" i="9"/>
  <c r="U413" i="9"/>
  <c r="T414" i="9"/>
  <c r="U414" i="9"/>
  <c r="T415" i="9"/>
  <c r="U415" i="9"/>
  <c r="T416" i="9"/>
  <c r="U416" i="9"/>
  <c r="T417" i="9"/>
  <c r="U417" i="9"/>
  <c r="T418" i="9"/>
  <c r="U418" i="9"/>
  <c r="T419" i="9"/>
  <c r="U419" i="9"/>
  <c r="T420" i="9"/>
  <c r="U420" i="9"/>
  <c r="T421" i="9"/>
  <c r="U421" i="9"/>
  <c r="T422" i="9"/>
  <c r="U422" i="9"/>
  <c r="T423" i="9"/>
  <c r="U423" i="9"/>
  <c r="T424" i="9"/>
  <c r="U424" i="9"/>
  <c r="T425" i="9"/>
  <c r="U425" i="9"/>
  <c r="T426" i="9"/>
  <c r="U426" i="9"/>
  <c r="T427" i="9"/>
  <c r="U427" i="9"/>
  <c r="T428" i="9"/>
  <c r="U428" i="9"/>
  <c r="T429" i="9"/>
  <c r="U429" i="9"/>
  <c r="T430" i="9"/>
  <c r="U430" i="9"/>
  <c r="T431" i="9"/>
  <c r="U431" i="9"/>
  <c r="T432" i="9"/>
  <c r="U432" i="9"/>
  <c r="T433" i="9"/>
  <c r="U433" i="9"/>
  <c r="T434" i="9"/>
  <c r="U434" i="9"/>
  <c r="T435" i="9"/>
  <c r="U435" i="9"/>
  <c r="T436" i="9"/>
  <c r="U436" i="9"/>
  <c r="T437" i="9"/>
  <c r="U437" i="9"/>
  <c r="T438" i="9"/>
  <c r="U438" i="9"/>
  <c r="T439" i="9"/>
  <c r="U439" i="9"/>
  <c r="T440" i="9"/>
  <c r="U440" i="9"/>
  <c r="T441" i="9"/>
  <c r="U441" i="9"/>
  <c r="T442" i="9"/>
  <c r="U442" i="9"/>
  <c r="T443" i="9"/>
  <c r="U443" i="9"/>
  <c r="T444" i="9"/>
  <c r="U444" i="9"/>
  <c r="T445" i="9"/>
  <c r="U445" i="9"/>
  <c r="T446" i="9"/>
  <c r="U446" i="9"/>
  <c r="T447" i="9"/>
  <c r="U447" i="9"/>
  <c r="T448" i="9"/>
  <c r="U448" i="9"/>
  <c r="T449" i="9"/>
  <c r="U449" i="9"/>
  <c r="T450" i="9"/>
  <c r="U450" i="9"/>
  <c r="T451" i="9"/>
  <c r="U451" i="9"/>
  <c r="T452" i="9"/>
  <c r="U452" i="9"/>
  <c r="T453" i="9"/>
  <c r="U453" i="9"/>
  <c r="T454" i="9"/>
  <c r="U454" i="9"/>
  <c r="T455" i="9"/>
  <c r="U455" i="9"/>
  <c r="T456" i="9"/>
  <c r="U456" i="9"/>
  <c r="T457" i="9"/>
  <c r="U457" i="9"/>
  <c r="T458" i="9"/>
  <c r="U458" i="9"/>
  <c r="T459" i="9"/>
  <c r="U459" i="9"/>
  <c r="T460" i="9"/>
  <c r="U460" i="9"/>
  <c r="T461" i="9"/>
  <c r="U461" i="9"/>
  <c r="T462" i="9"/>
  <c r="U462" i="9"/>
  <c r="T465" i="9"/>
  <c r="U465" i="9"/>
  <c r="T466" i="9"/>
  <c r="U466" i="9"/>
  <c r="T467" i="9"/>
  <c r="U467" i="9"/>
  <c r="T468" i="9"/>
  <c r="U468" i="9"/>
  <c r="T469" i="9"/>
  <c r="U469" i="9"/>
  <c r="T470" i="9"/>
  <c r="U470" i="9"/>
  <c r="T471" i="9"/>
  <c r="U471" i="9"/>
  <c r="T472" i="9"/>
  <c r="U472" i="9"/>
  <c r="T473" i="9"/>
  <c r="U473" i="9"/>
  <c r="T474" i="9"/>
  <c r="U474" i="9"/>
  <c r="T475" i="9"/>
  <c r="U475" i="9"/>
  <c r="T476" i="9"/>
  <c r="U476" i="9"/>
  <c r="T477" i="9"/>
  <c r="U477" i="9"/>
  <c r="T478" i="9"/>
  <c r="U478" i="9"/>
  <c r="T479" i="9"/>
  <c r="U479" i="9"/>
  <c r="T480" i="9"/>
  <c r="U480" i="9"/>
  <c r="T481" i="9"/>
  <c r="U481" i="9"/>
  <c r="T482" i="9"/>
  <c r="U482" i="9"/>
  <c r="T483" i="9"/>
  <c r="U483" i="9"/>
  <c r="T484" i="9"/>
  <c r="U484" i="9"/>
  <c r="T485" i="9"/>
  <c r="U485" i="9"/>
  <c r="T486" i="9"/>
  <c r="U486" i="9"/>
  <c r="T487" i="9"/>
  <c r="U487" i="9"/>
  <c r="T488" i="9"/>
  <c r="U488" i="9"/>
  <c r="T489" i="9"/>
  <c r="U489" i="9"/>
  <c r="T490" i="9"/>
  <c r="U490" i="9"/>
  <c r="T491" i="9"/>
  <c r="U491" i="9"/>
  <c r="T492" i="9"/>
  <c r="U492" i="9"/>
  <c r="T493" i="9"/>
  <c r="U493" i="9"/>
  <c r="T494" i="9"/>
  <c r="U494" i="9"/>
  <c r="T495" i="9"/>
  <c r="U495" i="9"/>
  <c r="T496" i="9"/>
  <c r="U496" i="9"/>
  <c r="T497" i="9"/>
  <c r="U497" i="9"/>
  <c r="T498" i="9"/>
  <c r="U498" i="9"/>
  <c r="T499" i="9"/>
  <c r="U499" i="9"/>
  <c r="T500" i="9"/>
  <c r="U500" i="9"/>
  <c r="T501" i="9"/>
  <c r="U501" i="9"/>
  <c r="T502" i="9"/>
  <c r="U502" i="9"/>
  <c r="T503" i="9"/>
  <c r="U503" i="9"/>
  <c r="T504" i="9"/>
  <c r="U504" i="9"/>
  <c r="T505" i="9"/>
  <c r="U505" i="9"/>
  <c r="T506" i="9"/>
  <c r="U506" i="9"/>
  <c r="T507" i="9"/>
  <c r="U507" i="9"/>
  <c r="T508" i="9"/>
  <c r="U508" i="9"/>
  <c r="T509" i="9"/>
  <c r="U509" i="9"/>
  <c r="T510" i="9"/>
  <c r="U510" i="9"/>
  <c r="T511" i="9"/>
  <c r="U511" i="9"/>
  <c r="T512" i="9"/>
  <c r="U512" i="9"/>
  <c r="T513" i="9"/>
  <c r="U513" i="9"/>
  <c r="T514" i="9"/>
  <c r="U514" i="9"/>
  <c r="T515" i="9"/>
  <c r="U515" i="9"/>
  <c r="T516" i="9"/>
  <c r="U516" i="9"/>
  <c r="T517" i="9"/>
  <c r="U517" i="9"/>
  <c r="T518" i="9"/>
  <c r="U518" i="9"/>
  <c r="T519" i="9"/>
  <c r="U519" i="9"/>
  <c r="T520" i="9"/>
  <c r="U520" i="9"/>
  <c r="T521" i="9"/>
  <c r="U521" i="9"/>
  <c r="T522" i="9"/>
  <c r="U522" i="9"/>
  <c r="T523" i="9"/>
  <c r="U523" i="9"/>
  <c r="T524" i="9"/>
  <c r="U524" i="9"/>
  <c r="T525" i="9"/>
  <c r="U525" i="9"/>
  <c r="T526" i="9"/>
  <c r="U526" i="9"/>
  <c r="T527" i="9"/>
  <c r="U527" i="9"/>
  <c r="T529" i="9"/>
  <c r="U529" i="9"/>
  <c r="T530" i="9"/>
  <c r="U530" i="9"/>
  <c r="T531" i="9"/>
  <c r="U531" i="9"/>
  <c r="T532" i="9"/>
  <c r="U532" i="9"/>
  <c r="T533" i="9"/>
  <c r="U533" i="9"/>
  <c r="T534" i="9"/>
  <c r="U534" i="9"/>
  <c r="T535" i="9"/>
  <c r="U535" i="9"/>
  <c r="T536" i="9"/>
  <c r="U536" i="9"/>
  <c r="T537" i="9"/>
  <c r="U537" i="9"/>
  <c r="T538" i="9"/>
  <c r="U538" i="9"/>
  <c r="T539" i="9"/>
  <c r="U539" i="9"/>
  <c r="T540" i="9"/>
  <c r="U540" i="9"/>
  <c r="T541" i="9"/>
  <c r="U541" i="9"/>
  <c r="T542" i="9"/>
  <c r="U542" i="9"/>
  <c r="T543" i="9"/>
  <c r="U543" i="9"/>
  <c r="T544" i="9"/>
  <c r="U544" i="9"/>
  <c r="T545" i="9"/>
  <c r="U545" i="9"/>
  <c r="T546" i="9"/>
  <c r="U546" i="9"/>
  <c r="T547" i="9"/>
  <c r="U547" i="9"/>
  <c r="T548" i="9"/>
  <c r="U548" i="9"/>
  <c r="T549" i="9"/>
  <c r="U549" i="9"/>
  <c r="T550" i="9"/>
  <c r="U550" i="9"/>
  <c r="T551" i="9"/>
  <c r="U551" i="9"/>
  <c r="T552" i="9"/>
  <c r="U552" i="9"/>
  <c r="T553" i="9"/>
  <c r="U553" i="9"/>
  <c r="T554" i="9"/>
  <c r="U554" i="9"/>
  <c r="T555" i="9"/>
  <c r="U555" i="9"/>
  <c r="T556" i="9"/>
  <c r="U556" i="9"/>
  <c r="T557" i="9"/>
  <c r="U557" i="9"/>
  <c r="T558" i="9"/>
  <c r="U558" i="9"/>
  <c r="T559" i="9"/>
  <c r="U559" i="9"/>
  <c r="T560" i="9"/>
  <c r="U560" i="9"/>
  <c r="T561" i="9"/>
  <c r="U561" i="9"/>
  <c r="T562" i="9"/>
  <c r="U562" i="9"/>
  <c r="T563" i="9"/>
  <c r="U563" i="9"/>
  <c r="T564" i="9"/>
  <c r="U564" i="9"/>
  <c r="T565" i="9"/>
  <c r="U565" i="9"/>
  <c r="T566" i="9"/>
  <c r="U566" i="9"/>
  <c r="T567" i="9"/>
  <c r="U567" i="9"/>
  <c r="T568" i="9"/>
  <c r="U568" i="9"/>
  <c r="T569" i="9"/>
  <c r="U569" i="9"/>
  <c r="T570" i="9"/>
  <c r="U570" i="9"/>
  <c r="T571" i="9"/>
  <c r="U571" i="9"/>
  <c r="T572" i="9"/>
  <c r="U572" i="9"/>
  <c r="T573" i="9"/>
  <c r="U573" i="9"/>
  <c r="T574" i="9"/>
  <c r="U574" i="9"/>
  <c r="T575" i="9"/>
  <c r="U575" i="9"/>
  <c r="T576" i="9"/>
  <c r="U576" i="9"/>
  <c r="T577" i="9"/>
  <c r="U577" i="9"/>
  <c r="T578" i="9"/>
  <c r="U578" i="9"/>
  <c r="T579" i="9"/>
  <c r="U579" i="9"/>
  <c r="T580" i="9"/>
  <c r="U580" i="9"/>
  <c r="T581" i="9"/>
  <c r="U581" i="9"/>
  <c r="T582" i="9"/>
  <c r="U582" i="9"/>
  <c r="T583" i="9"/>
  <c r="U583" i="9"/>
  <c r="T584" i="9"/>
  <c r="U584" i="9"/>
  <c r="T585" i="9"/>
  <c r="U585" i="9"/>
  <c r="T586" i="9"/>
  <c r="U586" i="9"/>
  <c r="T587" i="9"/>
  <c r="U587" i="9"/>
  <c r="T588" i="9"/>
  <c r="U588" i="9"/>
  <c r="T589" i="9"/>
  <c r="U589" i="9"/>
  <c r="T590" i="9"/>
  <c r="U590" i="9"/>
  <c r="T591" i="9"/>
  <c r="U591" i="9"/>
  <c r="T592" i="9"/>
  <c r="U592" i="9"/>
  <c r="T593" i="9"/>
  <c r="U593" i="9"/>
  <c r="T594" i="9"/>
  <c r="U594" i="9"/>
  <c r="T595" i="9"/>
  <c r="U595" i="9"/>
  <c r="T596" i="9"/>
  <c r="U596" i="9"/>
  <c r="T597" i="9"/>
  <c r="U597" i="9"/>
  <c r="T598" i="9"/>
  <c r="U598" i="9"/>
  <c r="T599" i="9"/>
  <c r="U599" i="9"/>
  <c r="T600" i="9"/>
  <c r="U600" i="9"/>
  <c r="T601" i="9"/>
  <c r="U601" i="9"/>
  <c r="T602" i="9"/>
  <c r="U602" i="9"/>
  <c r="T603" i="9"/>
  <c r="U603" i="9"/>
  <c r="T604" i="9"/>
  <c r="U604" i="9"/>
  <c r="T605" i="9"/>
  <c r="U605" i="9"/>
  <c r="T606" i="9"/>
  <c r="U606" i="9"/>
  <c r="T646" i="9"/>
  <c r="U646" i="9"/>
  <c r="T658" i="9"/>
  <c r="U658" i="9"/>
  <c r="T659" i="9"/>
  <c r="U659" i="9"/>
  <c r="T660" i="9"/>
  <c r="U660" i="9"/>
  <c r="T661" i="9"/>
  <c r="U661" i="9"/>
  <c r="U2" i="9"/>
  <c r="T2" i="9"/>
  <c r="S2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S601" i="9"/>
  <c r="S602" i="9"/>
  <c r="S603" i="9"/>
  <c r="S604" i="9"/>
  <c r="S605" i="9"/>
  <c r="S658" i="9"/>
  <c r="S659" i="9"/>
  <c r="S660" i="9"/>
  <c r="S661" i="9"/>
  <c r="S523" i="9"/>
  <c r="S524" i="9"/>
  <c r="S525" i="9"/>
  <c r="S526" i="9"/>
  <c r="S527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" i="9"/>
  <c r="S47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10" l="1"/>
  <c r="S525" i="10"/>
  <c r="S520" i="10"/>
  <c r="P28" i="11"/>
  <c r="S633" i="9" s="1"/>
  <c r="R11" i="11"/>
  <c r="U616" i="9" s="1"/>
  <c r="R22" i="11"/>
  <c r="U627" i="9" s="1"/>
  <c r="R47" i="11"/>
  <c r="U653" i="9" s="1"/>
  <c r="R37" i="11"/>
  <c r="U642" i="9" s="1"/>
  <c r="R38" i="11"/>
  <c r="U643" i="9" s="1"/>
  <c r="R46" i="11"/>
  <c r="U652" i="9" s="1"/>
  <c r="R24" i="11"/>
  <c r="U629" i="9" s="1"/>
  <c r="R8" i="11"/>
  <c r="U613" i="9" s="1"/>
  <c r="R42" i="11"/>
  <c r="U648" i="9" s="1"/>
  <c r="R20" i="11"/>
  <c r="U625" i="9" s="1"/>
  <c r="R44" i="11"/>
  <c r="U650" i="9" s="1"/>
  <c r="R3" i="11"/>
  <c r="U608" i="9" s="1"/>
  <c r="R12" i="11"/>
  <c r="U617" i="9" s="1"/>
  <c r="R40" i="11"/>
  <c r="U645" i="9" s="1"/>
  <c r="R25" i="11"/>
  <c r="U630" i="9" s="1"/>
  <c r="R27" i="11"/>
  <c r="U632" i="9" s="1"/>
  <c r="R17" i="11"/>
  <c r="U622" i="9" s="1"/>
  <c r="R32" i="11"/>
  <c r="U637" i="9" s="1"/>
  <c r="R30" i="11"/>
  <c r="U635" i="9" s="1"/>
  <c r="R39" i="11"/>
  <c r="U644" i="9" s="1"/>
  <c r="R2" i="11"/>
  <c r="U607" i="9" s="1"/>
  <c r="R9" i="11"/>
  <c r="U614" i="9" s="1"/>
  <c r="R34" i="11"/>
  <c r="U639" i="9" s="1"/>
  <c r="R36" i="11"/>
  <c r="U641" i="9" s="1"/>
  <c r="R4" i="11"/>
  <c r="U609" i="9" s="1"/>
  <c r="R31" i="11"/>
  <c r="U636" i="9" s="1"/>
  <c r="R35" i="11"/>
  <c r="U640" i="9" s="1"/>
  <c r="R7" i="11"/>
  <c r="U612" i="9" s="1"/>
  <c r="R29" i="11"/>
  <c r="U634" i="9" s="1"/>
  <c r="R48" i="11"/>
  <c r="U654" i="9" s="1"/>
  <c r="R14" i="11"/>
  <c r="U619" i="9" s="1"/>
  <c r="R5" i="11"/>
  <c r="U610" i="9" s="1"/>
  <c r="R41" i="11"/>
  <c r="U647" i="9" s="1"/>
  <c r="R43" i="11"/>
  <c r="U649" i="9" s="1"/>
  <c r="R21" i="11"/>
  <c r="U626" i="9" s="1"/>
  <c r="R15" i="11"/>
  <c r="U620" i="9" s="1"/>
  <c r="R18" i="11"/>
  <c r="U623" i="9" s="1"/>
  <c r="R45" i="11"/>
  <c r="U651" i="9" s="1"/>
  <c r="R10" i="11"/>
  <c r="U615" i="9" s="1"/>
  <c r="R13" i="11"/>
  <c r="U618" i="9" s="1"/>
  <c r="R50" i="11"/>
  <c r="U657" i="9" s="1"/>
  <c r="R6" i="11"/>
  <c r="U611" i="9" s="1"/>
  <c r="R33" i="11"/>
  <c r="U638" i="9" s="1"/>
  <c r="R26" i="11"/>
  <c r="U631" i="9" s="1"/>
  <c r="R23" i="11"/>
  <c r="U628" i="9" s="1"/>
  <c r="R49" i="11"/>
  <c r="U656" i="9" s="1"/>
  <c r="R19" i="11"/>
  <c r="U624" i="9" s="1"/>
  <c r="R16" i="11"/>
  <c r="U621" i="9" s="1"/>
  <c r="Q11" i="11"/>
  <c r="T616" i="9" s="1"/>
  <c r="Q22" i="11"/>
  <c r="T627" i="9" s="1"/>
  <c r="Q47" i="11"/>
  <c r="T653" i="9" s="1"/>
  <c r="Q37" i="11"/>
  <c r="T642" i="9" s="1"/>
  <c r="Q38" i="11"/>
  <c r="T643" i="9" s="1"/>
  <c r="Q46" i="11"/>
  <c r="T652" i="9" s="1"/>
  <c r="Q24" i="11"/>
  <c r="T629" i="9" s="1"/>
  <c r="Q8" i="11"/>
  <c r="T613" i="9" s="1"/>
  <c r="Q42" i="11"/>
  <c r="T648" i="9" s="1"/>
  <c r="Q20" i="11"/>
  <c r="T625" i="9" s="1"/>
  <c r="Q44" i="11"/>
  <c r="T650" i="9" s="1"/>
  <c r="Q3" i="11"/>
  <c r="T608" i="9" s="1"/>
  <c r="Q12" i="11"/>
  <c r="T617" i="9" s="1"/>
  <c r="Q40" i="11"/>
  <c r="T645" i="9" s="1"/>
  <c r="Q25" i="11"/>
  <c r="T630" i="9" s="1"/>
  <c r="Q27" i="11"/>
  <c r="T632" i="9" s="1"/>
  <c r="Q17" i="11"/>
  <c r="T622" i="9" s="1"/>
  <c r="Q32" i="11"/>
  <c r="T637" i="9" s="1"/>
  <c r="Q30" i="11"/>
  <c r="T635" i="9" s="1"/>
  <c r="Q39" i="11"/>
  <c r="T644" i="9" s="1"/>
  <c r="Q2" i="11"/>
  <c r="T607" i="9" s="1"/>
  <c r="Q9" i="11"/>
  <c r="T614" i="9" s="1"/>
  <c r="Q34" i="11"/>
  <c r="T639" i="9" s="1"/>
  <c r="Q36" i="11"/>
  <c r="T641" i="9" s="1"/>
  <c r="Q4" i="11"/>
  <c r="T609" i="9" s="1"/>
  <c r="Q31" i="11"/>
  <c r="T636" i="9" s="1"/>
  <c r="Q35" i="11"/>
  <c r="T640" i="9" s="1"/>
  <c r="Q7" i="11"/>
  <c r="T612" i="9" s="1"/>
  <c r="Q29" i="11"/>
  <c r="T634" i="9" s="1"/>
  <c r="Q48" i="11"/>
  <c r="T654" i="9" s="1"/>
  <c r="Q14" i="11"/>
  <c r="T619" i="9" s="1"/>
  <c r="Q5" i="11"/>
  <c r="T610" i="9" s="1"/>
  <c r="Q41" i="11"/>
  <c r="T647" i="9" s="1"/>
  <c r="Q43" i="11"/>
  <c r="T649" i="9" s="1"/>
  <c r="Q21" i="11"/>
  <c r="T626" i="9" s="1"/>
  <c r="Q15" i="11"/>
  <c r="T620" i="9" s="1"/>
  <c r="Q18" i="11"/>
  <c r="T623" i="9" s="1"/>
  <c r="Q45" i="11"/>
  <c r="T651" i="9" s="1"/>
  <c r="Q10" i="11"/>
  <c r="T615" i="9" s="1"/>
  <c r="Q13" i="11"/>
  <c r="T618" i="9" s="1"/>
  <c r="Q50" i="11"/>
  <c r="T657" i="9" s="1"/>
  <c r="Q6" i="11"/>
  <c r="T611" i="9" s="1"/>
  <c r="Q33" i="11"/>
  <c r="T638" i="9" s="1"/>
  <c r="Q26" i="11"/>
  <c r="T631" i="9" s="1"/>
  <c r="Q23" i="11"/>
  <c r="T628" i="9" s="1"/>
  <c r="Q49" i="11"/>
  <c r="T656" i="9" s="1"/>
  <c r="Q19" i="11"/>
  <c r="T624" i="9" s="1"/>
  <c r="Q16" i="11"/>
  <c r="T621" i="9" s="1"/>
  <c r="P11" i="11"/>
  <c r="S616" i="9" s="1"/>
  <c r="P22" i="11"/>
  <c r="S627" i="9" s="1"/>
  <c r="P47" i="11"/>
  <c r="S653" i="9" s="1"/>
  <c r="P37" i="11"/>
  <c r="S642" i="9" s="1"/>
  <c r="P38" i="11"/>
  <c r="S643" i="9" s="1"/>
  <c r="P46" i="11"/>
  <c r="S652" i="9" s="1"/>
  <c r="P24" i="11"/>
  <c r="S629" i="9" s="1"/>
  <c r="P8" i="11"/>
  <c r="S613" i="9" s="1"/>
  <c r="P42" i="11"/>
  <c r="S648" i="9" s="1"/>
  <c r="P20" i="11"/>
  <c r="S625" i="9" s="1"/>
  <c r="P44" i="11"/>
  <c r="S650" i="9" s="1"/>
  <c r="P3" i="11"/>
  <c r="S608" i="9" s="1"/>
  <c r="P12" i="11"/>
  <c r="S617" i="9" s="1"/>
  <c r="P40" i="11"/>
  <c r="S645" i="9" s="1"/>
  <c r="P25" i="11"/>
  <c r="S630" i="9" s="1"/>
  <c r="P27" i="11"/>
  <c r="S632" i="9" s="1"/>
  <c r="P17" i="11"/>
  <c r="S622" i="9" s="1"/>
  <c r="P32" i="11"/>
  <c r="S637" i="9" s="1"/>
  <c r="P30" i="11"/>
  <c r="S635" i="9" s="1"/>
  <c r="P39" i="11"/>
  <c r="S644" i="9" s="1"/>
  <c r="P2" i="11"/>
  <c r="S607" i="9" s="1"/>
  <c r="P9" i="11"/>
  <c r="S614" i="9" s="1"/>
  <c r="P34" i="11"/>
  <c r="S639" i="9" s="1"/>
  <c r="P36" i="11"/>
  <c r="S641" i="9" s="1"/>
  <c r="P4" i="11"/>
  <c r="S609" i="9" s="1"/>
  <c r="P31" i="11"/>
  <c r="S636" i="9" s="1"/>
  <c r="P35" i="11"/>
  <c r="S640" i="9" s="1"/>
  <c r="P7" i="11"/>
  <c r="S612" i="9" s="1"/>
  <c r="P29" i="11"/>
  <c r="S634" i="9" s="1"/>
  <c r="P48" i="11"/>
  <c r="S654" i="9" s="1"/>
  <c r="P14" i="11"/>
  <c r="S619" i="9" s="1"/>
  <c r="P5" i="11"/>
  <c r="S610" i="9" s="1"/>
  <c r="P41" i="11"/>
  <c r="S647" i="9" s="1"/>
  <c r="P43" i="11"/>
  <c r="S649" i="9" s="1"/>
  <c r="P21" i="11"/>
  <c r="S626" i="9" s="1"/>
  <c r="P15" i="11"/>
  <c r="S620" i="9" s="1"/>
  <c r="P18" i="11"/>
  <c r="S623" i="9" s="1"/>
  <c r="P45" i="11"/>
  <c r="S651" i="9" s="1"/>
  <c r="P10" i="11"/>
  <c r="S615" i="9" s="1"/>
  <c r="P13" i="11"/>
  <c r="S618" i="9" s="1"/>
  <c r="P50" i="11"/>
  <c r="S657" i="9" s="1"/>
  <c r="P6" i="11"/>
  <c r="S611" i="9" s="1"/>
  <c r="P33" i="11"/>
  <c r="S638" i="9" s="1"/>
  <c r="P26" i="11"/>
  <c r="S631" i="9" s="1"/>
  <c r="P23" i="11"/>
  <c r="S628" i="9" s="1"/>
  <c r="P49" i="11"/>
  <c r="S656" i="9" s="1"/>
  <c r="P19" i="11"/>
  <c r="S624" i="9" s="1"/>
  <c r="P16" i="11"/>
  <c r="S621" i="9" s="1"/>
  <c r="R28" i="11"/>
  <c r="U633" i="9" s="1"/>
  <c r="Q28" i="11"/>
  <c r="T633" i="9" s="1"/>
  <c r="Q52" i="11" l="1"/>
  <c r="P52" i="11"/>
  <c r="R52" i="11"/>
  <c r="Q610" i="10"/>
  <c r="P610" i="10"/>
  <c r="O5" i="10"/>
  <c r="R610" i="10" l="1"/>
  <c r="I661" i="9"/>
  <c r="I660" i="9"/>
  <c r="I659" i="9"/>
  <c r="I658" i="9"/>
  <c r="F605" i="10" s="1"/>
  <c r="I657" i="9"/>
  <c r="I656" i="9"/>
  <c r="I655" i="9"/>
  <c r="I654" i="9"/>
  <c r="F48" i="11" s="1"/>
  <c r="I653" i="9"/>
  <c r="I652" i="9"/>
  <c r="I651" i="9"/>
  <c r="F45" i="11" s="1"/>
  <c r="I650" i="9"/>
  <c r="F44" i="11" s="1"/>
  <c r="I649" i="9"/>
  <c r="I648" i="9"/>
  <c r="I647" i="9"/>
  <c r="F41" i="11" s="1"/>
  <c r="I646" i="9"/>
  <c r="F604" i="10" s="1"/>
  <c r="I645" i="9"/>
  <c r="I644" i="9"/>
  <c r="I643" i="9"/>
  <c r="F38" i="11" s="1"/>
  <c r="I642" i="9"/>
  <c r="F37" i="11" s="1"/>
  <c r="I641" i="9"/>
  <c r="I640" i="9"/>
  <c r="I639" i="9"/>
  <c r="F34" i="11" s="1"/>
  <c r="I638" i="9"/>
  <c r="F33" i="11" s="1"/>
  <c r="I637" i="9"/>
  <c r="I636" i="9"/>
  <c r="I635" i="9"/>
  <c r="F30" i="11" s="1"/>
  <c r="I634" i="9"/>
  <c r="F29" i="11" s="1"/>
  <c r="I633" i="9"/>
  <c r="I632" i="9"/>
  <c r="I631" i="9"/>
  <c r="F26" i="11" s="1"/>
  <c r="I630" i="9"/>
  <c r="F25" i="11" s="1"/>
  <c r="I629" i="9"/>
  <c r="I628" i="9"/>
  <c r="I627" i="9"/>
  <c r="F22" i="11" s="1"/>
  <c r="I626" i="9"/>
  <c r="F21" i="11" s="1"/>
  <c r="I625" i="9"/>
  <c r="I624" i="9"/>
  <c r="I623" i="9"/>
  <c r="F18" i="11" s="1"/>
  <c r="I622" i="9"/>
  <c r="F17" i="11" s="1"/>
  <c r="I621" i="9"/>
  <c r="I620" i="9"/>
  <c r="I619" i="9"/>
  <c r="F14" i="11" s="1"/>
  <c r="I618" i="9"/>
  <c r="F13" i="11" s="1"/>
  <c r="I617" i="9"/>
  <c r="I616" i="9"/>
  <c r="I615" i="9"/>
  <c r="F10" i="11" s="1"/>
  <c r="I614" i="9"/>
  <c r="F9" i="11" s="1"/>
  <c r="I613" i="9"/>
  <c r="I612" i="9"/>
  <c r="I610" i="9"/>
  <c r="F5" i="11" s="1"/>
  <c r="I609" i="9"/>
  <c r="I608" i="9"/>
  <c r="I607" i="9"/>
  <c r="I606" i="9"/>
  <c r="I605" i="9"/>
  <c r="F602" i="10" s="1"/>
  <c r="I604" i="9"/>
  <c r="I603" i="9"/>
  <c r="I602" i="9"/>
  <c r="I601" i="9"/>
  <c r="F598" i="10" s="1"/>
  <c r="I600" i="9"/>
  <c r="I599" i="9"/>
  <c r="I598" i="9"/>
  <c r="I597" i="9"/>
  <c r="F594" i="10" s="1"/>
  <c r="I596" i="9"/>
  <c r="I595" i="9"/>
  <c r="I594" i="9"/>
  <c r="I593" i="9"/>
  <c r="F590" i="10" s="1"/>
  <c r="I592" i="9"/>
  <c r="I591" i="9"/>
  <c r="I590" i="9"/>
  <c r="I589" i="9"/>
  <c r="F586" i="10" s="1"/>
  <c r="I588" i="9"/>
  <c r="I587" i="9"/>
  <c r="I586" i="9"/>
  <c r="I585" i="9"/>
  <c r="F582" i="10" s="1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F4" i="10" s="1"/>
  <c r="I3" i="9"/>
  <c r="I2" i="9"/>
  <c r="C9" i="13"/>
  <c r="C8" i="13"/>
  <c r="C7" i="13"/>
  <c r="C6" i="13"/>
  <c r="C5" i="13"/>
  <c r="C4" i="13"/>
  <c r="C3" i="13"/>
  <c r="G3" i="11"/>
  <c r="H3" i="11"/>
  <c r="I3" i="11"/>
  <c r="J3" i="11"/>
  <c r="K3" i="11"/>
  <c r="L3" i="11"/>
  <c r="M3" i="11"/>
  <c r="N3" i="11"/>
  <c r="O3" i="11"/>
  <c r="G4" i="11"/>
  <c r="H4" i="11"/>
  <c r="I4" i="11"/>
  <c r="J4" i="11"/>
  <c r="K4" i="11"/>
  <c r="L4" i="11"/>
  <c r="M4" i="11"/>
  <c r="N4" i="11"/>
  <c r="O4" i="11"/>
  <c r="G5" i="11"/>
  <c r="H5" i="11"/>
  <c r="I5" i="11"/>
  <c r="J5" i="11"/>
  <c r="K5" i="11"/>
  <c r="L5" i="11"/>
  <c r="M5" i="11"/>
  <c r="N5" i="11"/>
  <c r="O5" i="11"/>
  <c r="G6" i="11"/>
  <c r="H6" i="11"/>
  <c r="I6" i="11"/>
  <c r="J6" i="11"/>
  <c r="K6" i="11"/>
  <c r="L6" i="11"/>
  <c r="M6" i="11"/>
  <c r="N6" i="11"/>
  <c r="O6" i="11"/>
  <c r="G7" i="11"/>
  <c r="H7" i="11"/>
  <c r="I7" i="11"/>
  <c r="J7" i="11"/>
  <c r="K7" i="11"/>
  <c r="L7" i="11"/>
  <c r="M7" i="11"/>
  <c r="N7" i="11"/>
  <c r="O7" i="11"/>
  <c r="G8" i="11"/>
  <c r="H8" i="11"/>
  <c r="I8" i="11"/>
  <c r="J8" i="11"/>
  <c r="K8" i="11"/>
  <c r="L8" i="11"/>
  <c r="M8" i="11"/>
  <c r="N8" i="11"/>
  <c r="O8" i="11"/>
  <c r="G9" i="11"/>
  <c r="H9" i="11"/>
  <c r="I9" i="11"/>
  <c r="J9" i="11"/>
  <c r="K9" i="11"/>
  <c r="L9" i="11"/>
  <c r="M9" i="11"/>
  <c r="N9" i="11"/>
  <c r="O9" i="11"/>
  <c r="G10" i="11"/>
  <c r="H10" i="11"/>
  <c r="I10" i="11"/>
  <c r="J10" i="11"/>
  <c r="K10" i="11"/>
  <c r="L10" i="11"/>
  <c r="M10" i="11"/>
  <c r="N10" i="11"/>
  <c r="O10" i="11"/>
  <c r="G11" i="11"/>
  <c r="H11" i="11"/>
  <c r="I11" i="11"/>
  <c r="J11" i="11"/>
  <c r="K11" i="11"/>
  <c r="L11" i="11"/>
  <c r="M11" i="11"/>
  <c r="N11" i="11"/>
  <c r="O11" i="11"/>
  <c r="G12" i="11"/>
  <c r="H12" i="11"/>
  <c r="I12" i="11"/>
  <c r="J12" i="11"/>
  <c r="K12" i="11"/>
  <c r="L12" i="11"/>
  <c r="M12" i="11"/>
  <c r="N12" i="11"/>
  <c r="O12" i="11"/>
  <c r="G13" i="11"/>
  <c r="H13" i="11"/>
  <c r="I13" i="11"/>
  <c r="J13" i="11"/>
  <c r="K13" i="11"/>
  <c r="L13" i="11"/>
  <c r="M13" i="11"/>
  <c r="N13" i="11"/>
  <c r="O13" i="11"/>
  <c r="G14" i="11"/>
  <c r="H14" i="11"/>
  <c r="I14" i="11"/>
  <c r="J14" i="11"/>
  <c r="K14" i="11"/>
  <c r="L14" i="11"/>
  <c r="M14" i="11"/>
  <c r="N14" i="11"/>
  <c r="O14" i="11"/>
  <c r="G15" i="11"/>
  <c r="H15" i="11"/>
  <c r="I15" i="11"/>
  <c r="J15" i="11"/>
  <c r="K15" i="11"/>
  <c r="L15" i="11"/>
  <c r="M15" i="11"/>
  <c r="N15" i="11"/>
  <c r="O15" i="11"/>
  <c r="G16" i="11"/>
  <c r="H16" i="11"/>
  <c r="I16" i="11"/>
  <c r="J16" i="11"/>
  <c r="K16" i="11"/>
  <c r="L16" i="11"/>
  <c r="M16" i="11"/>
  <c r="N16" i="11"/>
  <c r="O16" i="11"/>
  <c r="G17" i="11"/>
  <c r="H17" i="11"/>
  <c r="I17" i="11"/>
  <c r="J17" i="11"/>
  <c r="K17" i="11"/>
  <c r="L17" i="11"/>
  <c r="M17" i="11"/>
  <c r="N17" i="11"/>
  <c r="O17" i="11"/>
  <c r="G18" i="11"/>
  <c r="H18" i="11"/>
  <c r="I18" i="11"/>
  <c r="J18" i="11"/>
  <c r="K18" i="11"/>
  <c r="L18" i="11"/>
  <c r="M18" i="11"/>
  <c r="N18" i="11"/>
  <c r="O18" i="11"/>
  <c r="G19" i="11"/>
  <c r="H19" i="11"/>
  <c r="I19" i="11"/>
  <c r="J19" i="11"/>
  <c r="K19" i="11"/>
  <c r="L19" i="11"/>
  <c r="M19" i="11"/>
  <c r="N19" i="11"/>
  <c r="O19" i="11"/>
  <c r="G20" i="11"/>
  <c r="H20" i="11"/>
  <c r="I20" i="11"/>
  <c r="J20" i="11"/>
  <c r="K20" i="11"/>
  <c r="L20" i="11"/>
  <c r="M20" i="11"/>
  <c r="N20" i="11"/>
  <c r="O20" i="11"/>
  <c r="G21" i="11"/>
  <c r="H21" i="11"/>
  <c r="I21" i="11"/>
  <c r="J21" i="11"/>
  <c r="K21" i="11"/>
  <c r="L21" i="11"/>
  <c r="M21" i="11"/>
  <c r="N21" i="11"/>
  <c r="O21" i="11"/>
  <c r="G22" i="11"/>
  <c r="H22" i="11"/>
  <c r="I22" i="11"/>
  <c r="J22" i="11"/>
  <c r="K22" i="11"/>
  <c r="L22" i="11"/>
  <c r="M22" i="11"/>
  <c r="N22" i="11"/>
  <c r="O22" i="11"/>
  <c r="G23" i="11"/>
  <c r="H23" i="11"/>
  <c r="I23" i="11"/>
  <c r="J23" i="11"/>
  <c r="K23" i="11"/>
  <c r="L23" i="11"/>
  <c r="M23" i="11"/>
  <c r="N23" i="11"/>
  <c r="O23" i="11"/>
  <c r="G24" i="11"/>
  <c r="H24" i="11"/>
  <c r="I24" i="11"/>
  <c r="J24" i="11"/>
  <c r="K24" i="11"/>
  <c r="L24" i="11"/>
  <c r="M24" i="11"/>
  <c r="N24" i="11"/>
  <c r="O24" i="11"/>
  <c r="G25" i="11"/>
  <c r="H25" i="11"/>
  <c r="I25" i="11"/>
  <c r="J25" i="11"/>
  <c r="K25" i="11"/>
  <c r="L25" i="11"/>
  <c r="M25" i="11"/>
  <c r="N25" i="11"/>
  <c r="O25" i="11"/>
  <c r="G26" i="11"/>
  <c r="H26" i="11"/>
  <c r="I26" i="11"/>
  <c r="J26" i="11"/>
  <c r="K26" i="11"/>
  <c r="L26" i="11"/>
  <c r="M26" i="11"/>
  <c r="N26" i="11"/>
  <c r="O26" i="11"/>
  <c r="G27" i="11"/>
  <c r="H27" i="11"/>
  <c r="I27" i="11"/>
  <c r="J27" i="11"/>
  <c r="K27" i="11"/>
  <c r="L27" i="11"/>
  <c r="M27" i="11"/>
  <c r="N27" i="11"/>
  <c r="O27" i="11"/>
  <c r="G28" i="11"/>
  <c r="H28" i="11"/>
  <c r="I28" i="11"/>
  <c r="J28" i="11"/>
  <c r="K28" i="11"/>
  <c r="L28" i="11"/>
  <c r="M28" i="11"/>
  <c r="N28" i="11"/>
  <c r="O28" i="11"/>
  <c r="G29" i="11"/>
  <c r="H29" i="11"/>
  <c r="I29" i="11"/>
  <c r="J29" i="11"/>
  <c r="K29" i="11"/>
  <c r="L29" i="11"/>
  <c r="M29" i="11"/>
  <c r="N29" i="11"/>
  <c r="O29" i="11"/>
  <c r="G30" i="11"/>
  <c r="H30" i="11"/>
  <c r="I30" i="11"/>
  <c r="J30" i="11"/>
  <c r="K30" i="11"/>
  <c r="L30" i="11"/>
  <c r="M30" i="11"/>
  <c r="N30" i="11"/>
  <c r="O30" i="11"/>
  <c r="G31" i="11"/>
  <c r="H31" i="11"/>
  <c r="I31" i="11"/>
  <c r="J31" i="11"/>
  <c r="K31" i="11"/>
  <c r="L31" i="11"/>
  <c r="M31" i="11"/>
  <c r="N31" i="11"/>
  <c r="O31" i="11"/>
  <c r="G32" i="11"/>
  <c r="H32" i="11"/>
  <c r="I32" i="11"/>
  <c r="J32" i="11"/>
  <c r="K32" i="11"/>
  <c r="L32" i="11"/>
  <c r="M32" i="11"/>
  <c r="N32" i="11"/>
  <c r="O32" i="11"/>
  <c r="G33" i="11"/>
  <c r="H33" i="11"/>
  <c r="I33" i="11"/>
  <c r="J33" i="11"/>
  <c r="K33" i="11"/>
  <c r="L33" i="11"/>
  <c r="M33" i="11"/>
  <c r="N33" i="11"/>
  <c r="O33" i="11"/>
  <c r="G34" i="11"/>
  <c r="H34" i="11"/>
  <c r="I34" i="11"/>
  <c r="J34" i="11"/>
  <c r="K34" i="11"/>
  <c r="L34" i="11"/>
  <c r="M34" i="11"/>
  <c r="N34" i="11"/>
  <c r="O34" i="11"/>
  <c r="G35" i="11"/>
  <c r="H35" i="11"/>
  <c r="I35" i="11"/>
  <c r="J35" i="11"/>
  <c r="K35" i="11"/>
  <c r="L35" i="11"/>
  <c r="M35" i="11"/>
  <c r="N35" i="11"/>
  <c r="O35" i="11"/>
  <c r="G36" i="11"/>
  <c r="H36" i="11"/>
  <c r="I36" i="11"/>
  <c r="J36" i="11"/>
  <c r="K36" i="11"/>
  <c r="L36" i="11"/>
  <c r="M36" i="11"/>
  <c r="N36" i="11"/>
  <c r="O36" i="11"/>
  <c r="G37" i="11"/>
  <c r="H37" i="11"/>
  <c r="I37" i="11"/>
  <c r="J37" i="11"/>
  <c r="K37" i="11"/>
  <c r="L37" i="11"/>
  <c r="M37" i="11"/>
  <c r="N37" i="11"/>
  <c r="O37" i="11"/>
  <c r="G38" i="11"/>
  <c r="H38" i="11"/>
  <c r="I38" i="11"/>
  <c r="J38" i="11"/>
  <c r="K38" i="11"/>
  <c r="L38" i="11"/>
  <c r="M38" i="11"/>
  <c r="N38" i="11"/>
  <c r="O38" i="11"/>
  <c r="G39" i="11"/>
  <c r="H39" i="11"/>
  <c r="I39" i="11"/>
  <c r="J39" i="11"/>
  <c r="K39" i="11"/>
  <c r="L39" i="11"/>
  <c r="M39" i="11"/>
  <c r="N39" i="11"/>
  <c r="O39" i="11"/>
  <c r="G40" i="11"/>
  <c r="H40" i="11"/>
  <c r="I40" i="11"/>
  <c r="J40" i="11"/>
  <c r="K40" i="11"/>
  <c r="L40" i="11"/>
  <c r="M40" i="11"/>
  <c r="N40" i="11"/>
  <c r="O40" i="11"/>
  <c r="G41" i="11"/>
  <c r="H41" i="11"/>
  <c r="I41" i="11"/>
  <c r="J41" i="11"/>
  <c r="K41" i="11"/>
  <c r="L41" i="11"/>
  <c r="M41" i="11"/>
  <c r="N41" i="11"/>
  <c r="O41" i="11"/>
  <c r="G42" i="11"/>
  <c r="H42" i="11"/>
  <c r="I42" i="11"/>
  <c r="J42" i="11"/>
  <c r="K42" i="11"/>
  <c r="L42" i="11"/>
  <c r="M42" i="11"/>
  <c r="N42" i="11"/>
  <c r="O42" i="11"/>
  <c r="G43" i="11"/>
  <c r="H43" i="11"/>
  <c r="I43" i="11"/>
  <c r="J43" i="11"/>
  <c r="K43" i="11"/>
  <c r="L43" i="11"/>
  <c r="M43" i="11"/>
  <c r="N43" i="11"/>
  <c r="O43" i="11"/>
  <c r="G44" i="11"/>
  <c r="H44" i="11"/>
  <c r="I44" i="11"/>
  <c r="J44" i="11"/>
  <c r="K44" i="11"/>
  <c r="L44" i="11"/>
  <c r="M44" i="11"/>
  <c r="N44" i="11"/>
  <c r="O44" i="11"/>
  <c r="G45" i="11"/>
  <c r="H45" i="11"/>
  <c r="I45" i="11"/>
  <c r="J45" i="11"/>
  <c r="K45" i="11"/>
  <c r="L45" i="11"/>
  <c r="M45" i="11"/>
  <c r="N45" i="11"/>
  <c r="O45" i="11"/>
  <c r="G46" i="11"/>
  <c r="H46" i="11"/>
  <c r="I46" i="11"/>
  <c r="J46" i="11"/>
  <c r="K46" i="11"/>
  <c r="L46" i="11"/>
  <c r="M46" i="11"/>
  <c r="N46" i="11"/>
  <c r="O46" i="11"/>
  <c r="G47" i="11"/>
  <c r="H47" i="11"/>
  <c r="I47" i="11"/>
  <c r="J47" i="11"/>
  <c r="K47" i="11"/>
  <c r="L47" i="11"/>
  <c r="M47" i="11"/>
  <c r="N47" i="11"/>
  <c r="O47" i="11"/>
  <c r="G48" i="11"/>
  <c r="H48" i="11"/>
  <c r="I48" i="11"/>
  <c r="J48" i="11"/>
  <c r="K48" i="11"/>
  <c r="L48" i="11"/>
  <c r="M48" i="11"/>
  <c r="N48" i="11"/>
  <c r="O48" i="11"/>
  <c r="G49" i="11"/>
  <c r="H49" i="11"/>
  <c r="I49" i="11"/>
  <c r="J49" i="11"/>
  <c r="K49" i="11"/>
  <c r="L49" i="11"/>
  <c r="M49" i="11"/>
  <c r="N49" i="11"/>
  <c r="O49" i="11"/>
  <c r="G50" i="11"/>
  <c r="H50" i="11"/>
  <c r="I50" i="11"/>
  <c r="J50" i="11"/>
  <c r="K50" i="11"/>
  <c r="L50" i="11"/>
  <c r="M50" i="11"/>
  <c r="N50" i="11"/>
  <c r="O50" i="11"/>
  <c r="F3" i="11"/>
  <c r="F4" i="11"/>
  <c r="F6" i="11"/>
  <c r="F7" i="11"/>
  <c r="F8" i="11"/>
  <c r="F11" i="11"/>
  <c r="F12" i="11"/>
  <c r="F15" i="11"/>
  <c r="F16" i="11"/>
  <c r="F19" i="11"/>
  <c r="F20" i="11"/>
  <c r="F23" i="11"/>
  <c r="F24" i="11"/>
  <c r="F27" i="11"/>
  <c r="F28" i="11"/>
  <c r="F31" i="11"/>
  <c r="F32" i="11"/>
  <c r="F35" i="11"/>
  <c r="F36" i="11"/>
  <c r="F39" i="11"/>
  <c r="F40" i="11"/>
  <c r="F42" i="11"/>
  <c r="F43" i="11"/>
  <c r="F46" i="11"/>
  <c r="F47" i="11"/>
  <c r="F49" i="11"/>
  <c r="F5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O2" i="11"/>
  <c r="N2" i="11"/>
  <c r="M2" i="11"/>
  <c r="L2" i="11"/>
  <c r="K2" i="11"/>
  <c r="J2" i="11"/>
  <c r="I2" i="11"/>
  <c r="H2" i="11"/>
  <c r="G2" i="11"/>
  <c r="F2" i="11"/>
  <c r="E2" i="11"/>
  <c r="D2" i="11"/>
  <c r="D3" i="10"/>
  <c r="E3" i="10"/>
  <c r="F3" i="10"/>
  <c r="G3" i="10"/>
  <c r="H3" i="10"/>
  <c r="I3" i="10"/>
  <c r="J3" i="10"/>
  <c r="K3" i="10"/>
  <c r="L3" i="10"/>
  <c r="M3" i="10"/>
  <c r="N3" i="10"/>
  <c r="O3" i="10"/>
  <c r="D4" i="10"/>
  <c r="E4" i="10"/>
  <c r="G4" i="10"/>
  <c r="H4" i="10"/>
  <c r="I4" i="10"/>
  <c r="J4" i="10"/>
  <c r="K4" i="10"/>
  <c r="L4" i="10"/>
  <c r="M4" i="10"/>
  <c r="N4" i="10"/>
  <c r="O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O6" i="10"/>
  <c r="D7" i="10"/>
  <c r="E7" i="10"/>
  <c r="F7" i="10"/>
  <c r="G7" i="10"/>
  <c r="H7" i="10"/>
  <c r="I7" i="10"/>
  <c r="J7" i="10"/>
  <c r="K7" i="10"/>
  <c r="L7" i="10"/>
  <c r="M7" i="10"/>
  <c r="N7" i="10"/>
  <c r="O7" i="10"/>
  <c r="D8" i="10"/>
  <c r="E8" i="10"/>
  <c r="F8" i="10"/>
  <c r="G8" i="10"/>
  <c r="H8" i="10"/>
  <c r="I8" i="10"/>
  <c r="J8" i="10"/>
  <c r="K8" i="10"/>
  <c r="L8" i="10"/>
  <c r="M8" i="10"/>
  <c r="N8" i="10"/>
  <c r="O8" i="10"/>
  <c r="D9" i="10"/>
  <c r="E9" i="10"/>
  <c r="F9" i="10"/>
  <c r="G9" i="10"/>
  <c r="H9" i="10"/>
  <c r="I9" i="10"/>
  <c r="J9" i="10"/>
  <c r="K9" i="10"/>
  <c r="L9" i="10"/>
  <c r="M9" i="10"/>
  <c r="N9" i="10"/>
  <c r="O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G31" i="15" s="1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G61" i="15" s="1"/>
  <c r="D94" i="10"/>
  <c r="E94" i="10"/>
  <c r="F94" i="10"/>
  <c r="G94" i="10"/>
  <c r="H94" i="10"/>
  <c r="I94" i="10"/>
  <c r="J94" i="10"/>
  <c r="K94" i="10"/>
  <c r="L94" i="10"/>
  <c r="M94" i="10"/>
  <c r="N94" i="10"/>
  <c r="O94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G44" i="15" s="1"/>
  <c r="D99" i="10"/>
  <c r="E99" i="10"/>
  <c r="F99" i="10"/>
  <c r="G99" i="10"/>
  <c r="H99" i="10"/>
  <c r="I99" i="10"/>
  <c r="J99" i="10"/>
  <c r="K99" i="10"/>
  <c r="L99" i="10"/>
  <c r="M99" i="10"/>
  <c r="N99" i="10"/>
  <c r="O99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G525" i="15" s="1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G520" i="15" s="1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G24" i="15" s="1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G102" i="15" s="1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G107" i="15" s="1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G152" i="15" s="1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G98" i="15" s="1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G85" i="15" s="1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G138" i="15" s="1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G33" i="15" s="1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G59" i="15" s="1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G164" i="15" s="1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G49" i="15" s="1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G12" i="15" s="1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G120" i="15" s="1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G128" i="15" s="1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G141" i="15" s="1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G136" i="15" s="1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G100" i="15" s="1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G125" i="15" s="1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G126" i="15" s="1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G16" i="15" s="1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G200" i="15" s="1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G155" i="15" s="1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G123" i="15" s="1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G175" i="15" s="1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G146" i="15" s="1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G76" i="15" s="1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G41" i="15" s="1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G88" i="15" s="1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G52" i="15" s="1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G161" i="15" s="1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G82" i="15" s="1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G210" i="15" s="1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G74" i="15" s="1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G70" i="15" s="1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G99" i="15" s="1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G68" i="15" s="1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G168" i="15" s="1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G235" i="15" s="1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G197" i="15" s="1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G150" i="15" s="1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G218" i="15" s="1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G39" i="15" s="1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G62" i="15" s="1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G32" i="15" s="1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G73" i="15" s="1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G4" i="15" s="1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G237" i="15" s="1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G140" i="15" s="1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G156" i="15" s="1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G111" i="15" s="1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G119" i="15" s="1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G90" i="15" s="1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G69" i="15" s="1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G103" i="15" s="1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G224" i="15" s="1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G45" i="15" s="1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G178" i="15" s="1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G91" i="15" s="1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G60" i="15" s="1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G65" i="15" s="1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G285" i="15" s="1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G96" i="15" s="1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G21" i="15" s="1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G167" i="15" s="1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G84" i="15" s="1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G188" i="15" s="1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G115" i="15" s="1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G205" i="15" s="1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G287" i="15" s="1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G274" i="15" s="1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G271" i="15" s="1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G71" i="15" s="1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G113" i="15" s="1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G122" i="15" s="1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G148" i="15" s="1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G307" i="15" s="1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G56" i="15" s="1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G108" i="15" s="1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G147" i="15" s="1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G221" i="15" s="1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G121" i="15" s="1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G20" i="15" s="1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G304" i="15" s="1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G288" i="15" s="1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G130" i="15" s="1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G78" i="15" s="1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G104" i="15" s="1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G7" i="15" s="1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G23" i="15" s="1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G87" i="15" s="1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G189" i="15" s="1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G240" i="15" s="1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G81" i="15" s="1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G127" i="15" s="1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G43" i="15" s="1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G117" i="15" s="1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G30" i="15" s="1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G134" i="15" s="1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G157" i="15" s="1"/>
  <c r="D365" i="10"/>
  <c r="E365" i="10"/>
  <c r="F365" i="10"/>
  <c r="G365" i="10"/>
  <c r="H365" i="10"/>
  <c r="I365" i="10"/>
  <c r="E3" i="15" s="1"/>
  <c r="J365" i="10"/>
  <c r="K365" i="10"/>
  <c r="L365" i="10"/>
  <c r="M365" i="10"/>
  <c r="N365" i="10"/>
  <c r="O365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G281" i="15" s="1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G105" i="15" s="1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G230" i="15" s="1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G35" i="15" s="1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G145" i="15" s="1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G301" i="15" s="1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G22" i="15" s="1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G222" i="15" s="1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G316" i="15" s="1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G249" i="15" s="1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G18" i="15" s="1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G19" i="15" s="1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G199" i="15" s="1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G270" i="15" s="1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G173" i="15" s="1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G302" i="15" s="1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G356" i="15" s="1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G177" i="15" s="1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G50" i="15" s="1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G272" i="15" s="1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G203" i="15" s="1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G275" i="15" s="1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G67" i="15" s="1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G280" i="15" s="1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G219" i="15" s="1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G332" i="15" s="1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G133" i="15" s="1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G300" i="15" s="1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G269" i="15" s="1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G312" i="15" s="1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G418" i="15" s="1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G325" i="15" s="1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G34" i="15" s="1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G408" i="15" s="1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G283" i="15" s="1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G131" i="15" s="1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G208" i="15" s="1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G89" i="15" s="1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G242" i="15" s="1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G202" i="15" s="1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G110" i="15" s="1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G144" i="15" s="1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G326" i="15" s="1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G231" i="15" s="1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G309" i="15" s="1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G335" i="15" s="1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G191" i="15" s="1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G42" i="15" s="1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G25" i="15" s="1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G193" i="15" s="1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G11" i="15" s="1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G413" i="15" s="1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G114" i="15" s="1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G184" i="15" s="1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G259" i="15" s="1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G277" i="15" s="1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G421" i="15" s="1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G405" i="15" s="1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G429" i="15" s="1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G54" i="15" s="1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G435" i="15" s="1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G256" i="15" s="1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G460" i="15" s="1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G94" i="15" s="1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G37" i="15" s="1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G162" i="15" s="1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G211" i="15" s="1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G10" i="15" s="1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G238" i="15" s="1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G143" i="15" s="1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G244" i="15" s="1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G268" i="15" s="1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G450" i="15" s="1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G433" i="15" s="1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G446" i="15" s="1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G17" i="15" s="1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G436" i="15" s="1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G13" i="15" s="1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G223" i="15" s="1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G92" i="15" s="1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G51" i="15" s="1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G365" i="15" s="1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G40" i="15" s="1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G72" i="15" s="1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G163" i="15" s="1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G315" i="15" s="1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G9" i="15" s="1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G57" i="15" s="1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G112" i="15" s="1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G79" i="15" s="1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G232" i="15" s="1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G8" i="15" s="1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G251" i="15" s="1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G353" i="15" s="1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G334" i="15" s="1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G169" i="15" s="1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G291" i="15" s="1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G14" i="15" s="1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G216" i="15" s="1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G425" i="15" s="1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G327" i="15" s="1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G185" i="15" s="1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G389" i="15" s="1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G416" i="15" s="1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G500" i="15" s="1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G142" i="15" s="1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G314" i="15" s="1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G385" i="15" s="1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G159" i="15" s="1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G47" i="15" s="1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G352" i="15" s="1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G26" i="15" s="1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G28" i="15" s="1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G46" i="15" s="1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G132" i="15" s="1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G77" i="15" s="1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G258" i="15" s="1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G306" i="15" s="1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G55" i="15" s="1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G355" i="15" s="1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G527" i="15" s="1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G195" i="15" s="1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G213" i="15" s="1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G279" i="15" s="1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G310" i="15" s="1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G180" i="15" s="1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G187" i="15" s="1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G181" i="15" s="1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G278" i="15" s="1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G388" i="15" s="1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G190" i="15" s="1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G360" i="15" s="1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G483" i="15" s="1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G149" i="15" s="1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G347" i="15" s="1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G158" i="15" s="1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G101" i="15" s="1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G364" i="15" s="1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G48" i="15" s="1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G139" i="15" s="1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G170" i="15" s="1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G383" i="15" s="1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G344" i="15" s="1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G541" i="15" s="1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G262" i="15" s="1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G398" i="15" s="1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G399" i="15" s="1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G276" i="15" s="1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G15" i="15" s="1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G292" i="15" s="1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G452" i="15" s="1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G380" i="15" s="1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G324" i="15" s="1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G174" i="15" s="1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G229" i="15" s="1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G461" i="15" s="1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G137" i="15" s="1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G58" i="15" s="1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G29" i="15" s="1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G5" i="15" s="1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G36" i="15" s="1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G459" i="15" s="1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G535" i="15" s="1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G470" i="15" s="1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G38" i="15" s="1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G273" i="15" s="1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G27" i="15" s="1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G63" i="15" s="1"/>
  <c r="D582" i="10"/>
  <c r="E582" i="10"/>
  <c r="G582" i="10"/>
  <c r="H582" i="10"/>
  <c r="I582" i="10"/>
  <c r="J582" i="10"/>
  <c r="K582" i="10"/>
  <c r="L582" i="10"/>
  <c r="M582" i="10"/>
  <c r="N582" i="10"/>
  <c r="O582" i="10"/>
  <c r="G376" i="15" s="1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G342" i="15" s="1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G6" i="15" s="1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G308" i="15" s="1"/>
  <c r="D586" i="10"/>
  <c r="E586" i="10"/>
  <c r="G586" i="10"/>
  <c r="H586" i="10"/>
  <c r="I586" i="10"/>
  <c r="J586" i="10"/>
  <c r="K586" i="10"/>
  <c r="L586" i="10"/>
  <c r="M586" i="10"/>
  <c r="N586" i="10"/>
  <c r="O586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G420" i="15" s="1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G233" i="15" s="1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G507" i="15" s="1"/>
  <c r="D590" i="10"/>
  <c r="E590" i="10"/>
  <c r="G590" i="10"/>
  <c r="H590" i="10"/>
  <c r="I590" i="10"/>
  <c r="J590" i="10"/>
  <c r="K590" i="10"/>
  <c r="L590" i="10"/>
  <c r="M590" i="10"/>
  <c r="N590" i="10"/>
  <c r="O590" i="10"/>
  <c r="G165" i="15" s="1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G209" i="15" s="1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G495" i="15" s="1"/>
  <c r="D594" i="10"/>
  <c r="E594" i="10"/>
  <c r="G594" i="10"/>
  <c r="H594" i="10"/>
  <c r="I594" i="10"/>
  <c r="J594" i="10"/>
  <c r="K594" i="10"/>
  <c r="L594" i="10"/>
  <c r="M594" i="10"/>
  <c r="N594" i="10"/>
  <c r="O594" i="10"/>
  <c r="G95" i="15" s="1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G453" i="15" s="1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G93" i="15" s="1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G116" i="15" s="1"/>
  <c r="D598" i="10"/>
  <c r="E598" i="10"/>
  <c r="G598" i="10"/>
  <c r="H598" i="10"/>
  <c r="I598" i="10"/>
  <c r="J598" i="10"/>
  <c r="K598" i="10"/>
  <c r="L598" i="10"/>
  <c r="M598" i="10"/>
  <c r="N598" i="10"/>
  <c r="O598" i="10"/>
  <c r="G204" i="15" s="1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G513" i="15" s="1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G118" i="15" s="1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G261" i="15" s="1"/>
  <c r="D602" i="10"/>
  <c r="E602" i="10"/>
  <c r="G602" i="10"/>
  <c r="H602" i="10"/>
  <c r="I602" i="10"/>
  <c r="J602" i="10"/>
  <c r="K602" i="10"/>
  <c r="L602" i="10"/>
  <c r="M602" i="10"/>
  <c r="N602" i="10"/>
  <c r="O602" i="10"/>
  <c r="G330" i="15" s="1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G424" i="15" s="1"/>
  <c r="D604" i="10"/>
  <c r="E604" i="10"/>
  <c r="G604" i="10"/>
  <c r="H604" i="10"/>
  <c r="I604" i="10"/>
  <c r="J604" i="10"/>
  <c r="K604" i="10"/>
  <c r="L604" i="10"/>
  <c r="M604" i="10"/>
  <c r="N604" i="10"/>
  <c r="O604" i="10"/>
  <c r="G171" i="15" s="1"/>
  <c r="D605" i="10"/>
  <c r="E605" i="10"/>
  <c r="G605" i="10"/>
  <c r="H605" i="10"/>
  <c r="I605" i="10"/>
  <c r="J605" i="10"/>
  <c r="K605" i="10"/>
  <c r="L605" i="10"/>
  <c r="M605" i="10"/>
  <c r="N605" i="10"/>
  <c r="O605" i="10"/>
  <c r="G441" i="15" s="1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G212" i="15" s="1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G239" i="15" s="1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G64" i="15" s="1"/>
  <c r="O2" i="10"/>
  <c r="G303" i="15" s="1"/>
  <c r="N2" i="10"/>
  <c r="M2" i="10"/>
  <c r="L2" i="10"/>
  <c r="K2" i="10"/>
  <c r="J2" i="10"/>
  <c r="I2" i="10"/>
  <c r="H2" i="10"/>
  <c r="G2" i="10"/>
  <c r="F2" i="10"/>
  <c r="E2" i="10"/>
  <c r="D2" i="10"/>
  <c r="F3" i="15"/>
  <c r="G530" i="15" l="1"/>
  <c r="F4" i="15"/>
  <c r="G562" i="15"/>
  <c r="D4" i="15"/>
  <c r="G578" i="15"/>
  <c r="G602" i="15"/>
  <c r="G586" i="15"/>
  <c r="G571" i="15"/>
  <c r="G588" i="15"/>
  <c r="G560" i="15"/>
  <c r="G543" i="15"/>
  <c r="G97" i="15"/>
  <c r="G481" i="15"/>
  <c r="G551" i="15"/>
  <c r="G476" i="15"/>
  <c r="G514" i="15"/>
  <c r="G473" i="15"/>
  <c r="G591" i="15"/>
  <c r="G575" i="15"/>
  <c r="G558" i="15"/>
  <c r="G552" i="15"/>
  <c r="G603" i="15"/>
  <c r="G468" i="15"/>
  <c r="G497" i="15"/>
  <c r="G523" i="15"/>
  <c r="G521" i="15"/>
  <c r="G498" i="15"/>
  <c r="G499" i="15"/>
  <c r="G485" i="15"/>
  <c r="G532" i="15"/>
  <c r="G526" i="15"/>
  <c r="G489" i="15"/>
  <c r="G522" i="15"/>
  <c r="G479" i="15"/>
  <c r="G474" i="15"/>
  <c r="G533" i="15"/>
  <c r="G403" i="15"/>
  <c r="G528" i="15"/>
  <c r="G417" i="15"/>
  <c r="G410" i="15"/>
  <c r="G537" i="15"/>
  <c r="G547" i="15"/>
  <c r="G447" i="15"/>
  <c r="G544" i="15"/>
  <c r="G561" i="15"/>
  <c r="G426" i="15"/>
  <c r="G593" i="15"/>
  <c r="G373" i="15"/>
  <c r="G598" i="15"/>
  <c r="G584" i="15"/>
  <c r="G464" i="15"/>
  <c r="G592" i="15"/>
  <c r="G439" i="15"/>
  <c r="G482" i="15"/>
  <c r="G412" i="15"/>
  <c r="G431" i="15"/>
  <c r="G444" i="15"/>
  <c r="G311" i="15"/>
  <c r="G338" i="15"/>
  <c r="G487" i="15"/>
  <c r="G397" i="15"/>
  <c r="G354" i="15"/>
  <c r="G506" i="15"/>
  <c r="G608" i="15"/>
  <c r="G536" i="15"/>
  <c r="G419" i="15"/>
  <c r="G519" i="15"/>
  <c r="G451" i="15"/>
  <c r="G361" i="15"/>
  <c r="G580" i="15"/>
  <c r="G568" i="15"/>
  <c r="G463" i="15"/>
  <c r="G374" i="15"/>
  <c r="G508" i="15"/>
  <c r="G359" i="15"/>
  <c r="G597" i="15"/>
  <c r="G529" i="15"/>
  <c r="G321" i="15"/>
  <c r="G322" i="15"/>
  <c r="G404" i="15"/>
  <c r="G348" i="15"/>
  <c r="G581" i="15"/>
  <c r="G401" i="15"/>
  <c r="G563" i="15"/>
  <c r="G390" i="15"/>
  <c r="G296" i="15"/>
  <c r="G511" i="15"/>
  <c r="G599" i="15"/>
  <c r="G494" i="15"/>
  <c r="G346" i="15"/>
  <c r="G493" i="15"/>
  <c r="G339" i="15"/>
  <c r="G462" i="15"/>
  <c r="G345" i="15"/>
  <c r="G510" i="15"/>
  <c r="G570" i="15"/>
  <c r="G607" i="15"/>
  <c r="G363" i="15"/>
  <c r="G290" i="15"/>
  <c r="G449" i="15"/>
  <c r="G457" i="15"/>
  <c r="G350" i="15"/>
  <c r="G260" i="15"/>
  <c r="G406" i="15"/>
  <c r="G319" i="15"/>
  <c r="G454" i="15"/>
  <c r="G252" i="15"/>
  <c r="G286" i="15"/>
  <c r="G458" i="15"/>
  <c r="G465" i="15"/>
  <c r="G548" i="15"/>
  <c r="G566" i="15"/>
  <c r="G505" i="15"/>
  <c r="G331" i="15"/>
  <c r="G411" i="15"/>
  <c r="G542" i="15"/>
  <c r="G289" i="15"/>
  <c r="G442" i="15"/>
  <c r="G391" i="15"/>
  <c r="G255" i="15"/>
  <c r="G491" i="15"/>
  <c r="G341" i="15"/>
  <c r="G351" i="15"/>
  <c r="G478" i="15"/>
  <c r="G266" i="15"/>
  <c r="G486" i="15"/>
  <c r="G546" i="15"/>
  <c r="G594" i="15"/>
  <c r="G534" i="15"/>
  <c r="G415" i="15"/>
  <c r="G206" i="15"/>
  <c r="G367" i="15"/>
  <c r="G313" i="15"/>
  <c r="G337" i="15"/>
  <c r="G422" i="15"/>
  <c r="G196" i="15"/>
  <c r="G381" i="15"/>
  <c r="G504" i="15"/>
  <c r="G606" i="15"/>
  <c r="G317" i="15"/>
  <c r="G480" i="15"/>
  <c r="G414" i="15"/>
  <c r="G328" i="15"/>
  <c r="G477" i="15"/>
  <c r="G298" i="15"/>
  <c r="G227" i="15"/>
  <c r="G395" i="15"/>
  <c r="G400" i="15"/>
  <c r="G201" i="15"/>
  <c r="G318" i="15"/>
  <c r="G234" i="15"/>
  <c r="G323" i="15"/>
  <c r="G241" i="15"/>
  <c r="G254" i="15"/>
  <c r="G198" i="15"/>
  <c r="G583" i="15"/>
  <c r="G503" i="15"/>
  <c r="G220" i="15"/>
  <c r="G368" i="15"/>
  <c r="G370" i="15"/>
  <c r="G545" i="15"/>
  <c r="G577" i="15"/>
  <c r="G427" i="15"/>
  <c r="G358" i="15"/>
  <c r="G226" i="15"/>
  <c r="G559" i="15"/>
  <c r="G329" i="15"/>
  <c r="G488" i="15"/>
  <c r="G293" i="15"/>
  <c r="G357" i="15"/>
  <c r="G515" i="15"/>
  <c r="G248" i="15"/>
  <c r="G245" i="15"/>
  <c r="G176" i="15"/>
  <c r="G336" i="15"/>
  <c r="G257" i="15"/>
  <c r="G540" i="15"/>
  <c r="G160" i="15"/>
  <c r="G469" i="15"/>
  <c r="G595" i="15"/>
  <c r="G207" i="15"/>
  <c r="G153" i="15"/>
  <c r="G394" i="15"/>
  <c r="G194" i="15"/>
  <c r="G402" i="15"/>
  <c r="G362" i="15"/>
  <c r="G379" i="15"/>
  <c r="G243" i="15"/>
  <c r="G448" i="15"/>
  <c r="G192" i="15"/>
  <c r="G516" i="15"/>
  <c r="G557" i="15"/>
  <c r="G432" i="15"/>
  <c r="G407" i="15"/>
  <c r="G579" i="15"/>
  <c r="G179" i="15"/>
  <c r="G596" i="15"/>
  <c r="G151" i="15"/>
  <c r="G295" i="15"/>
  <c r="G605" i="15"/>
  <c r="G567" i="15"/>
  <c r="G253" i="15"/>
  <c r="G456" i="15"/>
  <c r="G396" i="15"/>
  <c r="G512" i="15"/>
  <c r="G455" i="15"/>
  <c r="G490" i="15"/>
  <c r="G585" i="15"/>
  <c r="G378" i="15"/>
  <c r="G215" i="15"/>
  <c r="G320" i="15"/>
  <c r="G437" i="15"/>
  <c r="G600" i="15"/>
  <c r="G472" i="15"/>
  <c r="G573" i="15"/>
  <c r="G387" i="15"/>
  <c r="G284" i="15"/>
  <c r="G225" i="15"/>
  <c r="G518" i="15"/>
  <c r="G182" i="15"/>
  <c r="G576" i="15"/>
  <c r="G550" i="15"/>
  <c r="G475" i="15"/>
  <c r="G423" i="15"/>
  <c r="G154" i="15"/>
  <c r="G531" i="15"/>
  <c r="G124" i="15"/>
  <c r="G438" i="15"/>
  <c r="G539" i="15"/>
  <c r="G517" i="15"/>
  <c r="G106" i="15"/>
  <c r="G587" i="15"/>
  <c r="G471" i="15"/>
  <c r="G214" i="15"/>
  <c r="G384" i="15"/>
  <c r="G554" i="15"/>
  <c r="G297" i="15"/>
  <c r="G430" i="15"/>
  <c r="G372" i="15"/>
  <c r="G392" i="15"/>
  <c r="G267" i="15"/>
  <c r="G109" i="15"/>
  <c r="G75" i="15"/>
  <c r="G250" i="15"/>
  <c r="G434" i="15"/>
  <c r="G343" i="15"/>
  <c r="G172" i="15"/>
  <c r="G166" i="15"/>
  <c r="G377" i="15"/>
  <c r="G299" i="15"/>
  <c r="G440" i="15"/>
  <c r="G371" i="15"/>
  <c r="G382" i="15"/>
  <c r="G129" i="15"/>
  <c r="G263" i="15"/>
  <c r="G349" i="15"/>
  <c r="G135" i="15"/>
  <c r="G502" i="15"/>
  <c r="G601" i="15"/>
  <c r="G604" i="15"/>
  <c r="G492" i="15"/>
  <c r="G228" i="15"/>
  <c r="G484" i="15"/>
  <c r="G443" i="15"/>
  <c r="G466" i="15"/>
  <c r="G247" i="15"/>
  <c r="G590" i="15"/>
  <c r="G340" i="15"/>
  <c r="G186" i="15"/>
  <c r="G582" i="15"/>
  <c r="G501" i="15"/>
  <c r="G294" i="15"/>
  <c r="G574" i="15"/>
  <c r="G524" i="15"/>
  <c r="G305" i="15"/>
  <c r="G66" i="15"/>
  <c r="G553" i="15"/>
  <c r="G589" i="15"/>
  <c r="G3" i="15"/>
  <c r="G467" i="15"/>
  <c r="G538" i="15"/>
  <c r="G555" i="15"/>
  <c r="G556" i="15"/>
  <c r="G386" i="15"/>
  <c r="G83" i="15"/>
  <c r="G565" i="15"/>
  <c r="G393" i="15"/>
  <c r="G246" i="15"/>
  <c r="G369" i="15"/>
  <c r="G569" i="15"/>
  <c r="G428" i="15"/>
  <c r="G564" i="15"/>
  <c r="G282" i="15"/>
  <c r="G80" i="15"/>
  <c r="G572" i="15"/>
  <c r="G549" i="15"/>
  <c r="G445" i="15"/>
  <c r="G183" i="15"/>
  <c r="G53" i="15"/>
  <c r="G509" i="15"/>
  <c r="G496" i="15"/>
  <c r="G264" i="15"/>
  <c r="G217" i="15"/>
  <c r="G333" i="15"/>
  <c r="G366" i="15"/>
  <c r="G86" i="15"/>
  <c r="G265" i="15"/>
  <c r="G236" i="15"/>
  <c r="G409" i="15"/>
  <c r="G375" i="15"/>
  <c r="E4" i="15"/>
  <c r="F2" i="15"/>
  <c r="G2" i="15"/>
  <c r="F561" i="15"/>
  <c r="F254" i="15"/>
  <c r="F545" i="15"/>
  <c r="F141" i="15"/>
  <c r="F531" i="15"/>
  <c r="F562" i="15"/>
  <c r="F435" i="15"/>
  <c r="F383" i="15"/>
  <c r="F278" i="15"/>
  <c r="F169" i="15"/>
  <c r="F516" i="15"/>
  <c r="F308" i="15"/>
  <c r="F196" i="15"/>
  <c r="F57" i="15"/>
  <c r="F70" i="15"/>
  <c r="F379" i="15"/>
  <c r="F339" i="15"/>
  <c r="F289" i="15"/>
  <c r="F310" i="15"/>
  <c r="F223" i="15"/>
  <c r="F578" i="15"/>
  <c r="F599" i="15"/>
  <c r="F22" i="15"/>
  <c r="F528" i="15"/>
  <c r="F440" i="15"/>
  <c r="F111" i="15"/>
  <c r="F358" i="15"/>
  <c r="F51" i="15"/>
  <c r="F337" i="15"/>
  <c r="F493" i="15"/>
  <c r="F489" i="15"/>
  <c r="F422" i="15"/>
  <c r="F81" i="15"/>
  <c r="F236" i="15"/>
  <c r="F255" i="15"/>
  <c r="F304" i="15"/>
  <c r="F513" i="15"/>
  <c r="F73" i="15"/>
  <c r="F272" i="15"/>
  <c r="F201" i="15"/>
  <c r="F484" i="15"/>
  <c r="F205" i="15"/>
  <c r="F374" i="15"/>
  <c r="F539" i="15"/>
  <c r="F248" i="15"/>
  <c r="F324" i="15"/>
  <c r="F524" i="15"/>
  <c r="F155" i="15"/>
  <c r="F464" i="15"/>
  <c r="F455" i="15"/>
  <c r="F370" i="15"/>
  <c r="F233" i="15"/>
  <c r="F590" i="15"/>
  <c r="F183" i="15"/>
  <c r="F504" i="15"/>
  <c r="E354" i="15"/>
  <c r="E504" i="15"/>
  <c r="D120" i="15"/>
  <c r="E67" i="15"/>
  <c r="E304" i="15"/>
  <c r="D280" i="15"/>
  <c r="D136" i="15"/>
  <c r="F186" i="15"/>
  <c r="F409" i="15"/>
  <c r="F245" i="15"/>
  <c r="F361" i="15"/>
  <c r="F510" i="15"/>
  <c r="F42" i="15"/>
  <c r="F343" i="15"/>
  <c r="F466" i="15"/>
  <c r="F98" i="15"/>
  <c r="F477" i="15"/>
  <c r="F219" i="15"/>
  <c r="E532" i="15"/>
  <c r="F453" i="15"/>
  <c r="F475" i="15"/>
  <c r="E189" i="15"/>
  <c r="E589" i="15"/>
  <c r="E452" i="15"/>
  <c r="E417" i="15"/>
  <c r="E567" i="15"/>
  <c r="E558" i="15"/>
  <c r="D158" i="15"/>
  <c r="E275" i="15"/>
  <c r="E502" i="15"/>
  <c r="E71" i="15"/>
  <c r="E150" i="15"/>
  <c r="D65" i="15"/>
  <c r="F48" i="15"/>
  <c r="F257" i="15"/>
  <c r="F229" i="15"/>
  <c r="F329" i="15"/>
  <c r="F121" i="15"/>
  <c r="F261" i="15"/>
  <c r="F602" i="15"/>
  <c r="F89" i="15"/>
  <c r="F108" i="15"/>
  <c r="F209" i="15"/>
  <c r="F499" i="15"/>
  <c r="F124" i="15"/>
  <c r="F192" i="15"/>
  <c r="E552" i="15"/>
  <c r="E377" i="15"/>
  <c r="E480" i="15"/>
  <c r="S47" i="11"/>
  <c r="E291" i="15"/>
  <c r="F193" i="15"/>
  <c r="E415" i="15"/>
  <c r="F430" i="15"/>
  <c r="F593" i="15"/>
  <c r="F287" i="15"/>
  <c r="F411" i="15"/>
  <c r="F608" i="15"/>
  <c r="F125" i="15"/>
  <c r="F400" i="15"/>
  <c r="S5" i="11"/>
  <c r="F252" i="15"/>
  <c r="F325" i="15"/>
  <c r="F242" i="15"/>
  <c r="F481" i="15"/>
  <c r="F336" i="15"/>
  <c r="F328" i="15"/>
  <c r="F587" i="15"/>
  <c r="F220" i="15"/>
  <c r="F600" i="15"/>
  <c r="F160" i="15"/>
  <c r="F231" i="15"/>
  <c r="F594" i="15"/>
  <c r="F410" i="15"/>
  <c r="F153" i="15"/>
  <c r="F375" i="15"/>
  <c r="F228" i="15"/>
  <c r="F284" i="15"/>
  <c r="F211" i="15"/>
  <c r="F110" i="15"/>
  <c r="F191" i="15"/>
  <c r="F232" i="15"/>
  <c r="F426" i="15"/>
  <c r="F512" i="15"/>
  <c r="F506" i="15"/>
  <c r="F96" i="15"/>
  <c r="F322" i="15"/>
  <c r="F434" i="15"/>
  <c r="F156" i="15"/>
  <c r="F395" i="15"/>
  <c r="F330" i="15"/>
  <c r="F333" i="15"/>
  <c r="F356" i="15"/>
  <c r="F511" i="15"/>
  <c r="F446" i="15"/>
  <c r="F388" i="15"/>
  <c r="F237" i="15"/>
  <c r="F275" i="15"/>
  <c r="F144" i="15"/>
  <c r="F384" i="15"/>
  <c r="F514" i="15"/>
  <c r="F218" i="15"/>
  <c r="F535" i="15"/>
  <c r="F198" i="15"/>
  <c r="F585" i="15"/>
  <c r="F75" i="15"/>
  <c r="F501" i="15"/>
  <c r="F457" i="15"/>
  <c r="F517" i="15"/>
  <c r="F381" i="15"/>
  <c r="F246" i="15"/>
  <c r="F244" i="15"/>
  <c r="F129" i="15"/>
  <c r="F604" i="15"/>
  <c r="F317" i="15"/>
  <c r="F117" i="15"/>
  <c r="F268" i="15"/>
  <c r="F303" i="15"/>
  <c r="F249" i="15"/>
  <c r="F256" i="15"/>
  <c r="F143" i="15"/>
  <c r="F373" i="15"/>
  <c r="F306" i="15"/>
  <c r="F296" i="15"/>
  <c r="F214" i="15"/>
  <c r="F509" i="15"/>
  <c r="F355" i="15"/>
  <c r="F59" i="15"/>
  <c r="F415" i="15"/>
  <c r="F376" i="15"/>
  <c r="F106" i="15"/>
  <c r="F200" i="15"/>
  <c r="F45" i="15"/>
  <c r="F10" i="15"/>
  <c r="F425" i="15"/>
  <c r="F44" i="15"/>
  <c r="F172" i="15"/>
  <c r="F503" i="15"/>
  <c r="F525" i="15"/>
  <c r="F302" i="15"/>
  <c r="F188" i="15"/>
  <c r="F487" i="15"/>
  <c r="F443" i="15"/>
  <c r="F276" i="15"/>
  <c r="F313" i="15"/>
  <c r="F353" i="15"/>
  <c r="F12" i="15"/>
  <c r="F431" i="15"/>
  <c r="F260" i="15"/>
  <c r="F294" i="15"/>
  <c r="F217" i="15"/>
  <c r="F521" i="15"/>
  <c r="F243" i="15"/>
  <c r="F77" i="15"/>
  <c r="F107" i="15"/>
  <c r="F550" i="15"/>
  <c r="F288" i="15"/>
  <c r="F114" i="15"/>
  <c r="F87" i="15"/>
  <c r="F71" i="15"/>
  <c r="F429" i="15"/>
  <c r="F84" i="15"/>
  <c r="F97" i="15"/>
  <c r="F291" i="15"/>
  <c r="F116" i="15"/>
  <c r="F482" i="15"/>
  <c r="F414" i="15"/>
  <c r="F447" i="15"/>
  <c r="F470" i="15"/>
  <c r="F473" i="15"/>
  <c r="F502" i="15"/>
  <c r="F368" i="15"/>
  <c r="F18" i="15"/>
  <c r="F241" i="15"/>
  <c r="F498" i="15"/>
  <c r="F72" i="15"/>
  <c r="F175" i="15"/>
  <c r="F505" i="15"/>
  <c r="F6" i="15"/>
  <c r="F234" i="15"/>
  <c r="F199" i="15"/>
  <c r="F299" i="15"/>
  <c r="F207" i="15"/>
  <c r="F145" i="15"/>
  <c r="F197" i="15"/>
  <c r="F486" i="15"/>
  <c r="F185" i="15"/>
  <c r="F574" i="15"/>
  <c r="F467" i="15"/>
  <c r="F579" i="15"/>
  <c r="F46" i="15"/>
  <c r="F543" i="15"/>
  <c r="F527" i="15"/>
  <c r="F607" i="15"/>
  <c r="F162" i="15"/>
  <c r="F128" i="15"/>
  <c r="F79" i="15"/>
  <c r="F408" i="15"/>
  <c r="F95" i="15"/>
  <c r="F100" i="15"/>
  <c r="F167" i="15"/>
  <c r="F485" i="15"/>
  <c r="F34" i="15"/>
  <c r="F49" i="15"/>
  <c r="F123" i="15"/>
  <c r="F91" i="15"/>
  <c r="F318" i="15"/>
  <c r="F30" i="15"/>
  <c r="F137" i="15"/>
  <c r="F404" i="15"/>
  <c r="F102" i="15"/>
  <c r="F397" i="15"/>
  <c r="F347" i="15"/>
  <c r="F292" i="15"/>
  <c r="F394" i="15"/>
  <c r="F69" i="15"/>
  <c r="F280" i="15"/>
  <c r="F515" i="15"/>
  <c r="F605" i="15"/>
  <c r="F101" i="15"/>
  <c r="F427" i="15"/>
  <c r="F444" i="15"/>
  <c r="F130" i="15"/>
  <c r="F269" i="15"/>
  <c r="F432" i="15"/>
  <c r="F316" i="15"/>
  <c r="F412" i="15"/>
  <c r="F179" i="15"/>
  <c r="F118" i="15"/>
  <c r="F151" i="15"/>
  <c r="F573" i="15"/>
  <c r="F393" i="15"/>
  <c r="F56" i="15"/>
  <c r="F165" i="15"/>
  <c r="F490" i="15"/>
  <c r="F402" i="15"/>
  <c r="F28" i="15"/>
  <c r="F93" i="15"/>
  <c r="F581" i="15"/>
  <c r="F463" i="15"/>
  <c r="F321" i="15"/>
  <c r="F240" i="15"/>
  <c r="F281" i="15"/>
  <c r="F305" i="15"/>
  <c r="F53" i="15"/>
  <c r="F142" i="15"/>
  <c r="F63" i="15"/>
  <c r="F592" i="15"/>
  <c r="F131" i="15"/>
  <c r="F327" i="15"/>
  <c r="F94" i="15"/>
  <c r="F136" i="15"/>
  <c r="F445" i="15"/>
  <c r="F127" i="15"/>
  <c r="F86" i="15"/>
  <c r="F597" i="15"/>
  <c r="F519" i="15"/>
  <c r="F109" i="15"/>
  <c r="F496" i="15"/>
  <c r="F283" i="15"/>
  <c r="F451" i="15"/>
  <c r="F382" i="15"/>
  <c r="F314" i="15"/>
  <c r="F555" i="15"/>
  <c r="F551" i="15"/>
  <c r="F588" i="15"/>
  <c r="F413" i="15"/>
  <c r="F546" i="15"/>
  <c r="F266" i="15"/>
  <c r="F132" i="15"/>
  <c r="F210" i="15"/>
  <c r="F488" i="15"/>
  <c r="F250" i="15"/>
  <c r="F190" i="15"/>
  <c r="F483" i="15"/>
  <c r="F419" i="15"/>
  <c r="F526" i="15"/>
  <c r="F146" i="15"/>
  <c r="F560" i="15"/>
  <c r="F105" i="15"/>
  <c r="F50" i="15"/>
  <c r="F369" i="15"/>
  <c r="F138" i="15"/>
  <c r="F184" i="15"/>
  <c r="F385" i="15"/>
  <c r="F491" i="15"/>
  <c r="F301" i="15"/>
  <c r="F424" i="15"/>
  <c r="F112" i="15"/>
  <c r="F61" i="15"/>
  <c r="F213" i="15"/>
  <c r="F149" i="15"/>
  <c r="F126" i="15"/>
  <c r="F454" i="15"/>
  <c r="F456" i="15"/>
  <c r="F367" i="15"/>
  <c r="F159" i="15"/>
  <c r="F598" i="15"/>
  <c r="F570" i="15"/>
  <c r="F438" i="15"/>
  <c r="F264" i="15"/>
  <c r="F92" i="15"/>
  <c r="F99" i="15"/>
  <c r="F258" i="15"/>
  <c r="F476" i="15"/>
  <c r="F341" i="15"/>
  <c r="F221" i="15"/>
  <c r="F538" i="15"/>
  <c r="F58" i="15"/>
  <c r="F459" i="15"/>
  <c r="F601" i="15"/>
  <c r="F346" i="15"/>
  <c r="F420" i="15"/>
  <c r="F461" i="15"/>
  <c r="F437" i="15"/>
  <c r="F265" i="15"/>
  <c r="F389" i="15"/>
  <c r="F406" i="15"/>
  <c r="F202" i="15"/>
  <c r="F311" i="15"/>
  <c r="F331" i="15"/>
  <c r="F36" i="15"/>
  <c r="F267" i="15"/>
  <c r="F154" i="15"/>
  <c r="F295" i="15"/>
  <c r="F563" i="15"/>
  <c r="F554" i="15"/>
  <c r="F189" i="15"/>
  <c r="F67" i="15"/>
  <c r="F345" i="15"/>
  <c r="F552" i="15"/>
  <c r="F403" i="15"/>
  <c r="F315" i="15"/>
  <c r="F115" i="15"/>
  <c r="F74" i="15"/>
  <c r="F297" i="15"/>
  <c r="F216" i="15"/>
  <c r="F274" i="15"/>
  <c r="F334" i="15"/>
  <c r="F495" i="15"/>
  <c r="F479" i="15"/>
  <c r="F377" i="15"/>
  <c r="F580" i="15"/>
  <c r="F148" i="15"/>
  <c r="F139" i="15"/>
  <c r="F449" i="15"/>
  <c r="E393" i="15"/>
  <c r="E123" i="15"/>
  <c r="E257" i="15"/>
  <c r="E424" i="15"/>
  <c r="E226" i="15"/>
  <c r="E367" i="15"/>
  <c r="E84" i="15"/>
  <c r="E601" i="15"/>
  <c r="E181" i="15"/>
  <c r="E216" i="15"/>
  <c r="E512" i="15"/>
  <c r="E220" i="15"/>
  <c r="E282" i="15"/>
  <c r="E596" i="15"/>
  <c r="E379" i="15"/>
  <c r="E175" i="15"/>
  <c r="E326" i="15"/>
  <c r="E497" i="15"/>
  <c r="E280" i="15"/>
  <c r="E388" i="15"/>
  <c r="E436" i="15"/>
  <c r="E244" i="15"/>
  <c r="E337" i="15"/>
  <c r="E262" i="15"/>
  <c r="E317" i="15"/>
  <c r="E268" i="15"/>
  <c r="E234" i="15"/>
  <c r="E510" i="15"/>
  <c r="E568" i="15"/>
  <c r="E530" i="15"/>
  <c r="E210" i="15"/>
  <c r="E41" i="15"/>
  <c r="E30" i="15"/>
  <c r="E137" i="15"/>
  <c r="E489" i="15"/>
  <c r="E581" i="15"/>
  <c r="E605" i="15"/>
  <c r="E179" i="15"/>
  <c r="E492" i="15"/>
  <c r="E554" i="15"/>
  <c r="E298" i="15"/>
  <c r="E89" i="15"/>
  <c r="E270" i="15"/>
  <c r="E524" i="15"/>
  <c r="E122" i="15"/>
  <c r="E360" i="15"/>
  <c r="E577" i="15"/>
  <c r="S35" i="11"/>
  <c r="S27" i="11"/>
  <c r="S19" i="11"/>
  <c r="S11" i="11"/>
  <c r="S4" i="11"/>
  <c r="S9" i="11"/>
  <c r="S13" i="11"/>
  <c r="S17" i="11"/>
  <c r="S21" i="11"/>
  <c r="S25" i="11"/>
  <c r="S29" i="11"/>
  <c r="S33" i="11"/>
  <c r="S37" i="11"/>
  <c r="S44" i="11"/>
  <c r="S48" i="11"/>
  <c r="F122" i="15"/>
  <c r="F362" i="15"/>
  <c r="F279" i="15"/>
  <c r="F351" i="15"/>
  <c r="F251" i="15"/>
  <c r="F226" i="15"/>
  <c r="F549" i="15"/>
  <c r="F568" i="15"/>
  <c r="F418" i="15"/>
  <c r="F47" i="15"/>
  <c r="F582" i="15"/>
  <c r="F225" i="15"/>
  <c r="F553" i="15"/>
  <c r="F300" i="15"/>
  <c r="F492" i="15"/>
  <c r="F416" i="15"/>
  <c r="F462" i="15"/>
  <c r="F556" i="15"/>
  <c r="F357" i="15"/>
  <c r="F227" i="15"/>
  <c r="F532" i="15"/>
  <c r="F480" i="15"/>
  <c r="F595" i="15"/>
  <c r="F497" i="15"/>
  <c r="F174" i="15"/>
  <c r="F54" i="15"/>
  <c r="F544" i="15"/>
  <c r="F589" i="15"/>
  <c r="F181" i="15"/>
  <c r="F349" i="15"/>
  <c r="F360" i="15"/>
  <c r="F494" i="15"/>
  <c r="F133" i="15"/>
  <c r="F583" i="15"/>
  <c r="F508" i="15"/>
  <c r="F150" i="15"/>
  <c r="F277" i="15"/>
  <c r="F340" i="15"/>
  <c r="F273" i="15"/>
  <c r="F235" i="15"/>
  <c r="F428" i="15"/>
  <c r="F170" i="15"/>
  <c r="F401" i="15"/>
  <c r="F378" i="15"/>
  <c r="F364" i="15"/>
  <c r="F417" i="15"/>
  <c r="F239" i="15"/>
  <c r="F171" i="15"/>
  <c r="F365" i="15"/>
  <c r="F439" i="15"/>
  <c r="F591" i="15"/>
  <c r="F596" i="15"/>
  <c r="F500" i="15"/>
  <c r="F536" i="15"/>
  <c r="F14" i="15"/>
  <c r="F363" i="15"/>
  <c r="F182" i="15"/>
  <c r="F529" i="15"/>
  <c r="F468" i="15"/>
  <c r="F203" i="15"/>
  <c r="F567" i="15"/>
  <c r="F478" i="15"/>
  <c r="F569" i="15"/>
  <c r="F442" i="15"/>
  <c r="F465" i="15"/>
  <c r="F436" i="15"/>
  <c r="F352" i="15"/>
  <c r="F120" i="15"/>
  <c r="F537" i="15"/>
  <c r="F405" i="15"/>
  <c r="F298" i="15"/>
  <c r="F577" i="15"/>
  <c r="F518" i="15"/>
  <c r="F326" i="15"/>
  <c r="F458" i="15"/>
  <c r="F392" i="15"/>
  <c r="F253" i="15"/>
  <c r="F20" i="15"/>
  <c r="F178" i="15"/>
  <c r="F147" i="15"/>
  <c r="F603" i="15"/>
  <c r="F83" i="15"/>
  <c r="F194" i="15"/>
  <c r="F371" i="15"/>
  <c r="F398" i="15"/>
  <c r="D492" i="15"/>
  <c r="H492" i="15" s="1"/>
  <c r="D278" i="15"/>
  <c r="D362" i="15"/>
  <c r="D234" i="15"/>
  <c r="D404" i="15"/>
  <c r="D566" i="15"/>
  <c r="D85" i="15"/>
  <c r="D308" i="15"/>
  <c r="D564" i="15"/>
  <c r="D333" i="15"/>
  <c r="D14" i="15"/>
  <c r="D127" i="15"/>
  <c r="D89" i="15"/>
  <c r="D170" i="15"/>
  <c r="D513" i="15"/>
  <c r="D319" i="15"/>
  <c r="D494" i="15"/>
  <c r="D163" i="15"/>
  <c r="D356" i="15"/>
  <c r="D406" i="15"/>
  <c r="D320" i="15"/>
  <c r="D57" i="15"/>
  <c r="D72" i="15"/>
  <c r="S40" i="11"/>
  <c r="S32" i="11"/>
  <c r="S24" i="11"/>
  <c r="S16" i="11"/>
  <c r="S8" i="11"/>
  <c r="S3" i="11"/>
  <c r="S10" i="11"/>
  <c r="S14" i="11"/>
  <c r="S18" i="11"/>
  <c r="S22" i="11"/>
  <c r="S26" i="11"/>
  <c r="S30" i="11"/>
  <c r="S34" i="11"/>
  <c r="S38" i="11"/>
  <c r="S41" i="11"/>
  <c r="S45" i="11"/>
  <c r="D52" i="15"/>
  <c r="D485" i="15"/>
  <c r="D307" i="15"/>
  <c r="D314" i="15"/>
  <c r="E396" i="15"/>
  <c r="E135" i="15"/>
  <c r="F338" i="15"/>
  <c r="S39" i="11"/>
  <c r="S31" i="11"/>
  <c r="S23" i="11"/>
  <c r="S15" i="11"/>
  <c r="S7" i="11"/>
  <c r="S2" i="11"/>
  <c r="S43" i="11"/>
  <c r="S36" i="11"/>
  <c r="S28" i="11"/>
  <c r="S20" i="11"/>
  <c r="S12" i="11"/>
  <c r="D171" i="15"/>
  <c r="D375" i="15"/>
  <c r="D110" i="15"/>
  <c r="D254" i="15"/>
  <c r="D197" i="15"/>
  <c r="D240" i="15"/>
  <c r="D239" i="15"/>
  <c r="D180" i="15"/>
  <c r="D117" i="15"/>
  <c r="D352" i="15"/>
  <c r="D229" i="15"/>
  <c r="D309" i="15"/>
  <c r="D6" i="15"/>
  <c r="D105" i="15"/>
  <c r="D70" i="15"/>
  <c r="D36" i="15"/>
  <c r="D570" i="15"/>
  <c r="D542" i="15"/>
  <c r="D266" i="15"/>
  <c r="D91" i="15"/>
  <c r="D263" i="15"/>
  <c r="D166" i="15"/>
  <c r="D573" i="15"/>
  <c r="D370" i="15"/>
  <c r="D387" i="15"/>
  <c r="D468" i="15"/>
  <c r="D479" i="15"/>
  <c r="D372" i="15"/>
  <c r="E159" i="15"/>
  <c r="D22" i="15"/>
  <c r="E546" i="15"/>
  <c r="D418" i="15"/>
  <c r="E50" i="15"/>
  <c r="E205" i="15"/>
  <c r="D491" i="15"/>
  <c r="D549" i="15"/>
  <c r="E64" i="15"/>
  <c r="E461" i="15"/>
  <c r="E484" i="15"/>
  <c r="D529" i="15"/>
  <c r="D236" i="15"/>
  <c r="D518" i="15"/>
  <c r="E255" i="15"/>
  <c r="D58" i="15"/>
  <c r="D312" i="15"/>
  <c r="E73" i="15"/>
  <c r="D371" i="15"/>
  <c r="E315" i="15"/>
  <c r="E334" i="15"/>
  <c r="E351" i="15"/>
  <c r="D47" i="15"/>
  <c r="E370" i="15"/>
  <c r="D225" i="15"/>
  <c r="D556" i="15"/>
  <c r="D357" i="15"/>
  <c r="D157" i="15"/>
  <c r="D532" i="15"/>
  <c r="E544" i="15"/>
  <c r="E531" i="15"/>
  <c r="D452" i="15"/>
  <c r="E278" i="15"/>
  <c r="D417" i="15"/>
  <c r="E203" i="15"/>
  <c r="D567" i="15"/>
  <c r="H567" i="15" s="1"/>
  <c r="D196" i="15"/>
  <c r="E518" i="15"/>
  <c r="E566" i="15"/>
  <c r="D545" i="15"/>
  <c r="S46" i="11"/>
  <c r="S42" i="11"/>
  <c r="S6" i="11"/>
  <c r="H52" i="11"/>
  <c r="I52" i="11"/>
  <c r="K52" i="11"/>
  <c r="N52" i="11"/>
  <c r="N53" i="11" s="1"/>
  <c r="N54" i="11" s="1"/>
  <c r="J52" i="11"/>
  <c r="S49" i="11"/>
  <c r="S5" i="10"/>
  <c r="S4" i="10"/>
  <c r="S3" i="10"/>
  <c r="F433" i="15"/>
  <c r="F177" i="15"/>
  <c r="D533" i="15"/>
  <c r="D474" i="15"/>
  <c r="E164" i="15"/>
  <c r="D460" i="15"/>
  <c r="F60" i="15"/>
  <c r="F421" i="15"/>
  <c r="F135" i="15"/>
  <c r="E324" i="15"/>
  <c r="S583" i="10"/>
  <c r="S582" i="10"/>
  <c r="F78" i="15"/>
  <c r="S554" i="10"/>
  <c r="S607" i="10"/>
  <c r="S606" i="10"/>
  <c r="S605" i="10"/>
  <c r="S604" i="10"/>
  <c r="S603" i="10"/>
  <c r="S602" i="10"/>
  <c r="S601" i="10"/>
  <c r="S600" i="10"/>
  <c r="S598" i="10"/>
  <c r="S597" i="10"/>
  <c r="S570" i="10"/>
  <c r="F391" i="15"/>
  <c r="F399" i="15"/>
  <c r="F472" i="15"/>
  <c r="F119" i="15"/>
  <c r="F407" i="15"/>
  <c r="F158" i="15"/>
  <c r="E607" i="15"/>
  <c r="F65" i="15"/>
  <c r="D262" i="15"/>
  <c r="S592" i="10"/>
  <c r="S580" i="10"/>
  <c r="S568" i="10"/>
  <c r="S567" i="10"/>
  <c r="S566" i="10"/>
  <c r="S565" i="10"/>
  <c r="S564" i="10"/>
  <c r="S549" i="10"/>
  <c r="S548" i="10"/>
  <c r="S547" i="10"/>
  <c r="S546" i="10"/>
  <c r="S545" i="10"/>
  <c r="S599" i="10"/>
  <c r="S553" i="10"/>
  <c r="S590" i="10"/>
  <c r="S578" i="10"/>
  <c r="S561" i="10"/>
  <c r="E82" i="15"/>
  <c r="E90" i="15"/>
  <c r="D187" i="15"/>
  <c r="E400" i="15"/>
  <c r="D76" i="15"/>
  <c r="D541" i="15"/>
  <c r="D69" i="15"/>
  <c r="D605" i="15"/>
  <c r="D73" i="15"/>
  <c r="S2" i="10"/>
  <c r="S588" i="10"/>
  <c r="S587" i="10"/>
  <c r="S586" i="10"/>
  <c r="F113" i="15"/>
  <c r="S574" i="10"/>
  <c r="B84" i="14" s="1"/>
  <c r="D84" i="14" s="1"/>
  <c r="S556" i="10"/>
  <c r="F387" i="15"/>
  <c r="F168" i="15"/>
  <c r="F450" i="15"/>
  <c r="F85" i="15"/>
  <c r="F507" i="15"/>
  <c r="F55" i="15"/>
  <c r="F548" i="15"/>
  <c r="E136" i="15"/>
  <c r="S591" i="10"/>
  <c r="F366" i="15"/>
  <c r="F344" i="15"/>
  <c r="D475" i="15"/>
  <c r="S585" i="10"/>
  <c r="S584" i="10"/>
  <c r="F293" i="15"/>
  <c r="F390" i="15"/>
  <c r="F309" i="15"/>
  <c r="S579" i="10"/>
  <c r="F164" i="15"/>
  <c r="S573" i="10"/>
  <c r="S572" i="10"/>
  <c r="S571" i="10"/>
  <c r="F163" i="15"/>
  <c r="S563" i="10"/>
  <c r="S562" i="10"/>
  <c r="F208" i="15"/>
  <c r="S555" i="10"/>
  <c r="S544" i="10"/>
  <c r="S543" i="10"/>
  <c r="S542" i="10"/>
  <c r="S541" i="10"/>
  <c r="S540" i="10"/>
  <c r="S539" i="10"/>
  <c r="S538" i="10"/>
  <c r="S537" i="10"/>
  <c r="S536" i="10"/>
  <c r="S535" i="10"/>
  <c r="S534" i="10"/>
  <c r="S533" i="10"/>
  <c r="S532" i="10"/>
  <c r="S531" i="10"/>
  <c r="S530" i="10"/>
  <c r="S529" i="10"/>
  <c r="S528" i="10"/>
  <c r="S527" i="10"/>
  <c r="S526" i="10"/>
  <c r="S524" i="10"/>
  <c r="S523" i="10"/>
  <c r="S522" i="10"/>
  <c r="S521" i="10"/>
  <c r="S519" i="10"/>
  <c r="S518" i="10"/>
  <c r="S517" i="10"/>
  <c r="S516" i="10"/>
  <c r="S515" i="10"/>
  <c r="S514" i="10"/>
  <c r="S513" i="10"/>
  <c r="S512" i="10"/>
  <c r="S511" i="10"/>
  <c r="S510" i="10"/>
  <c r="S509" i="10"/>
  <c r="S508" i="10"/>
  <c r="S507" i="10"/>
  <c r="S506" i="10"/>
  <c r="S505" i="10"/>
  <c r="D55" i="15"/>
  <c r="S504" i="10"/>
  <c r="S503" i="10"/>
  <c r="S502" i="10"/>
  <c r="S501" i="10"/>
  <c r="S500" i="10"/>
  <c r="S499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B60" i="14" s="1"/>
  <c r="D60" i="14" s="1"/>
  <c r="S448" i="10"/>
  <c r="S447" i="10"/>
  <c r="S446" i="10"/>
  <c r="S445" i="10"/>
  <c r="S444" i="10"/>
  <c r="S443" i="10"/>
  <c r="S442" i="10"/>
  <c r="S441" i="10"/>
  <c r="S440" i="10"/>
  <c r="S439" i="10"/>
  <c r="B58" i="14" s="1"/>
  <c r="D58" i="14" s="1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596" i="10"/>
  <c r="S595" i="10"/>
  <c r="S594" i="10"/>
  <c r="S593" i="10"/>
  <c r="S589" i="10"/>
  <c r="S581" i="10"/>
  <c r="S577" i="10"/>
  <c r="S576" i="10"/>
  <c r="S575" i="10"/>
  <c r="F26" i="15"/>
  <c r="S569" i="10"/>
  <c r="F460" i="15"/>
  <c r="S560" i="10"/>
  <c r="S559" i="10"/>
  <c r="S558" i="10"/>
  <c r="S557" i="10"/>
  <c r="S552" i="10"/>
  <c r="S551" i="10"/>
  <c r="S550" i="10"/>
  <c r="F270" i="15"/>
  <c r="F271" i="15"/>
  <c r="F247" i="15"/>
  <c r="F547" i="15"/>
  <c r="F523" i="15"/>
  <c r="F564" i="15"/>
  <c r="F559" i="15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B39" i="14" s="1"/>
  <c r="D39" i="14" s="1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D152" i="15"/>
  <c r="F238" i="15"/>
  <c r="O52" i="11"/>
  <c r="L52" i="11"/>
  <c r="M52" i="11"/>
  <c r="G52" i="11"/>
  <c r="E52" i="11"/>
  <c r="D52" i="11"/>
  <c r="F52" i="11"/>
  <c r="D608" i="15"/>
  <c r="D26" i="15"/>
  <c r="E503" i="15"/>
  <c r="E350" i="15"/>
  <c r="E260" i="15"/>
  <c r="E10" i="15"/>
  <c r="D534" i="15"/>
  <c r="E450" i="15"/>
  <c r="D160" i="15"/>
  <c r="E45" i="15"/>
  <c r="D587" i="15"/>
  <c r="E98" i="15"/>
  <c r="D511" i="15"/>
  <c r="E231" i="15"/>
  <c r="E604" i="15"/>
  <c r="D411" i="15"/>
  <c r="D11" i="15"/>
  <c r="E527" i="15"/>
  <c r="E330" i="15"/>
  <c r="E325" i="15"/>
  <c r="E487" i="15"/>
  <c r="D156" i="15"/>
  <c r="E103" i="15"/>
  <c r="E431" i="15"/>
  <c r="E116" i="15"/>
  <c r="D584" i="15"/>
  <c r="D165" i="15"/>
  <c r="E130" i="15"/>
  <c r="E91" i="15"/>
  <c r="E434" i="15"/>
  <c r="E59" i="15"/>
  <c r="D588" i="15"/>
  <c r="E286" i="15"/>
  <c r="E219" i="15"/>
  <c r="D388" i="15"/>
  <c r="D102" i="15"/>
  <c r="E105" i="15"/>
  <c r="E28" i="15"/>
  <c r="D241" i="15"/>
  <c r="E224" i="15"/>
  <c r="D386" i="15"/>
  <c r="E386" i="15"/>
  <c r="D395" i="15"/>
  <c r="D477" i="15"/>
  <c r="D149" i="15"/>
  <c r="D221" i="15"/>
  <c r="D456" i="15"/>
  <c r="D543" i="15"/>
  <c r="E58" i="15"/>
  <c r="E118" i="15"/>
  <c r="D539" i="15"/>
  <c r="E313" i="15"/>
  <c r="E297" i="15"/>
  <c r="D324" i="15"/>
  <c r="E163" i="15"/>
  <c r="E545" i="15"/>
  <c r="E479" i="15"/>
  <c r="E488" i="15"/>
  <c r="D525" i="15"/>
  <c r="E146" i="15"/>
  <c r="D377" i="15"/>
  <c r="E15" i="15"/>
  <c r="E556" i="15"/>
  <c r="E141" i="15"/>
  <c r="D141" i="15"/>
  <c r="E429" i="15"/>
  <c r="E375" i="15"/>
  <c r="F282" i="15"/>
  <c r="F348" i="15"/>
  <c r="F319" i="15"/>
  <c r="F469" i="15"/>
  <c r="E603" i="15"/>
  <c r="E571" i="15"/>
  <c r="D176" i="15"/>
  <c r="D434" i="15"/>
  <c r="D571" i="15"/>
  <c r="D96" i="15"/>
  <c r="E44" i="15"/>
  <c r="E430" i="15"/>
  <c r="E172" i="15"/>
  <c r="D408" i="15"/>
  <c r="E486" i="15"/>
  <c r="E208" i="15"/>
  <c r="E306" i="15"/>
  <c r="D191" i="15"/>
  <c r="E355" i="15"/>
  <c r="D451" i="15"/>
  <c r="E40" i="15"/>
  <c r="E56" i="15"/>
  <c r="E269" i="15"/>
  <c r="D559" i="15"/>
  <c r="E198" i="15"/>
  <c r="E320" i="15"/>
  <c r="E121" i="15"/>
  <c r="E160" i="15"/>
  <c r="E285" i="15"/>
  <c r="E322" i="15"/>
  <c r="E476" i="15"/>
  <c r="D94" i="15"/>
  <c r="D558" i="15"/>
  <c r="D432" i="15"/>
  <c r="E271" i="15"/>
  <c r="F68" i="15"/>
  <c r="F542" i="15"/>
  <c r="F372" i="15"/>
  <c r="D462" i="15"/>
  <c r="D517" i="15"/>
  <c r="D607" i="15"/>
  <c r="F558" i="15"/>
  <c r="F52" i="15"/>
  <c r="F66" i="15"/>
  <c r="F222" i="15"/>
  <c r="F5" i="15"/>
  <c r="F423" i="15"/>
  <c r="F187" i="15"/>
  <c r="D255" i="15"/>
  <c r="E462" i="15"/>
  <c r="D291" i="15"/>
  <c r="D203" i="15"/>
  <c r="F474" i="15"/>
  <c r="F350" i="15"/>
  <c r="F323" i="15"/>
  <c r="F396" i="15"/>
  <c r="F195" i="15"/>
  <c r="E608" i="15"/>
  <c r="F103" i="15"/>
  <c r="F533" i="15"/>
  <c r="E404" i="15"/>
  <c r="F64" i="15"/>
  <c r="D135" i="15"/>
  <c r="F312" i="15"/>
  <c r="F448" i="15"/>
  <c r="E214" i="15"/>
  <c r="E277" i="15"/>
  <c r="F215" i="15"/>
  <c r="F140" i="15"/>
  <c r="D296" i="15"/>
  <c r="E55" i="15"/>
  <c r="E593" i="15"/>
  <c r="E273" i="15"/>
  <c r="E309" i="15"/>
  <c r="D150" i="15"/>
  <c r="H150" i="15" s="1"/>
  <c r="D578" i="15"/>
  <c r="D552" i="15"/>
  <c r="D50" i="15"/>
  <c r="H50" i="15" s="1"/>
  <c r="D298" i="15"/>
  <c r="H298" i="15" s="1"/>
  <c r="E491" i="15"/>
  <c r="E345" i="15"/>
  <c r="D204" i="15"/>
  <c r="E43" i="15"/>
  <c r="E26" i="15"/>
  <c r="D496" i="15"/>
  <c r="D88" i="15"/>
  <c r="E575" i="15"/>
  <c r="D424" i="15"/>
  <c r="E534" i="15"/>
  <c r="D399" i="15"/>
  <c r="F152" i="15"/>
  <c r="D423" i="15"/>
  <c r="E423" i="15"/>
  <c r="D519" i="15"/>
  <c r="F263" i="15"/>
  <c r="E156" i="15"/>
  <c r="D116" i="15"/>
  <c r="F166" i="15"/>
  <c r="F342" i="15"/>
  <c r="F285" i="15"/>
  <c r="D19" i="15"/>
  <c r="E399" i="15"/>
  <c r="F173" i="15"/>
  <c r="D495" i="15"/>
  <c r="D286" i="15"/>
  <c r="E471" i="15"/>
  <c r="D259" i="15"/>
  <c r="D359" i="15"/>
  <c r="E384" i="15"/>
  <c r="E42" i="15"/>
  <c r="D28" i="15"/>
  <c r="H28" i="15" s="1"/>
  <c r="D20" i="15"/>
  <c r="D385" i="15"/>
  <c r="D253" i="15"/>
  <c r="D453" i="15"/>
  <c r="D383" i="15"/>
  <c r="E113" i="15"/>
  <c r="E444" i="15"/>
  <c r="E251" i="15"/>
  <c r="E477" i="15"/>
  <c r="E460" i="15"/>
  <c r="E48" i="15"/>
  <c r="E333" i="15"/>
  <c r="D577" i="15"/>
  <c r="E182" i="15"/>
  <c r="D209" i="15"/>
  <c r="E371" i="15"/>
  <c r="D245" i="15"/>
  <c r="E19" i="15"/>
  <c r="E110" i="15"/>
  <c r="D244" i="15"/>
  <c r="H244" i="15" s="1"/>
  <c r="D596" i="15"/>
  <c r="D81" i="15"/>
  <c r="D132" i="15"/>
  <c r="E414" i="15"/>
  <c r="E553" i="15"/>
  <c r="E52" i="15"/>
  <c r="D80" i="15"/>
  <c r="E258" i="15"/>
  <c r="E490" i="15"/>
  <c r="D351" i="15"/>
  <c r="E312" i="15"/>
  <c r="D33" i="15"/>
  <c r="E152" i="15"/>
  <c r="D218" i="15"/>
  <c r="E357" i="15"/>
  <c r="E65" i="15"/>
  <c r="E5" i="15"/>
  <c r="D527" i="15"/>
  <c r="E239" i="15"/>
  <c r="D212" i="15"/>
  <c r="D585" i="15"/>
  <c r="D268" i="15"/>
  <c r="F354" i="15"/>
  <c r="F586" i="15"/>
  <c r="F575" i="15"/>
  <c r="E296" i="15"/>
  <c r="D237" i="15"/>
  <c r="E92" i="15"/>
  <c r="D551" i="15"/>
  <c r="E498" i="15"/>
  <c r="D107" i="15"/>
  <c r="E107" i="15"/>
  <c r="E144" i="15"/>
  <c r="D292" i="15"/>
  <c r="E290" i="15"/>
  <c r="E548" i="15"/>
  <c r="D112" i="15"/>
  <c r="D515" i="15"/>
  <c r="D90" i="15"/>
  <c r="D274" i="15"/>
  <c r="D223" i="15"/>
  <c r="E390" i="15"/>
  <c r="D600" i="15"/>
  <c r="E537" i="15"/>
  <c r="D235" i="15"/>
  <c r="D169" i="15"/>
  <c r="E419" i="15"/>
  <c r="E335" i="15"/>
  <c r="E378" i="15"/>
  <c r="D201" i="15"/>
  <c r="D363" i="15"/>
  <c r="E215" i="15"/>
  <c r="E420" i="15"/>
  <c r="D222" i="15"/>
  <c r="E368" i="15"/>
  <c r="D155" i="15"/>
  <c r="D366" i="15"/>
  <c r="D437" i="15"/>
  <c r="E293" i="15"/>
  <c r="D133" i="15"/>
  <c r="E167" i="15"/>
  <c r="E403" i="15"/>
  <c r="D595" i="15"/>
  <c r="D98" i="15"/>
  <c r="D124" i="15"/>
  <c r="E124" i="15"/>
  <c r="D210" i="15"/>
  <c r="H210" i="15" s="1"/>
  <c r="D300" i="15"/>
  <c r="E300" i="15"/>
  <c r="E99" i="15"/>
  <c r="D448" i="15"/>
  <c r="D321" i="15"/>
  <c r="D202" i="15"/>
  <c r="E202" i="15"/>
  <c r="E200" i="15"/>
  <c r="E562" i="15"/>
  <c r="D562" i="15"/>
  <c r="E101" i="15"/>
  <c r="D510" i="15"/>
  <c r="D580" i="15"/>
  <c r="D508" i="15"/>
  <c r="E318" i="15"/>
  <c r="D318" i="15"/>
  <c r="D61" i="15"/>
  <c r="E509" i="15"/>
  <c r="D467" i="15"/>
  <c r="D394" i="15"/>
  <c r="D294" i="15"/>
  <c r="D514" i="15"/>
  <c r="D289" i="15"/>
  <c r="D123" i="15"/>
  <c r="E139" i="15"/>
  <c r="D547" i="15"/>
  <c r="E401" i="15"/>
  <c r="D401" i="15"/>
  <c r="E598" i="15"/>
  <c r="D561" i="15"/>
  <c r="E372" i="15"/>
  <c r="D344" i="15"/>
  <c r="E54" i="15"/>
  <c r="D499" i="15"/>
  <c r="E499" i="15"/>
  <c r="E213" i="15"/>
  <c r="E485" i="15"/>
  <c r="E473" i="15"/>
  <c r="D186" i="15"/>
  <c r="E72" i="15"/>
  <c r="D546" i="15"/>
  <c r="D243" i="15"/>
  <c r="E243" i="15"/>
  <c r="D374" i="15"/>
  <c r="E374" i="15"/>
  <c r="D288" i="15"/>
  <c r="D258" i="15"/>
  <c r="D472" i="15"/>
  <c r="E9" i="15"/>
  <c r="D544" i="15"/>
  <c r="E97" i="15"/>
  <c r="D281" i="15"/>
  <c r="D299" i="15"/>
  <c r="E299" i="15"/>
  <c r="D325" i="15"/>
  <c r="H325" i="15" s="1"/>
  <c r="D315" i="15"/>
  <c r="D490" i="15"/>
  <c r="E47" i="15"/>
  <c r="D56" i="15"/>
  <c r="D32" i="15"/>
  <c r="E207" i="15"/>
  <c r="D207" i="15"/>
  <c r="E188" i="15"/>
  <c r="E236" i="15"/>
  <c r="D396" i="15"/>
  <c r="D568" i="15"/>
  <c r="D461" i="15"/>
  <c r="D310" i="15"/>
  <c r="D130" i="15"/>
  <c r="D2" i="15"/>
  <c r="E594" i="15"/>
  <c r="E582" i="15"/>
  <c r="E494" i="15"/>
  <c r="D504" i="15"/>
  <c r="E6" i="15"/>
  <c r="E24" i="15"/>
  <c r="E83" i="15"/>
  <c r="E96" i="15"/>
  <c r="E112" i="15"/>
  <c r="E129" i="15"/>
  <c r="E143" i="15"/>
  <c r="E166" i="15"/>
  <c r="E237" i="15"/>
  <c r="E253" i="15"/>
  <c r="E274" i="15"/>
  <c r="E279" i="15"/>
  <c r="E319" i="15"/>
  <c r="E344" i="15"/>
  <c r="E373" i="15"/>
  <c r="E382" i="15"/>
  <c r="E395" i="15"/>
  <c r="E406" i="15"/>
  <c r="E418" i="15"/>
  <c r="E456" i="15"/>
  <c r="E472" i="15"/>
  <c r="D46" i="15"/>
  <c r="D51" i="15"/>
  <c r="D64" i="15"/>
  <c r="D83" i="15"/>
  <c r="F88" i="15"/>
  <c r="D113" i="15"/>
  <c r="D134" i="15"/>
  <c r="D146" i="15"/>
  <c r="D179" i="15"/>
  <c r="D293" i="15"/>
  <c r="D304" i="15"/>
  <c r="H304" i="15" s="1"/>
  <c r="D378" i="15"/>
  <c r="F380" i="15"/>
  <c r="E380" i="15"/>
  <c r="D576" i="15"/>
  <c r="D582" i="15"/>
  <c r="E539" i="15"/>
  <c r="E551" i="15"/>
  <c r="E559" i="15"/>
  <c r="E576" i="15"/>
  <c r="E588" i="15"/>
  <c r="E519" i="15"/>
  <c r="E511" i="15"/>
  <c r="E501" i="15"/>
  <c r="D592" i="15"/>
  <c r="D483" i="15"/>
  <c r="E16" i="15"/>
  <c r="E27" i="15"/>
  <c r="E46" i="15"/>
  <c r="E81" i="15"/>
  <c r="E85" i="15"/>
  <c r="E120" i="15"/>
  <c r="E151" i="15"/>
  <c r="E191" i="15"/>
  <c r="E221" i="15"/>
  <c r="E241" i="15"/>
  <c r="E254" i="15"/>
  <c r="E294" i="15"/>
  <c r="E366" i="15"/>
  <c r="E376" i="15"/>
  <c r="E385" i="15"/>
  <c r="E412" i="15"/>
  <c r="E422" i="15"/>
  <c r="E432" i="15"/>
  <c r="E451" i="15"/>
  <c r="E458" i="15"/>
  <c r="D3" i="15"/>
  <c r="D5" i="15"/>
  <c r="D9" i="15"/>
  <c r="D30" i="15"/>
  <c r="H30" i="15" s="1"/>
  <c r="D122" i="15"/>
  <c r="H122" i="15" s="1"/>
  <c r="D129" i="15"/>
  <c r="D137" i="15"/>
  <c r="D144" i="15"/>
  <c r="D242" i="15"/>
  <c r="D257" i="15"/>
  <c r="D269" i="15"/>
  <c r="D290" i="15"/>
  <c r="D367" i="15"/>
  <c r="D382" i="15"/>
  <c r="D384" i="15"/>
  <c r="F452" i="15"/>
  <c r="D488" i="15"/>
  <c r="E140" i="15"/>
  <c r="D380" i="15"/>
  <c r="D347" i="15"/>
  <c r="D297" i="15"/>
  <c r="E62" i="15"/>
  <c r="E513" i="15"/>
  <c r="D108" i="15"/>
  <c r="D369" i="15"/>
  <c r="E369" i="15"/>
  <c r="E416" i="15"/>
  <c r="D285" i="15"/>
  <c r="D249" i="15"/>
  <c r="D282" i="15"/>
  <c r="H282" i="15" s="1"/>
  <c r="D38" i="15"/>
  <c r="D497" i="15"/>
  <c r="H497" i="15" s="1"/>
  <c r="E288" i="15"/>
  <c r="D565" i="15"/>
  <c r="D93" i="15"/>
  <c r="E93" i="15"/>
  <c r="D493" i="15"/>
  <c r="E493" i="15"/>
  <c r="D441" i="15"/>
  <c r="E342" i="15"/>
  <c r="E21" i="15"/>
  <c r="E561" i="15"/>
  <c r="E442" i="15"/>
  <c r="E281" i="15"/>
  <c r="D410" i="15"/>
  <c r="D185" i="15"/>
  <c r="D341" i="15"/>
  <c r="E602" i="15"/>
  <c r="D147" i="15"/>
  <c r="E147" i="15"/>
  <c r="D604" i="15"/>
  <c r="E32" i="15"/>
  <c r="E538" i="15"/>
  <c r="D489" i="15"/>
  <c r="E106" i="15"/>
  <c r="E478" i="15"/>
  <c r="D181" i="15"/>
  <c r="E119" i="15"/>
  <c r="D119" i="15"/>
  <c r="D121" i="15"/>
  <c r="D159" i="15"/>
  <c r="H159" i="15" s="1"/>
  <c r="D484" i="15"/>
  <c r="D412" i="15"/>
  <c r="D173" i="15"/>
  <c r="E173" i="15"/>
  <c r="E33" i="15"/>
  <c r="D569" i="15"/>
  <c r="D43" i="15"/>
  <c r="E574" i="15"/>
  <c r="E229" i="15"/>
  <c r="E343" i="15"/>
  <c r="E525" i="15"/>
  <c r="E573" i="15"/>
  <c r="E61" i="15"/>
  <c r="D444" i="15"/>
  <c r="D54" i="15"/>
  <c r="E583" i="15"/>
  <c r="D478" i="15"/>
  <c r="E158" i="15"/>
  <c r="D270" i="15"/>
  <c r="D450" i="15"/>
  <c r="E193" i="15"/>
  <c r="E302" i="15"/>
  <c r="D302" i="15"/>
  <c r="D480" i="15"/>
  <c r="D247" i="15"/>
  <c r="E247" i="15"/>
  <c r="E592" i="15"/>
  <c r="E168" i="15"/>
  <c r="D476" i="15"/>
  <c r="D205" i="15"/>
  <c r="E2" i="15"/>
  <c r="D601" i="15"/>
  <c r="E569" i="15"/>
  <c r="D583" i="15"/>
  <c r="E543" i="15"/>
  <c r="E580" i="15"/>
  <c r="D589" i="15"/>
  <c r="E535" i="15"/>
  <c r="E529" i="15"/>
  <c r="E517" i="15"/>
  <c r="E508" i="15"/>
  <c r="E496" i="15"/>
  <c r="D501" i="15"/>
  <c r="D531" i="15"/>
  <c r="D535" i="15"/>
  <c r="E20" i="15"/>
  <c r="E51" i="15"/>
  <c r="E94" i="15"/>
  <c r="E149" i="15"/>
  <c r="E157" i="15"/>
  <c r="E165" i="15"/>
  <c r="E218" i="15"/>
  <c r="E235" i="15"/>
  <c r="E245" i="15"/>
  <c r="E289" i="15"/>
  <c r="E341" i="15"/>
  <c r="E428" i="15"/>
  <c r="E448" i="15"/>
  <c r="E453" i="15"/>
  <c r="E468" i="15"/>
  <c r="D118" i="15"/>
  <c r="F157" i="15"/>
  <c r="D168" i="15"/>
  <c r="D182" i="15"/>
  <c r="D193" i="15"/>
  <c r="D215" i="15"/>
  <c r="D322" i="15"/>
  <c r="D334" i="15"/>
  <c r="D342" i="15"/>
  <c r="D354" i="15"/>
  <c r="D381" i="15"/>
  <c r="D403" i="15"/>
  <c r="D419" i="15"/>
  <c r="D422" i="15"/>
  <c r="E483" i="15"/>
  <c r="E314" i="15"/>
  <c r="D82" i="15"/>
  <c r="D438" i="15"/>
  <c r="E438" i="15"/>
  <c r="D75" i="15"/>
  <c r="D512" i="15"/>
  <c r="E261" i="15"/>
  <c r="E358" i="15"/>
  <c r="D358" i="15"/>
  <c r="D338" i="15"/>
  <c r="D379" i="15"/>
  <c r="E463" i="15"/>
  <c r="D326" i="15"/>
  <c r="D184" i="15"/>
  <c r="E184" i="15"/>
  <c r="E339" i="15"/>
  <c r="D277" i="15"/>
  <c r="D114" i="15"/>
  <c r="E411" i="15"/>
  <c r="D560" i="15"/>
  <c r="D100" i="15"/>
  <c r="E100" i="15"/>
  <c r="D500" i="15"/>
  <c r="D267" i="15"/>
  <c r="D198" i="15"/>
  <c r="E78" i="15"/>
  <c r="D554" i="15"/>
  <c r="E383" i="15"/>
  <c r="D208" i="15"/>
  <c r="H208" i="15" s="1"/>
  <c r="D251" i="15"/>
  <c r="D327" i="15"/>
  <c r="E327" i="15"/>
  <c r="D597" i="15"/>
  <c r="E22" i="15"/>
  <c r="E413" i="15"/>
  <c r="E579" i="15"/>
  <c r="D579" i="15"/>
  <c r="D330" i="15"/>
  <c r="H330" i="15" s="1"/>
  <c r="D360" i="15"/>
  <c r="D273" i="15"/>
  <c r="E242" i="15"/>
  <c r="D343" i="15"/>
  <c r="D154" i="15"/>
  <c r="E154" i="15"/>
  <c r="E578" i="15"/>
  <c r="E69" i="15"/>
  <c r="E225" i="15"/>
  <c r="D430" i="15"/>
  <c r="D428" i="15"/>
  <c r="D279" i="15"/>
  <c r="H279" i="15" s="1"/>
  <c r="D265" i="15"/>
  <c r="E265" i="15"/>
  <c r="E276" i="15"/>
  <c r="D233" i="15"/>
  <c r="E233" i="15"/>
  <c r="E587" i="15"/>
  <c r="E549" i="15"/>
  <c r="E148" i="15"/>
  <c r="D148" i="15"/>
  <c r="E66" i="15"/>
  <c r="E599" i="15"/>
  <c r="D599" i="15"/>
  <c r="D574" i="15"/>
  <c r="F290" i="15"/>
  <c r="F320" i="15"/>
  <c r="F80" i="15"/>
  <c r="F530" i="15"/>
  <c r="D317" i="15"/>
  <c r="D275" i="15"/>
  <c r="D345" i="15"/>
  <c r="F38" i="15"/>
  <c r="F572" i="15"/>
  <c r="F90" i="15"/>
  <c r="F224" i="15"/>
  <c r="F386" i="15"/>
  <c r="F584" i="15"/>
  <c r="F262" i="15"/>
  <c r="F180" i="15"/>
  <c r="D224" i="15"/>
  <c r="D189" i="15"/>
  <c r="E387" i="15"/>
  <c r="E259" i="15"/>
  <c r="E307" i="15"/>
  <c r="E533" i="15"/>
  <c r="E263" i="15"/>
  <c r="D390" i="15"/>
  <c r="H390" i="15" s="1"/>
  <c r="D471" i="15"/>
  <c r="D553" i="15"/>
  <c r="F571" i="15"/>
  <c r="D446" i="15"/>
  <c r="E446" i="15"/>
  <c r="E522" i="15"/>
  <c r="D13" i="15"/>
  <c r="E246" i="15"/>
  <c r="D246" i="15"/>
  <c r="E426" i="15"/>
  <c r="D426" i="15"/>
  <c r="E88" i="15"/>
  <c r="E470" i="15"/>
  <c r="D470" i="15"/>
  <c r="E23" i="15"/>
  <c r="E328" i="15"/>
  <c r="D328" i="15"/>
  <c r="D34" i="15"/>
  <c r="E34" i="15"/>
  <c r="D348" i="15"/>
  <c r="E174" i="15"/>
  <c r="D174" i="15"/>
  <c r="D349" i="15"/>
  <c r="E349" i="15"/>
  <c r="D435" i="15"/>
  <c r="E435" i="15"/>
  <c r="D301" i="15"/>
  <c r="E301" i="15"/>
  <c r="D557" i="15"/>
  <c r="D398" i="15"/>
  <c r="E398" i="15"/>
  <c r="E495" i="15"/>
  <c r="E211" i="15"/>
  <c r="D590" i="15"/>
  <c r="E590" i="15"/>
  <c r="D505" i="15"/>
  <c r="D151" i="15"/>
  <c r="E311" i="15"/>
  <c r="D311" i="15"/>
  <c r="E80" i="15"/>
  <c r="D104" i="15"/>
  <c r="D95" i="15"/>
  <c r="E95" i="15"/>
  <c r="E183" i="15"/>
  <c r="D183" i="15"/>
  <c r="E126" i="15"/>
  <c r="E87" i="15"/>
  <c r="D87" i="15"/>
  <c r="E36" i="15"/>
  <c r="E132" i="15"/>
  <c r="E180" i="15"/>
  <c r="E459" i="15"/>
  <c r="D31" i="15"/>
  <c r="D78" i="15"/>
  <c r="D84" i="15"/>
  <c r="D128" i="15"/>
  <c r="D220" i="15"/>
  <c r="H220" i="15" s="1"/>
  <c r="D228" i="15"/>
  <c r="D231" i="15"/>
  <c r="D261" i="15"/>
  <c r="D284" i="15"/>
  <c r="D335" i="15"/>
  <c r="D368" i="15"/>
  <c r="D459" i="15"/>
  <c r="D486" i="15"/>
  <c r="D598" i="15"/>
  <c r="D602" i="15"/>
  <c r="E564" i="15"/>
  <c r="D581" i="15"/>
  <c r="E565" i="15"/>
  <c r="D563" i="15"/>
  <c r="E584" i="15"/>
  <c r="E570" i="15"/>
  <c r="E514" i="15"/>
  <c r="E505" i="15"/>
  <c r="D537" i="15"/>
  <c r="E14" i="15"/>
  <c r="E31" i="15"/>
  <c r="E117" i="15"/>
  <c r="E128" i="15"/>
  <c r="E155" i="15"/>
  <c r="E171" i="15"/>
  <c r="E223" i="15"/>
  <c r="E249" i="15"/>
  <c r="E292" i="15"/>
  <c r="E308" i="15"/>
  <c r="E338" i="15"/>
  <c r="E363" i="15"/>
  <c r="E410" i="15"/>
  <c r="E443" i="15"/>
  <c r="D23" i="15"/>
  <c r="D92" i="15"/>
  <c r="D139" i="15"/>
  <c r="D175" i="15"/>
  <c r="D178" i="15"/>
  <c r="D211" i="15"/>
  <c r="D216" i="15"/>
  <c r="D271" i="15"/>
  <c r="H271" i="15" s="1"/>
  <c r="D337" i="15"/>
  <c r="D393" i="15"/>
  <c r="D436" i="15"/>
  <c r="F82" i="15"/>
  <c r="E359" i="15"/>
  <c r="F359" i="15"/>
  <c r="E204" i="15"/>
  <c r="F204" i="15"/>
  <c r="D524" i="15"/>
  <c r="D248" i="15"/>
  <c r="E248" i="15"/>
  <c r="D469" i="15"/>
  <c r="E469" i="15"/>
  <c r="D447" i="15"/>
  <c r="E447" i="15"/>
  <c r="D12" i="15"/>
  <c r="E12" i="15"/>
  <c r="E425" i="15"/>
  <c r="E409" i="15"/>
  <c r="D409" i="15"/>
  <c r="D199" i="15"/>
  <c r="E199" i="15"/>
  <c r="D77" i="15"/>
  <c r="D109" i="15"/>
  <c r="D555" i="15"/>
  <c r="E555" i="15"/>
  <c r="D391" i="15"/>
  <c r="E391" i="15"/>
  <c r="D458" i="15"/>
  <c r="D400" i="15"/>
  <c r="D528" i="15"/>
  <c r="E528" i="15"/>
  <c r="D8" i="15"/>
  <c r="E8" i="15"/>
  <c r="D346" i="15"/>
  <c r="E68" i="15"/>
  <c r="D68" i="15"/>
  <c r="D407" i="15"/>
  <c r="E407" i="15"/>
  <c r="E76" i="15"/>
  <c r="E232" i="15"/>
  <c r="D232" i="15"/>
  <c r="E238" i="15"/>
  <c r="D238" i="15"/>
  <c r="D305" i="15"/>
  <c r="E305" i="15"/>
  <c r="D264" i="15"/>
  <c r="E264" i="15"/>
  <c r="D227" i="15"/>
  <c r="E227" i="15"/>
  <c r="E482" i="15"/>
  <c r="E272" i="15"/>
  <c r="D272" i="15"/>
  <c r="D283" i="15"/>
  <c r="E283" i="15"/>
  <c r="E63" i="15"/>
  <c r="D63" i="15"/>
  <c r="D153" i="15"/>
  <c r="E153" i="15"/>
  <c r="D194" i="15"/>
  <c r="E194" i="15"/>
  <c r="E222" i="15"/>
  <c r="E250" i="15"/>
  <c r="D250" i="15"/>
  <c r="D53" i="15"/>
  <c r="E53" i="15"/>
  <c r="D329" i="15"/>
  <c r="E329" i="15"/>
  <c r="D331" i="15"/>
  <c r="E331" i="15"/>
  <c r="E445" i="15"/>
  <c r="E217" i="15"/>
  <c r="D125" i="15"/>
  <c r="E125" i="15"/>
  <c r="E138" i="15"/>
  <c r="D138" i="15"/>
  <c r="E591" i="15"/>
  <c r="D591" i="15"/>
  <c r="E464" i="15"/>
  <c r="D464" i="15"/>
  <c r="D364" i="15"/>
  <c r="E364" i="15"/>
  <c r="D439" i="15"/>
  <c r="E439" i="15"/>
  <c r="D316" i="15"/>
  <c r="E316" i="15"/>
  <c r="D506" i="15"/>
  <c r="D18" i="15"/>
  <c r="E18" i="15"/>
  <c r="E389" i="15"/>
  <c r="D389" i="15"/>
  <c r="D219" i="15"/>
  <c r="D433" i="15"/>
  <c r="E433" i="15"/>
  <c r="D323" i="15"/>
  <c r="E323" i="15"/>
  <c r="D414" i="15"/>
  <c r="E585" i="15"/>
  <c r="D195" i="15"/>
  <c r="E195" i="15"/>
  <c r="E550" i="15"/>
  <c r="D392" i="15"/>
  <c r="E392" i="15"/>
  <c r="E111" i="15"/>
  <c r="D111" i="15"/>
  <c r="D586" i="15"/>
  <c r="E586" i="15"/>
  <c r="D35" i="15"/>
  <c r="E35" i="15"/>
  <c r="D74" i="15"/>
  <c r="E74" i="15"/>
  <c r="D62" i="15"/>
  <c r="D449" i="15"/>
  <c r="E449" i="15"/>
  <c r="E356" i="15"/>
  <c r="E381" i="15"/>
  <c r="D145" i="15"/>
  <c r="E145" i="15"/>
  <c r="D516" i="15"/>
  <c r="E516" i="15"/>
  <c r="E11" i="15"/>
  <c r="E201" i="15"/>
  <c r="D530" i="15"/>
  <c r="D402" i="15"/>
  <c r="E402" i="15"/>
  <c r="E421" i="15"/>
  <c r="D421" i="15"/>
  <c r="E397" i="15"/>
  <c r="D397" i="15"/>
  <c r="E60" i="15"/>
  <c r="D481" i="15"/>
  <c r="E481" i="15"/>
  <c r="D507" i="15"/>
  <c r="E507" i="15"/>
  <c r="E336" i="15"/>
  <c r="D336" i="15"/>
  <c r="E600" i="15"/>
  <c r="E75" i="15"/>
  <c r="E352" i="15"/>
  <c r="E437" i="15"/>
  <c r="D103" i="15"/>
  <c r="F212" i="15"/>
  <c r="E212" i="15"/>
  <c r="D230" i="15"/>
  <c r="D140" i="15"/>
  <c r="H140" i="15" s="1"/>
  <c r="D131" i="15"/>
  <c r="E131" i="15"/>
  <c r="E303" i="15"/>
  <c r="D303" i="15"/>
  <c r="E405" i="15"/>
  <c r="D405" i="15"/>
  <c r="E49" i="15"/>
  <c r="D49" i="15"/>
  <c r="E170" i="15"/>
  <c r="E39" i="15"/>
  <c r="D39" i="15"/>
  <c r="D252" i="15"/>
  <c r="E252" i="15"/>
  <c r="D454" i="15"/>
  <c r="D427" i="15"/>
  <c r="E427" i="15"/>
  <c r="E515" i="15"/>
  <c r="D115" i="15"/>
  <c r="E115" i="15"/>
  <c r="E340" i="15"/>
  <c r="D340" i="15"/>
  <c r="D66" i="15"/>
  <c r="D463" i="15"/>
  <c r="H463" i="15" s="1"/>
  <c r="D466" i="15"/>
  <c r="E466" i="15"/>
  <c r="E86" i="15"/>
  <c r="E457" i="15"/>
  <c r="D457" i="15"/>
  <c r="D79" i="15"/>
  <c r="E79" i="15"/>
  <c r="D536" i="15"/>
  <c r="E536" i="15"/>
  <c r="E287" i="15"/>
  <c r="E295" i="15"/>
  <c r="D295" i="15"/>
  <c r="E142" i="15"/>
  <c r="D142" i="15"/>
  <c r="E572" i="15"/>
  <c r="E209" i="15"/>
  <c r="D190" i="15"/>
  <c r="E190" i="15"/>
  <c r="E440" i="15"/>
  <c r="D440" i="15"/>
  <c r="D162" i="15"/>
  <c r="E162" i="15"/>
  <c r="E310" i="15"/>
  <c r="E267" i="15"/>
  <c r="E192" i="15"/>
  <c r="D192" i="15"/>
  <c r="E37" i="15"/>
  <c r="D37" i="15"/>
  <c r="E595" i="15"/>
  <c r="E57" i="15"/>
  <c r="E108" i="15"/>
  <c r="E185" i="15"/>
  <c r="E228" i="15"/>
  <c r="E240" i="15"/>
  <c r="E284" i="15"/>
  <c r="E321" i="15"/>
  <c r="E346" i="15"/>
  <c r="E394" i="15"/>
  <c r="D86" i="15"/>
  <c r="D167" i="15"/>
  <c r="H167" i="15" s="1"/>
  <c r="D306" i="15"/>
  <c r="H306" i="15" s="1"/>
  <c r="D603" i="15"/>
  <c r="E597" i="15"/>
  <c r="E560" i="15"/>
  <c r="E547" i="15"/>
  <c r="E563" i="15"/>
  <c r="E542" i="15"/>
  <c r="E526" i="15"/>
  <c r="E506" i="15"/>
  <c r="E500" i="15"/>
  <c r="D540" i="15"/>
  <c r="D526" i="15"/>
  <c r="E13" i="15"/>
  <c r="E17" i="15"/>
  <c r="E38" i="15"/>
  <c r="E70" i="15"/>
  <c r="E77" i="15"/>
  <c r="E104" i="15"/>
  <c r="E109" i="15"/>
  <c r="E114" i="15"/>
  <c r="E127" i="15"/>
  <c r="E133" i="15"/>
  <c r="E169" i="15"/>
  <c r="E178" i="15"/>
  <c r="E186" i="15"/>
  <c r="E197" i="15"/>
  <c r="E266" i="15"/>
  <c r="E347" i="15"/>
  <c r="E362" i="15"/>
  <c r="E408" i="15"/>
  <c r="E454" i="15"/>
  <c r="E467" i="15"/>
  <c r="E474" i="15"/>
  <c r="D7" i="15"/>
  <c r="D41" i="15"/>
  <c r="D48" i="15"/>
  <c r="D67" i="15"/>
  <c r="D99" i="15"/>
  <c r="H99" i="15" s="1"/>
  <c r="D101" i="15"/>
  <c r="D126" i="15"/>
  <c r="H126" i="15" s="1"/>
  <c r="D213" i="15"/>
  <c r="D226" i="15"/>
  <c r="D339" i="15"/>
  <c r="D413" i="15"/>
  <c r="D416" i="15"/>
  <c r="D420" i="15"/>
  <c r="H420" i="15" s="1"/>
  <c r="D442" i="15"/>
  <c r="D445" i="15"/>
  <c r="D502" i="15"/>
  <c r="E102" i="15"/>
  <c r="F259" i="15"/>
  <c r="F307" i="15"/>
  <c r="E25" i="15"/>
  <c r="D465" i="15"/>
  <c r="E465" i="15"/>
  <c r="D29" i="15"/>
  <c r="E29" i="15"/>
  <c r="D365" i="15"/>
  <c r="E365" i="15"/>
  <c r="D361" i="15"/>
  <c r="E361" i="15"/>
  <c r="E196" i="15"/>
  <c r="E176" i="15"/>
  <c r="E134" i="15"/>
  <c r="E187" i="15"/>
  <c r="E455" i="15"/>
  <c r="D25" i="15"/>
  <c r="D455" i="15"/>
  <c r="D473" i="15"/>
  <c r="F134" i="15"/>
  <c r="E541" i="15"/>
  <c r="F541" i="15"/>
  <c r="E348" i="15"/>
  <c r="D593" i="15"/>
  <c r="H593" i="15" s="1"/>
  <c r="E540" i="15"/>
  <c r="E353" i="15"/>
  <c r="F566" i="15"/>
  <c r="F206" i="15"/>
  <c r="E475" i="15"/>
  <c r="E230" i="15"/>
  <c r="F534" i="15"/>
  <c r="F576" i="15"/>
  <c r="L610" i="10"/>
  <c r="F540" i="15"/>
  <c r="F565" i="15"/>
  <c r="D40" i="15"/>
  <c r="E557" i="15"/>
  <c r="E441" i="15"/>
  <c r="E606" i="15"/>
  <c r="D164" i="15"/>
  <c r="D332" i="15"/>
  <c r="D256" i="15"/>
  <c r="E177" i="15"/>
  <c r="D143" i="15"/>
  <c r="D509" i="15"/>
  <c r="N610" i="10"/>
  <c r="F610" i="10"/>
  <c r="D16" i="15"/>
  <c r="D487" i="15"/>
  <c r="D313" i="15"/>
  <c r="H313" i="15" s="1"/>
  <c r="D431" i="15"/>
  <c r="D217" i="15"/>
  <c r="D60" i="15"/>
  <c r="D71" i="15"/>
  <c r="D97" i="15"/>
  <c r="D17" i="15"/>
  <c r="D482" i="15"/>
  <c r="H482" i="15" s="1"/>
  <c r="D594" i="15"/>
  <c r="D27" i="15"/>
  <c r="D15" i="15"/>
  <c r="D24" i="15"/>
  <c r="D21" i="15"/>
  <c r="D42" i="15"/>
  <c r="D550" i="15"/>
  <c r="D548" i="15"/>
  <c r="D538" i="15"/>
  <c r="H538" i="15" s="1"/>
  <c r="D350" i="15"/>
  <c r="M610" i="10"/>
  <c r="D287" i="15"/>
  <c r="F332" i="15"/>
  <c r="E332" i="15"/>
  <c r="D503" i="15"/>
  <c r="D106" i="15"/>
  <c r="D177" i="15"/>
  <c r="E256" i="15"/>
  <c r="D214" i="15"/>
  <c r="D376" i="15"/>
  <c r="E7" i="15"/>
  <c r="F161" i="15"/>
  <c r="E161" i="15"/>
  <c r="D415" i="15"/>
  <c r="H415" i="15" s="1"/>
  <c r="D44" i="15"/>
  <c r="H44" i="15" s="1"/>
  <c r="D188" i="15"/>
  <c r="H188" i="15" s="1"/>
  <c r="D575" i="15"/>
  <c r="D572" i="15"/>
  <c r="D443" i="15"/>
  <c r="D276" i="15"/>
  <c r="D353" i="15"/>
  <c r="D260" i="15"/>
  <c r="F286" i="15"/>
  <c r="D610" i="10"/>
  <c r="D606" i="15"/>
  <c r="D355" i="15"/>
  <c r="D200" i="15"/>
  <c r="J610" i="10"/>
  <c r="D425" i="15"/>
  <c r="H425" i="15" s="1"/>
  <c r="D45" i="15"/>
  <c r="H45" i="15" s="1"/>
  <c r="D59" i="15"/>
  <c r="H59" i="15" s="1"/>
  <c r="E206" i="15"/>
  <c r="D206" i="15"/>
  <c r="F335" i="15"/>
  <c r="H610" i="10"/>
  <c r="F471" i="15"/>
  <c r="D161" i="15"/>
  <c r="D373" i="15"/>
  <c r="D10" i="15"/>
  <c r="D172" i="15"/>
  <c r="H172" i="15" s="1"/>
  <c r="F441" i="15"/>
  <c r="D429" i="15"/>
  <c r="F230" i="15"/>
  <c r="D498" i="15"/>
  <c r="H498" i="15" s="1"/>
  <c r="F176" i="15"/>
  <c r="F76" i="15"/>
  <c r="F104" i="15"/>
  <c r="F62" i="15"/>
  <c r="F557" i="15"/>
  <c r="F606" i="15"/>
  <c r="E610" i="10"/>
  <c r="F522" i="15"/>
  <c r="K610" i="10"/>
  <c r="F33" i="15"/>
  <c r="F23" i="15"/>
  <c r="F21" i="15"/>
  <c r="F17" i="15"/>
  <c r="F13" i="15"/>
  <c r="F9" i="15"/>
  <c r="D521" i="15"/>
  <c r="E521" i="15"/>
  <c r="D523" i="15"/>
  <c r="E523" i="15"/>
  <c r="I610" i="10"/>
  <c r="G610" i="10"/>
  <c r="F43" i="15"/>
  <c r="F41" i="15"/>
  <c r="F39" i="15"/>
  <c r="F37" i="15"/>
  <c r="F35" i="15"/>
  <c r="F31" i="15"/>
  <c r="F29" i="15"/>
  <c r="F27" i="15"/>
  <c r="F25" i="15"/>
  <c r="F19" i="15"/>
  <c r="F15" i="15"/>
  <c r="F11" i="15"/>
  <c r="F7" i="15"/>
  <c r="C10" i="13"/>
  <c r="D522" i="15"/>
  <c r="F8" i="15"/>
  <c r="F16" i="15"/>
  <c r="F24" i="15"/>
  <c r="F32" i="15"/>
  <c r="F40" i="15"/>
  <c r="H553" i="15" l="1"/>
  <c r="H396" i="15"/>
  <c r="H373" i="15"/>
  <c r="H339" i="15"/>
  <c r="H101" i="15"/>
  <c r="H66" i="15"/>
  <c r="H216" i="15"/>
  <c r="H139" i="15"/>
  <c r="H486" i="15"/>
  <c r="H154" i="15"/>
  <c r="H360" i="15"/>
  <c r="H327" i="15"/>
  <c r="H438" i="15"/>
  <c r="H215" i="15"/>
  <c r="H604" i="15"/>
  <c r="H93" i="15"/>
  <c r="H380" i="15"/>
  <c r="H269" i="15"/>
  <c r="H137" i="15"/>
  <c r="H179" i="15"/>
  <c r="H374" i="15"/>
  <c r="H123" i="15"/>
  <c r="H510" i="15"/>
  <c r="H107" i="15"/>
  <c r="H377" i="15"/>
  <c r="H160" i="15"/>
  <c r="H429" i="15"/>
  <c r="H509" i="15"/>
  <c r="H575" i="15"/>
  <c r="H143" i="15"/>
  <c r="H400" i="15"/>
  <c r="H537" i="15"/>
  <c r="H251" i="15"/>
  <c r="H512" i="15"/>
  <c r="H342" i="15"/>
  <c r="H193" i="15"/>
  <c r="H118" i="15"/>
  <c r="H476" i="15"/>
  <c r="H489" i="15"/>
  <c r="H257" i="15"/>
  <c r="H378" i="15"/>
  <c r="H258" i="15"/>
  <c r="H268" i="15"/>
  <c r="H255" i="15"/>
  <c r="H89" i="15"/>
  <c r="H523" i="15"/>
  <c r="H522" i="15"/>
  <c r="H276" i="15"/>
  <c r="H97" i="15"/>
  <c r="H431" i="15"/>
  <c r="H67" i="15"/>
  <c r="H162" i="15"/>
  <c r="H457" i="15"/>
  <c r="H466" i="15"/>
  <c r="H49" i="15"/>
  <c r="H103" i="15"/>
  <c r="H397" i="15"/>
  <c r="H111" i="15"/>
  <c r="H458" i="15"/>
  <c r="H231" i="15"/>
  <c r="H277" i="15"/>
  <c r="H358" i="15"/>
  <c r="H182" i="15"/>
  <c r="H488" i="15"/>
  <c r="H367" i="15"/>
  <c r="H544" i="15"/>
  <c r="H596" i="15"/>
  <c r="H203" i="15"/>
  <c r="H503" i="15"/>
  <c r="H365" i="15"/>
  <c r="H465" i="15"/>
  <c r="H603" i="15"/>
  <c r="H79" i="15"/>
  <c r="H131" i="15"/>
  <c r="H586" i="15"/>
  <c r="H392" i="15"/>
  <c r="H283" i="15"/>
  <c r="H248" i="15"/>
  <c r="H92" i="15"/>
  <c r="H459" i="15"/>
  <c r="H345" i="15"/>
  <c r="H233" i="15"/>
  <c r="H343" i="15"/>
  <c r="H184" i="15"/>
  <c r="H419" i="15"/>
  <c r="H535" i="15"/>
  <c r="H589" i="15"/>
  <c r="H247" i="15"/>
  <c r="H478" i="15"/>
  <c r="H484" i="15"/>
  <c r="H129" i="15"/>
  <c r="H5" i="15"/>
  <c r="H582" i="15"/>
  <c r="H146" i="15"/>
  <c r="H83" i="15"/>
  <c r="H461" i="15"/>
  <c r="H56" i="15"/>
  <c r="H607" i="15"/>
  <c r="B36" i="14"/>
  <c r="D36" i="14" s="1"/>
  <c r="H344" i="15"/>
  <c r="H502" i="15"/>
  <c r="H190" i="15"/>
  <c r="H252" i="15"/>
  <c r="H303" i="15"/>
  <c r="H507" i="15"/>
  <c r="H145" i="15"/>
  <c r="H449" i="15"/>
  <c r="H414" i="15"/>
  <c r="H433" i="15"/>
  <c r="H316" i="15"/>
  <c r="H364" i="15"/>
  <c r="H125" i="15"/>
  <c r="H331" i="15"/>
  <c r="H53" i="15"/>
  <c r="H227" i="15"/>
  <c r="H305" i="15"/>
  <c r="H555" i="15"/>
  <c r="H199" i="15"/>
  <c r="H524" i="15"/>
  <c r="H337" i="15"/>
  <c r="H563" i="15"/>
  <c r="H602" i="15"/>
  <c r="H368" i="15"/>
  <c r="H84" i="15"/>
  <c r="H301" i="15"/>
  <c r="H349" i="15"/>
  <c r="H275" i="15"/>
  <c r="H403" i="15"/>
  <c r="H531" i="15"/>
  <c r="H504" i="15"/>
  <c r="H577" i="15"/>
  <c r="H424" i="15"/>
  <c r="H350" i="15"/>
  <c r="H42" i="15"/>
  <c r="H473" i="15"/>
  <c r="H416" i="15"/>
  <c r="H213" i="15"/>
  <c r="H10" i="15"/>
  <c r="H21" i="15"/>
  <c r="H445" i="15"/>
  <c r="H219" i="15"/>
  <c r="H250" i="15"/>
  <c r="H238" i="15"/>
  <c r="H409" i="15"/>
  <c r="H598" i="15"/>
  <c r="H174" i="15"/>
  <c r="H470" i="15"/>
  <c r="H189" i="15"/>
  <c r="H430" i="15"/>
  <c r="H121" i="15"/>
  <c r="H294" i="15"/>
  <c r="H274" i="15"/>
  <c r="H156" i="15"/>
  <c r="H26" i="15"/>
  <c r="H63" i="15"/>
  <c r="H272" i="15"/>
  <c r="H68" i="15"/>
  <c r="H311" i="15"/>
  <c r="H426" i="15"/>
  <c r="H599" i="15"/>
  <c r="H382" i="15"/>
  <c r="H519" i="15"/>
  <c r="H273" i="15"/>
  <c r="H285" i="15"/>
  <c r="H113" i="15"/>
  <c r="H353" i="15"/>
  <c r="H15" i="15"/>
  <c r="H17" i="15"/>
  <c r="H217" i="15"/>
  <c r="H574" i="15"/>
  <c r="H341" i="15"/>
  <c r="H592" i="15"/>
  <c r="H98" i="15"/>
  <c r="H178" i="15"/>
  <c r="H23" i="15"/>
  <c r="H114" i="15"/>
  <c r="H82" i="15"/>
  <c r="H185" i="15"/>
  <c r="H401" i="15"/>
  <c r="H394" i="15"/>
  <c r="H318" i="15"/>
  <c r="H448" i="15"/>
  <c r="H363" i="15"/>
  <c r="H90" i="15"/>
  <c r="H132" i="15"/>
  <c r="H209" i="15"/>
  <c r="H253" i="15"/>
  <c r="H88" i="15"/>
  <c r="H204" i="15"/>
  <c r="H296" i="15"/>
  <c r="H191" i="15"/>
  <c r="H408" i="15"/>
  <c r="H96" i="15"/>
  <c r="H141" i="15"/>
  <c r="H386" i="15"/>
  <c r="H511" i="15"/>
  <c r="H152" i="15"/>
  <c r="H533" i="15"/>
  <c r="H545" i="15"/>
  <c r="H452" i="15"/>
  <c r="H157" i="15"/>
  <c r="H529" i="15"/>
  <c r="H549" i="15"/>
  <c r="H418" i="15"/>
  <c r="H36" i="15"/>
  <c r="H254" i="15"/>
  <c r="H485" i="15"/>
  <c r="H494" i="15"/>
  <c r="H564" i="15"/>
  <c r="H404" i="15"/>
  <c r="H136" i="15"/>
  <c r="H338" i="15"/>
  <c r="H565" i="15"/>
  <c r="H595" i="15"/>
  <c r="H80" i="15"/>
  <c r="H69" i="15"/>
  <c r="H187" i="15"/>
  <c r="H262" i="15"/>
  <c r="H370" i="15"/>
  <c r="H320" i="15"/>
  <c r="H8" i="15"/>
  <c r="H13" i="15"/>
  <c r="H600" i="15"/>
  <c r="H237" i="15"/>
  <c r="H58" i="15"/>
  <c r="H372" i="15"/>
  <c r="H91" i="15"/>
  <c r="H309" i="15"/>
  <c r="H180" i="15"/>
  <c r="H27" i="15"/>
  <c r="H399" i="15"/>
  <c r="H432" i="15"/>
  <c r="H149" i="15"/>
  <c r="H11" i="15"/>
  <c r="H608" i="15"/>
  <c r="H161" i="15"/>
  <c r="H206" i="15"/>
  <c r="H606" i="15"/>
  <c r="H214" i="15"/>
  <c r="H550" i="15"/>
  <c r="H16" i="15"/>
  <c r="H164" i="15"/>
  <c r="H200" i="15"/>
  <c r="H443" i="15"/>
  <c r="H177" i="15"/>
  <c r="H71" i="15"/>
  <c r="H37" i="15"/>
  <c r="H536" i="15"/>
  <c r="H427" i="15"/>
  <c r="H39" i="15"/>
  <c r="H230" i="15"/>
  <c r="H336" i="15"/>
  <c r="H402" i="15"/>
  <c r="H62" i="15"/>
  <c r="H35" i="15"/>
  <c r="H18" i="15"/>
  <c r="H464" i="15"/>
  <c r="H138" i="15"/>
  <c r="H194" i="15"/>
  <c r="H109" i="15"/>
  <c r="H12" i="15"/>
  <c r="H469" i="15"/>
  <c r="H175" i="15"/>
  <c r="H335" i="15"/>
  <c r="H228" i="15"/>
  <c r="H78" i="15"/>
  <c r="H95" i="15"/>
  <c r="H590" i="15"/>
  <c r="H398" i="15"/>
  <c r="H34" i="15"/>
  <c r="H428" i="15"/>
  <c r="H579" i="15"/>
  <c r="H597" i="15"/>
  <c r="H198" i="15"/>
  <c r="H100" i="15"/>
  <c r="H326" i="15"/>
  <c r="H75" i="15"/>
  <c r="H334" i="15"/>
  <c r="H601" i="15"/>
  <c r="H480" i="15"/>
  <c r="H450" i="15"/>
  <c r="H181" i="15"/>
  <c r="H147" i="15"/>
  <c r="H410" i="15"/>
  <c r="H493" i="15"/>
  <c r="H249" i="15"/>
  <c r="H369" i="15"/>
  <c r="H297" i="15"/>
  <c r="H242" i="15"/>
  <c r="H3" i="15"/>
  <c r="H576" i="15"/>
  <c r="H134" i="15"/>
  <c r="H64" i="15"/>
  <c r="H2" i="15"/>
  <c r="H568" i="15"/>
  <c r="H207" i="15"/>
  <c r="H288" i="15"/>
  <c r="H243" i="15"/>
  <c r="H186" i="15"/>
  <c r="H289" i="15"/>
  <c r="H467" i="15"/>
  <c r="H437" i="15"/>
  <c r="H222" i="15"/>
  <c r="H201" i="15"/>
  <c r="H169" i="15"/>
  <c r="H515" i="15"/>
  <c r="H292" i="15"/>
  <c r="H527" i="15"/>
  <c r="H218" i="15"/>
  <c r="H351" i="15"/>
  <c r="H81" i="15"/>
  <c r="H385" i="15"/>
  <c r="H286" i="15"/>
  <c r="H19" i="15"/>
  <c r="H116" i="15"/>
  <c r="H496" i="15"/>
  <c r="H552" i="15"/>
  <c r="H558" i="15"/>
  <c r="H571" i="15"/>
  <c r="H543" i="15"/>
  <c r="H477" i="15"/>
  <c r="H102" i="15"/>
  <c r="H588" i="15"/>
  <c r="H411" i="15"/>
  <c r="H55" i="15"/>
  <c r="H541" i="15"/>
  <c r="H460" i="15"/>
  <c r="H357" i="15"/>
  <c r="H47" i="15"/>
  <c r="H371" i="15"/>
  <c r="H491" i="15"/>
  <c r="H479" i="15"/>
  <c r="H573" i="15"/>
  <c r="H266" i="15"/>
  <c r="H70" i="15"/>
  <c r="H229" i="15"/>
  <c r="H239" i="15"/>
  <c r="H110" i="15"/>
  <c r="H52" i="15"/>
  <c r="H406" i="15"/>
  <c r="H319" i="15"/>
  <c r="H127" i="15"/>
  <c r="H308" i="15"/>
  <c r="H234" i="15"/>
  <c r="H280" i="15"/>
  <c r="H120" i="15"/>
  <c r="H594" i="15"/>
  <c r="H256" i="15"/>
  <c r="H455" i="15"/>
  <c r="H361" i="15"/>
  <c r="H29" i="15"/>
  <c r="H413" i="15"/>
  <c r="H48" i="15"/>
  <c r="H526" i="15"/>
  <c r="H440" i="15"/>
  <c r="H295" i="15"/>
  <c r="H521" i="15"/>
  <c r="H355" i="15"/>
  <c r="H260" i="15"/>
  <c r="H572" i="15"/>
  <c r="H376" i="15"/>
  <c r="H106" i="15"/>
  <c r="H287" i="15"/>
  <c r="H548" i="15"/>
  <c r="H24" i="15"/>
  <c r="H60" i="15"/>
  <c r="H487" i="15"/>
  <c r="H332" i="15"/>
  <c r="H25" i="15"/>
  <c r="H442" i="15"/>
  <c r="H41" i="15"/>
  <c r="H540" i="15"/>
  <c r="H86" i="15"/>
  <c r="H115" i="15"/>
  <c r="H454" i="15"/>
  <c r="H405" i="15"/>
  <c r="H481" i="15"/>
  <c r="H421" i="15"/>
  <c r="H530" i="15"/>
  <c r="H516" i="15"/>
  <c r="H195" i="15"/>
  <c r="H323" i="15"/>
  <c r="H389" i="15"/>
  <c r="H506" i="15"/>
  <c r="H439" i="15"/>
  <c r="H329" i="15"/>
  <c r="H264" i="15"/>
  <c r="H346" i="15"/>
  <c r="H528" i="15"/>
  <c r="H391" i="15"/>
  <c r="H77" i="15"/>
  <c r="H436" i="15"/>
  <c r="H581" i="15"/>
  <c r="H284" i="15"/>
  <c r="H31" i="15"/>
  <c r="H183" i="15"/>
  <c r="H104" i="15"/>
  <c r="H151" i="15"/>
  <c r="H557" i="15"/>
  <c r="H435" i="15"/>
  <c r="H328" i="15"/>
  <c r="H246" i="15"/>
  <c r="H471" i="15"/>
  <c r="H224" i="15"/>
  <c r="H317" i="15"/>
  <c r="H267" i="15"/>
  <c r="H560" i="15"/>
  <c r="H381" i="15"/>
  <c r="H322" i="15"/>
  <c r="H168" i="15"/>
  <c r="H501" i="15"/>
  <c r="H302" i="15"/>
  <c r="H270" i="15"/>
  <c r="H54" i="15"/>
  <c r="H43" i="15"/>
  <c r="H173" i="15"/>
  <c r="H108" i="15"/>
  <c r="H347" i="15"/>
  <c r="H290" i="15"/>
  <c r="H144" i="15"/>
  <c r="H483" i="15"/>
  <c r="H293" i="15"/>
  <c r="H51" i="15"/>
  <c r="H130" i="15"/>
  <c r="H490" i="15"/>
  <c r="H299" i="15"/>
  <c r="H520" i="15"/>
  <c r="H499" i="15"/>
  <c r="H561" i="15"/>
  <c r="H547" i="15"/>
  <c r="H514" i="15"/>
  <c r="H508" i="15"/>
  <c r="H562" i="15"/>
  <c r="H202" i="15"/>
  <c r="H124" i="15"/>
  <c r="H366" i="15"/>
  <c r="H235" i="15"/>
  <c r="H223" i="15"/>
  <c r="H112" i="15"/>
  <c r="H551" i="15"/>
  <c r="H585" i="15"/>
  <c r="H245" i="15"/>
  <c r="H383" i="15"/>
  <c r="H20" i="15"/>
  <c r="H359" i="15"/>
  <c r="H495" i="15"/>
  <c r="H423" i="15"/>
  <c r="H578" i="15"/>
  <c r="H517" i="15"/>
  <c r="H94" i="15"/>
  <c r="H559" i="15"/>
  <c r="H451" i="15"/>
  <c r="H434" i="15"/>
  <c r="H525" i="15"/>
  <c r="H539" i="15"/>
  <c r="H456" i="15"/>
  <c r="H395" i="15"/>
  <c r="H241" i="15"/>
  <c r="H388" i="15"/>
  <c r="H165" i="15"/>
  <c r="H587" i="15"/>
  <c r="H534" i="15"/>
  <c r="H73" i="15"/>
  <c r="H76" i="15"/>
  <c r="H417" i="15"/>
  <c r="H556" i="15"/>
  <c r="H518" i="15"/>
  <c r="H22" i="15"/>
  <c r="H468" i="15"/>
  <c r="H166" i="15"/>
  <c r="H542" i="15"/>
  <c r="H105" i="15"/>
  <c r="H352" i="15"/>
  <c r="H240" i="15"/>
  <c r="H375" i="15"/>
  <c r="H314" i="15"/>
  <c r="H72" i="15"/>
  <c r="H356" i="15"/>
  <c r="H513" i="15"/>
  <c r="H14" i="15"/>
  <c r="H85" i="15"/>
  <c r="H362" i="15"/>
  <c r="H65" i="15"/>
  <c r="H40" i="15"/>
  <c r="H226" i="15"/>
  <c r="H7" i="15"/>
  <c r="H192" i="15"/>
  <c r="H142" i="15"/>
  <c r="H340" i="15"/>
  <c r="H74" i="15"/>
  <c r="H591" i="15"/>
  <c r="H153" i="15"/>
  <c r="H232" i="15"/>
  <c r="H407" i="15"/>
  <c r="H447" i="15"/>
  <c r="H393" i="15"/>
  <c r="H211" i="15"/>
  <c r="H261" i="15"/>
  <c r="H128" i="15"/>
  <c r="H87" i="15"/>
  <c r="H505" i="15"/>
  <c r="H348" i="15"/>
  <c r="H446" i="15"/>
  <c r="H148" i="15"/>
  <c r="H265" i="15"/>
  <c r="H554" i="15"/>
  <c r="H500" i="15"/>
  <c r="H379" i="15"/>
  <c r="H422" i="15"/>
  <c r="H354" i="15"/>
  <c r="H583" i="15"/>
  <c r="H205" i="15"/>
  <c r="H444" i="15"/>
  <c r="H569" i="15"/>
  <c r="H412" i="15"/>
  <c r="H119" i="15"/>
  <c r="H441" i="15"/>
  <c r="H38" i="15"/>
  <c r="H384" i="15"/>
  <c r="H9" i="15"/>
  <c r="H46" i="15"/>
  <c r="H310" i="15"/>
  <c r="H32" i="15"/>
  <c r="H315" i="15"/>
  <c r="H281" i="15"/>
  <c r="H472" i="15"/>
  <c r="H546" i="15"/>
  <c r="H61" i="15"/>
  <c r="H580" i="15"/>
  <c r="H321" i="15"/>
  <c r="H300" i="15"/>
  <c r="H133" i="15"/>
  <c r="H155" i="15"/>
  <c r="H212" i="15"/>
  <c r="H33" i="15"/>
  <c r="H453" i="15"/>
  <c r="H259" i="15"/>
  <c r="H135" i="15"/>
  <c r="H291" i="15"/>
  <c r="H462" i="15"/>
  <c r="H176" i="15"/>
  <c r="H324" i="15"/>
  <c r="H221" i="15"/>
  <c r="H584" i="15"/>
  <c r="H475" i="15"/>
  <c r="H605" i="15"/>
  <c r="H474" i="15"/>
  <c r="H196" i="15"/>
  <c r="H532" i="15"/>
  <c r="H225" i="15"/>
  <c r="H312" i="15"/>
  <c r="H236" i="15"/>
  <c r="H387" i="15"/>
  <c r="H263" i="15"/>
  <c r="H570" i="15"/>
  <c r="H6" i="15"/>
  <c r="H117" i="15"/>
  <c r="H197" i="15"/>
  <c r="H171" i="15"/>
  <c r="H307" i="15"/>
  <c r="H57" i="15"/>
  <c r="H163" i="15"/>
  <c r="H170" i="15"/>
  <c r="H333" i="15"/>
  <c r="H566" i="15"/>
  <c r="H278" i="15"/>
  <c r="H158" i="15"/>
  <c r="H4" i="15"/>
  <c r="B3" i="14"/>
  <c r="B90" i="14"/>
  <c r="D90" i="14" s="1"/>
  <c r="B13" i="14"/>
  <c r="D13" i="14" s="1"/>
  <c r="B34" i="14"/>
  <c r="D34" i="14" s="1"/>
  <c r="B4" i="14"/>
  <c r="D4" i="14" s="1"/>
  <c r="B83" i="14"/>
  <c r="D83" i="14" s="1"/>
  <c r="B16" i="14"/>
  <c r="D16" i="14" s="1"/>
  <c r="B30" i="14"/>
  <c r="D30" i="14" s="1"/>
  <c r="B45" i="14"/>
  <c r="D45" i="14" s="1"/>
  <c r="B55" i="14"/>
  <c r="D55" i="14" s="1"/>
  <c r="B68" i="14"/>
  <c r="D68" i="14" s="1"/>
  <c r="B76" i="14"/>
  <c r="D76" i="14" s="1"/>
  <c r="D6" i="13"/>
  <c r="B86" i="14"/>
  <c r="D86" i="14" s="1"/>
  <c r="B64" i="14"/>
  <c r="D64" i="14" s="1"/>
  <c r="B26" i="14"/>
  <c r="D26" i="14" s="1"/>
  <c r="B63" i="14"/>
  <c r="D63" i="14" s="1"/>
  <c r="B61" i="14"/>
  <c r="D61" i="14" s="1"/>
  <c r="B65" i="14"/>
  <c r="D65" i="14" s="1"/>
  <c r="B70" i="14"/>
  <c r="D70" i="14" s="1"/>
  <c r="B27" i="14"/>
  <c r="D27" i="14" s="1"/>
  <c r="B82" i="14"/>
  <c r="D82" i="14" s="1"/>
  <c r="B15" i="14"/>
  <c r="D15" i="14" s="1"/>
  <c r="B21" i="14"/>
  <c r="D21" i="14" s="1"/>
  <c r="B5" i="14"/>
  <c r="D5" i="14" s="1"/>
  <c r="B19" i="14"/>
  <c r="D19" i="14" s="1"/>
  <c r="B42" i="14"/>
  <c r="D42" i="14" s="1"/>
  <c r="B46" i="14"/>
  <c r="D46" i="14" s="1"/>
  <c r="B56" i="14"/>
  <c r="D56" i="14" s="1"/>
  <c r="B66" i="14"/>
  <c r="D66" i="14" s="1"/>
  <c r="D2" i="13"/>
  <c r="O610" i="10"/>
  <c r="B35" i="14"/>
  <c r="D35" i="14" s="1"/>
  <c r="B24" i="14"/>
  <c r="D24" i="14" s="1"/>
  <c r="B74" i="14"/>
  <c r="D74" i="14" s="1"/>
  <c r="B69" i="14"/>
  <c r="D69" i="14" s="1"/>
  <c r="B25" i="14"/>
  <c r="D25" i="14" s="1"/>
  <c r="B54" i="14"/>
  <c r="D54" i="14" s="1"/>
  <c r="B38" i="14"/>
  <c r="D38" i="14" s="1"/>
  <c r="B78" i="14"/>
  <c r="D78" i="14" s="1"/>
  <c r="B10" i="14"/>
  <c r="D10" i="14" s="1"/>
  <c r="B51" i="14"/>
  <c r="D51" i="14" s="1"/>
  <c r="B48" i="14"/>
  <c r="D48" i="14" s="1"/>
  <c r="B7" i="14"/>
  <c r="D7" i="14" s="1"/>
  <c r="B9" i="14"/>
  <c r="D9" i="14" s="1"/>
  <c r="B28" i="14"/>
  <c r="D28" i="14" s="1"/>
  <c r="B41" i="14"/>
  <c r="D41" i="14" s="1"/>
  <c r="B62" i="14"/>
  <c r="D62" i="14" s="1"/>
  <c r="B85" i="14"/>
  <c r="D85" i="14" s="1"/>
  <c r="B37" i="14"/>
  <c r="D37" i="14" s="1"/>
  <c r="B89" i="14"/>
  <c r="D89" i="14" s="1"/>
  <c r="B87" i="14"/>
  <c r="D87" i="14" s="1"/>
  <c r="B53" i="14"/>
  <c r="D53" i="14" s="1"/>
  <c r="B72" i="14"/>
  <c r="D72" i="14" s="1"/>
  <c r="B33" i="14"/>
  <c r="D33" i="14" s="1"/>
  <c r="B47" i="14"/>
  <c r="D47" i="14" s="1"/>
  <c r="B71" i="14"/>
  <c r="D71" i="14" s="1"/>
  <c r="B29" i="14"/>
  <c r="D29" i="14" s="1"/>
  <c r="B44" i="14"/>
  <c r="D44" i="14" s="1"/>
  <c r="B75" i="14"/>
  <c r="D75" i="14" s="1"/>
  <c r="B14" i="14"/>
  <c r="D14" i="14" s="1"/>
  <c r="B17" i="14"/>
  <c r="D17" i="14" s="1"/>
  <c r="B57" i="14"/>
  <c r="D57" i="14" s="1"/>
  <c r="B6" i="14"/>
  <c r="D6" i="14" s="1"/>
  <c r="B8" i="14"/>
  <c r="D8" i="14" s="1"/>
  <c r="B22" i="14"/>
  <c r="D22" i="14" s="1"/>
  <c r="B52" i="14"/>
  <c r="D52" i="14" s="1"/>
  <c r="B73" i="14"/>
  <c r="D73" i="14" s="1"/>
  <c r="B59" i="14"/>
  <c r="D59" i="14" s="1"/>
  <c r="B32" i="14"/>
  <c r="D32" i="14" s="1"/>
  <c r="B23" i="14"/>
  <c r="D23" i="14" s="1"/>
  <c r="B50" i="14"/>
  <c r="D50" i="14" s="1"/>
  <c r="B31" i="14"/>
  <c r="D31" i="14" s="1"/>
  <c r="B18" i="14"/>
  <c r="D18" i="14" s="1"/>
  <c r="B88" i="14"/>
  <c r="D88" i="14" s="1"/>
  <c r="B49" i="14"/>
  <c r="D49" i="14" s="1"/>
  <c r="B20" i="14"/>
  <c r="D20" i="14" s="1"/>
  <c r="D7" i="13"/>
  <c r="B67" i="14"/>
  <c r="D67" i="14" s="1"/>
  <c r="B11" i="14"/>
  <c r="D11" i="14" s="1"/>
  <c r="B43" i="14"/>
  <c r="D43" i="14" s="1"/>
  <c r="B12" i="14"/>
  <c r="D12" i="14" s="1"/>
  <c r="B79" i="14"/>
  <c r="D79" i="14" s="1"/>
  <c r="B40" i="14"/>
  <c r="D40" i="14" s="1"/>
  <c r="B81" i="14"/>
  <c r="D81" i="14" s="1"/>
  <c r="B80" i="14"/>
  <c r="D80" i="14" s="1"/>
  <c r="D9" i="13"/>
  <c r="D4" i="13"/>
  <c r="D3" i="14"/>
  <c r="D5" i="13"/>
  <c r="B77" i="14"/>
  <c r="D77" i="14" s="1"/>
  <c r="D3" i="13"/>
  <c r="D8" i="13"/>
</calcChain>
</file>

<file path=xl/sharedStrings.xml><?xml version="1.0" encoding="utf-8"?>
<sst xmlns="http://schemas.openxmlformats.org/spreadsheetml/2006/main" count="5993" uniqueCount="1450">
  <si>
    <t>RPTING_LEA_IRN</t>
  </si>
  <si>
    <t>ORG_NM</t>
  </si>
  <si>
    <t>CNTY_NM</t>
  </si>
  <si>
    <t>000442</t>
  </si>
  <si>
    <t>Manchester Local</t>
  </si>
  <si>
    <t>Adams</t>
  </si>
  <si>
    <t>043489</t>
  </si>
  <si>
    <t>Akron City</t>
  </si>
  <si>
    <t>Summit</t>
  </si>
  <si>
    <t>043497</t>
  </si>
  <si>
    <t>Alliance City</t>
  </si>
  <si>
    <t>Stark</t>
  </si>
  <si>
    <t>043505</t>
  </si>
  <si>
    <t>Ashland City</t>
  </si>
  <si>
    <t>Ashland</t>
  </si>
  <si>
    <t>043513</t>
  </si>
  <si>
    <t>Ashtabula Area City</t>
  </si>
  <si>
    <t>Ashtabula</t>
  </si>
  <si>
    <t>043521</t>
  </si>
  <si>
    <t>Athens City</t>
  </si>
  <si>
    <t>Athens</t>
  </si>
  <si>
    <t>043539</t>
  </si>
  <si>
    <t>Barberton City</t>
  </si>
  <si>
    <t>043547</t>
  </si>
  <si>
    <t>Bay Village City</t>
  </si>
  <si>
    <t>Cuyahoga</t>
  </si>
  <si>
    <t>043554</t>
  </si>
  <si>
    <t>Beachwood City</t>
  </si>
  <si>
    <t>043562</t>
  </si>
  <si>
    <t>Bedford City</t>
  </si>
  <si>
    <t>043570</t>
  </si>
  <si>
    <t>Bellaire Local</t>
  </si>
  <si>
    <t>Belmont</t>
  </si>
  <si>
    <t>043588</t>
  </si>
  <si>
    <t>Bellefontaine City</t>
  </si>
  <si>
    <t>Logan</t>
  </si>
  <si>
    <t>043596</t>
  </si>
  <si>
    <t>Bellevue City</t>
  </si>
  <si>
    <t>Huron</t>
  </si>
  <si>
    <t>043604</t>
  </si>
  <si>
    <t>Belpre City</t>
  </si>
  <si>
    <t>Washington</t>
  </si>
  <si>
    <t>043612</t>
  </si>
  <si>
    <t>Berea City</t>
  </si>
  <si>
    <t>043620</t>
  </si>
  <si>
    <t>Bexley City</t>
  </si>
  <si>
    <t>Franklin</t>
  </si>
  <si>
    <t>043638</t>
  </si>
  <si>
    <t>Bowling Green City School District</t>
  </si>
  <si>
    <t>Wood</t>
  </si>
  <si>
    <t>043646</t>
  </si>
  <si>
    <t>Brecksville-Broadview Heights City</t>
  </si>
  <si>
    <t>043653</t>
  </si>
  <si>
    <t>Brooklyn City</t>
  </si>
  <si>
    <t>043661</t>
  </si>
  <si>
    <t>Brunswick City</t>
  </si>
  <si>
    <t>Medina</t>
  </si>
  <si>
    <t>043679</t>
  </si>
  <si>
    <t>Bryan City</t>
  </si>
  <si>
    <t>Williams</t>
  </si>
  <si>
    <t>043687</t>
  </si>
  <si>
    <t>Bucyrus City</t>
  </si>
  <si>
    <t>Crawford</t>
  </si>
  <si>
    <t>043695</t>
  </si>
  <si>
    <t>Cambridge City</t>
  </si>
  <si>
    <t>Guernsey</t>
  </si>
  <si>
    <t>043703</t>
  </si>
  <si>
    <t>Campbell City</t>
  </si>
  <si>
    <t>Mahoning</t>
  </si>
  <si>
    <t>043711</t>
  </si>
  <si>
    <t>Canton City</t>
  </si>
  <si>
    <t>043729</t>
  </si>
  <si>
    <t>Celina City</t>
  </si>
  <si>
    <t>Mercer</t>
  </si>
  <si>
    <t>043737</t>
  </si>
  <si>
    <t>Centerville City</t>
  </si>
  <si>
    <t>Montgomery</t>
  </si>
  <si>
    <t>043745</t>
  </si>
  <si>
    <t>Chillicothe City</t>
  </si>
  <si>
    <t>Ross</t>
  </si>
  <si>
    <t>043752</t>
  </si>
  <si>
    <t>Cincinnati City</t>
  </si>
  <si>
    <t>Hamilton</t>
  </si>
  <si>
    <t>043760</t>
  </si>
  <si>
    <t>Circleville City</t>
  </si>
  <si>
    <t>Pickaway</t>
  </si>
  <si>
    <t>043778</t>
  </si>
  <si>
    <t>Claymont City</t>
  </si>
  <si>
    <t>Tuscarawas</t>
  </si>
  <si>
    <t>043786</t>
  </si>
  <si>
    <t>Cleveland Municipal</t>
  </si>
  <si>
    <t>043794</t>
  </si>
  <si>
    <t>Cleveland Heights-University Heights City</t>
  </si>
  <si>
    <t>043802</t>
  </si>
  <si>
    <t>Columbus City School District</t>
  </si>
  <si>
    <t>043810</t>
  </si>
  <si>
    <t>Conneaut Area City</t>
  </si>
  <si>
    <t>043828</t>
  </si>
  <si>
    <t>Coshocton City</t>
  </si>
  <si>
    <t>Coshocton</t>
  </si>
  <si>
    <t>043836</t>
  </si>
  <si>
    <t>Cuyahoga Falls City</t>
  </si>
  <si>
    <t>043844</t>
  </si>
  <si>
    <t>Dayton City</t>
  </si>
  <si>
    <t>043851</t>
  </si>
  <si>
    <t>Deer Park Community City</t>
  </si>
  <si>
    <t>043869</t>
  </si>
  <si>
    <t>Defiance City</t>
  </si>
  <si>
    <t>Defiance</t>
  </si>
  <si>
    <t>043877</t>
  </si>
  <si>
    <t>Delaware City</t>
  </si>
  <si>
    <t>Delaware</t>
  </si>
  <si>
    <t>043885</t>
  </si>
  <si>
    <t>Delphos City</t>
  </si>
  <si>
    <t>Allen</t>
  </si>
  <si>
    <t>043893</t>
  </si>
  <si>
    <t>Dover City</t>
  </si>
  <si>
    <t>043919</t>
  </si>
  <si>
    <t>East Liverpool City</t>
  </si>
  <si>
    <t>Columbiana</t>
  </si>
  <si>
    <t>043927</t>
  </si>
  <si>
    <t>East Palestine City</t>
  </si>
  <si>
    <t>043935</t>
  </si>
  <si>
    <t>Eaton Community City</t>
  </si>
  <si>
    <t>Preble</t>
  </si>
  <si>
    <t>043943</t>
  </si>
  <si>
    <t>Elyria City Schools</t>
  </si>
  <si>
    <t>Lorain</t>
  </si>
  <si>
    <t>043950</t>
  </si>
  <si>
    <t>Euclid City</t>
  </si>
  <si>
    <t>043968</t>
  </si>
  <si>
    <t>Fairborn City</t>
  </si>
  <si>
    <t>Greene</t>
  </si>
  <si>
    <t>043976</t>
  </si>
  <si>
    <t>Fairview Park City</t>
  </si>
  <si>
    <t>043984</t>
  </si>
  <si>
    <t>Findlay City</t>
  </si>
  <si>
    <t>Hancock</t>
  </si>
  <si>
    <t>043992</t>
  </si>
  <si>
    <t>Fostoria City</t>
  </si>
  <si>
    <t>Seneca</t>
  </si>
  <si>
    <t>044008</t>
  </si>
  <si>
    <t>Franklin City</t>
  </si>
  <si>
    <t>Warren</t>
  </si>
  <si>
    <t>044016</t>
  </si>
  <si>
    <t>Fremont City</t>
  </si>
  <si>
    <t>Sandusky</t>
  </si>
  <si>
    <t>044024</t>
  </si>
  <si>
    <t>Galion City</t>
  </si>
  <si>
    <t>044032</t>
  </si>
  <si>
    <t>Gallipolis City</t>
  </si>
  <si>
    <t>Gallia</t>
  </si>
  <si>
    <t>044040</t>
  </si>
  <si>
    <t>Garfield Heights City Schools</t>
  </si>
  <si>
    <t>044057</t>
  </si>
  <si>
    <t>Geneva Area City</t>
  </si>
  <si>
    <t>044065</t>
  </si>
  <si>
    <t>Girard City School District</t>
  </si>
  <si>
    <t>Trumbull</t>
  </si>
  <si>
    <t>044073</t>
  </si>
  <si>
    <t>Grandview Heights Schools</t>
  </si>
  <si>
    <t>044081</t>
  </si>
  <si>
    <t>Winton Woods City</t>
  </si>
  <si>
    <t>044099</t>
  </si>
  <si>
    <t>Greenville City</t>
  </si>
  <si>
    <t>Darke</t>
  </si>
  <si>
    <t>044107</t>
  </si>
  <si>
    <t>Hamilton City</t>
  </si>
  <si>
    <t>Butler</t>
  </si>
  <si>
    <t>044115</t>
  </si>
  <si>
    <t>Heath City</t>
  </si>
  <si>
    <t>Licking</t>
  </si>
  <si>
    <t>044123</t>
  </si>
  <si>
    <t>Hillsboro City</t>
  </si>
  <si>
    <t>Highland</t>
  </si>
  <si>
    <t>044131</t>
  </si>
  <si>
    <t>Huron City Schools</t>
  </si>
  <si>
    <t>Erie</t>
  </si>
  <si>
    <t>044149</t>
  </si>
  <si>
    <t>Ironton City</t>
  </si>
  <si>
    <t>Lawrence</t>
  </si>
  <si>
    <t>044156</t>
  </si>
  <si>
    <t>Jackson City</t>
  </si>
  <si>
    <t>Jackson</t>
  </si>
  <si>
    <t>044164</t>
  </si>
  <si>
    <t>Kent City</t>
  </si>
  <si>
    <t>Portage</t>
  </si>
  <si>
    <t>044172</t>
  </si>
  <si>
    <t>Kenton City</t>
  </si>
  <si>
    <t>Hardin</t>
  </si>
  <si>
    <t>044180</t>
  </si>
  <si>
    <t>Kettering City School District</t>
  </si>
  <si>
    <t>044198</t>
  </si>
  <si>
    <t>Lakewood City</t>
  </si>
  <si>
    <t>044206</t>
  </si>
  <si>
    <t>Lancaster City</t>
  </si>
  <si>
    <t>Fairfield</t>
  </si>
  <si>
    <t>044214</t>
  </si>
  <si>
    <t>Lebanon City</t>
  </si>
  <si>
    <t>044222</t>
  </si>
  <si>
    <t>Lima City</t>
  </si>
  <si>
    <t>044230</t>
  </si>
  <si>
    <t>Lockland Local</t>
  </si>
  <si>
    <t>044248</t>
  </si>
  <si>
    <t>Logan-Hocking Local</t>
  </si>
  <si>
    <t>Hocking</t>
  </si>
  <si>
    <t>044255</t>
  </si>
  <si>
    <t>London City</t>
  </si>
  <si>
    <t>Madison</t>
  </si>
  <si>
    <t>044263</t>
  </si>
  <si>
    <t>Lorain City</t>
  </si>
  <si>
    <t>044271</t>
  </si>
  <si>
    <t>Loveland City</t>
  </si>
  <si>
    <t>044289</t>
  </si>
  <si>
    <t>Madeira City</t>
  </si>
  <si>
    <t>044297</t>
  </si>
  <si>
    <t>Mansfield City</t>
  </si>
  <si>
    <t>Richland</t>
  </si>
  <si>
    <t>044305</t>
  </si>
  <si>
    <t>Maple Heights City</t>
  </si>
  <si>
    <t>044313</t>
  </si>
  <si>
    <t>Mariemont City</t>
  </si>
  <si>
    <t>044321</t>
  </si>
  <si>
    <t>Marietta City</t>
  </si>
  <si>
    <t>044339</t>
  </si>
  <si>
    <t>Marion City</t>
  </si>
  <si>
    <t>Marion</t>
  </si>
  <si>
    <t>044347</t>
  </si>
  <si>
    <t>Martins Ferry City</t>
  </si>
  <si>
    <t>044354</t>
  </si>
  <si>
    <t>Massillon City</t>
  </si>
  <si>
    <t>044362</t>
  </si>
  <si>
    <t>Maumee City</t>
  </si>
  <si>
    <t>Lucas</t>
  </si>
  <si>
    <t>044370</t>
  </si>
  <si>
    <t>Mayfield City</t>
  </si>
  <si>
    <t>044388</t>
  </si>
  <si>
    <t>Medina City SD</t>
  </si>
  <si>
    <t>044396</t>
  </si>
  <si>
    <t>Miamisburg City</t>
  </si>
  <si>
    <t>044404</t>
  </si>
  <si>
    <t>Middletown City</t>
  </si>
  <si>
    <t>044412</t>
  </si>
  <si>
    <t>Mt Healthy City</t>
  </si>
  <si>
    <t>044420</t>
  </si>
  <si>
    <t>Mount Vernon City</t>
  </si>
  <si>
    <t>Knox</t>
  </si>
  <si>
    <t>044438</t>
  </si>
  <si>
    <t>Napoleon Area City</t>
  </si>
  <si>
    <t>Henry</t>
  </si>
  <si>
    <t>044446</t>
  </si>
  <si>
    <t>Nelsonville-York City</t>
  </si>
  <si>
    <t>044453</t>
  </si>
  <si>
    <t>Newark City</t>
  </si>
  <si>
    <t>044461</t>
  </si>
  <si>
    <t>New Boston Local</t>
  </si>
  <si>
    <t>Scioto</t>
  </si>
  <si>
    <t>044479</t>
  </si>
  <si>
    <t>New Lexington City</t>
  </si>
  <si>
    <t>Perry</t>
  </si>
  <si>
    <t>044487</t>
  </si>
  <si>
    <t>New Philadelphia City</t>
  </si>
  <si>
    <t>044495</t>
  </si>
  <si>
    <t>Niles City</t>
  </si>
  <si>
    <t>044503</t>
  </si>
  <si>
    <t>North Canton City</t>
  </si>
  <si>
    <t>044511</t>
  </si>
  <si>
    <t>North College Hill City</t>
  </si>
  <si>
    <t>044529</t>
  </si>
  <si>
    <t>North Olmsted City</t>
  </si>
  <si>
    <t>044537</t>
  </si>
  <si>
    <t>North Ridgeville City</t>
  </si>
  <si>
    <t>044545</t>
  </si>
  <si>
    <t>North Royalton City</t>
  </si>
  <si>
    <t>044552</t>
  </si>
  <si>
    <t>Norton City</t>
  </si>
  <si>
    <t>044560</t>
  </si>
  <si>
    <t>Norwalk City</t>
  </si>
  <si>
    <t>044578</t>
  </si>
  <si>
    <t>Norwood City</t>
  </si>
  <si>
    <t>044586</t>
  </si>
  <si>
    <t>Oakwood City</t>
  </si>
  <si>
    <t>044594</t>
  </si>
  <si>
    <t>Oberlin City Schools</t>
  </si>
  <si>
    <t>044602</t>
  </si>
  <si>
    <t>Oregon City</t>
  </si>
  <si>
    <t>044610</t>
  </si>
  <si>
    <t>Orrville City</t>
  </si>
  <si>
    <t>Wayne</t>
  </si>
  <si>
    <t>044628</t>
  </si>
  <si>
    <t>Painesville City Local</t>
  </si>
  <si>
    <t>Lake</t>
  </si>
  <si>
    <t>044636</t>
  </si>
  <si>
    <t>Parma City</t>
  </si>
  <si>
    <t>044644</t>
  </si>
  <si>
    <t>Piqua City</t>
  </si>
  <si>
    <t>Miami</t>
  </si>
  <si>
    <t>044651</t>
  </si>
  <si>
    <t>Port Clinton City</t>
  </si>
  <si>
    <t>Ottawa</t>
  </si>
  <si>
    <t>044669</t>
  </si>
  <si>
    <t>Portsmouth City</t>
  </si>
  <si>
    <t>044677</t>
  </si>
  <si>
    <t>Princeton City</t>
  </si>
  <si>
    <t>044685</t>
  </si>
  <si>
    <t>Ravenna City</t>
  </si>
  <si>
    <t>044693</t>
  </si>
  <si>
    <t>Reading Community City</t>
  </si>
  <si>
    <t>044701</t>
  </si>
  <si>
    <t>Rocky River City</t>
  </si>
  <si>
    <t>044719</t>
  </si>
  <si>
    <t>St Bernard-Elmwood Place City</t>
  </si>
  <si>
    <t>044727</t>
  </si>
  <si>
    <t>St Marys City</t>
  </si>
  <si>
    <t>Auglaize</t>
  </si>
  <si>
    <t>044735</t>
  </si>
  <si>
    <t>Salem City</t>
  </si>
  <si>
    <t>044743</t>
  </si>
  <si>
    <t>Sandusky City</t>
  </si>
  <si>
    <t>044750</t>
  </si>
  <si>
    <t>Shaker Heights City</t>
  </si>
  <si>
    <t>044768</t>
  </si>
  <si>
    <t>Sheffield-Sheffield Lake City</t>
  </si>
  <si>
    <t>044776</t>
  </si>
  <si>
    <t>Shelby City</t>
  </si>
  <si>
    <t>044784</t>
  </si>
  <si>
    <t>Sidney City</t>
  </si>
  <si>
    <t>Shelby</t>
  </si>
  <si>
    <t>044792</t>
  </si>
  <si>
    <t>South Euclid-Lyndhurst City</t>
  </si>
  <si>
    <t>044800</t>
  </si>
  <si>
    <t>South-Western City</t>
  </si>
  <si>
    <t>044818</t>
  </si>
  <si>
    <t>Springfield City</t>
  </si>
  <si>
    <t>Clark</t>
  </si>
  <si>
    <t>044826</t>
  </si>
  <si>
    <t>Steubenville City</t>
  </si>
  <si>
    <t>Jefferson</t>
  </si>
  <si>
    <t>044834</t>
  </si>
  <si>
    <t>Stow-Munroe Falls City School District</t>
  </si>
  <si>
    <t>044842</t>
  </si>
  <si>
    <t>Strongsville City</t>
  </si>
  <si>
    <t>044859</t>
  </si>
  <si>
    <t>Struthers City</t>
  </si>
  <si>
    <t>044867</t>
  </si>
  <si>
    <t>Sycamore Community City</t>
  </si>
  <si>
    <t>044875</t>
  </si>
  <si>
    <t>Sylvania City</t>
  </si>
  <si>
    <t>044883</t>
  </si>
  <si>
    <t>Tallmadge City</t>
  </si>
  <si>
    <t>044891</t>
  </si>
  <si>
    <t>Tiffin City</t>
  </si>
  <si>
    <t>044909</t>
  </si>
  <si>
    <t>Toledo City</t>
  </si>
  <si>
    <t>044917</t>
  </si>
  <si>
    <t>Toronto City</t>
  </si>
  <si>
    <t>044925</t>
  </si>
  <si>
    <t>Troy City</t>
  </si>
  <si>
    <t>044933</t>
  </si>
  <si>
    <t>Upper Arlington City</t>
  </si>
  <si>
    <t>044941</t>
  </si>
  <si>
    <t>Urbana City</t>
  </si>
  <si>
    <t>Champaign</t>
  </si>
  <si>
    <t>044958</t>
  </si>
  <si>
    <t>Vandalia-Butler City</t>
  </si>
  <si>
    <t>044966</t>
  </si>
  <si>
    <t>Van Wert City</t>
  </si>
  <si>
    <t>Van Wert</t>
  </si>
  <si>
    <t>044974</t>
  </si>
  <si>
    <t>Wadsworth City</t>
  </si>
  <si>
    <t>044982</t>
  </si>
  <si>
    <t>Wapakoneta City</t>
  </si>
  <si>
    <t>044990</t>
  </si>
  <si>
    <t>Warren City</t>
  </si>
  <si>
    <t>045005</t>
  </si>
  <si>
    <t>Warrensville Heights City</t>
  </si>
  <si>
    <t>045013</t>
  </si>
  <si>
    <t>Washington Court House City</t>
  </si>
  <si>
    <t>Fayette</t>
  </si>
  <si>
    <t>045021</t>
  </si>
  <si>
    <t>Wellston City</t>
  </si>
  <si>
    <t>045039</t>
  </si>
  <si>
    <t>Wellsville Local</t>
  </si>
  <si>
    <t>045047</t>
  </si>
  <si>
    <t>Westerville City</t>
  </si>
  <si>
    <t>045054</t>
  </si>
  <si>
    <t>West Carrollton City</t>
  </si>
  <si>
    <t>045062</t>
  </si>
  <si>
    <t>Westlake City</t>
  </si>
  <si>
    <t>045070</t>
  </si>
  <si>
    <t>Whitehall City</t>
  </si>
  <si>
    <t>045088</t>
  </si>
  <si>
    <t>Wickliffe City</t>
  </si>
  <si>
    <t>045096</t>
  </si>
  <si>
    <t>Willard City</t>
  </si>
  <si>
    <t>045104</t>
  </si>
  <si>
    <t>Willoughby-Eastlake City</t>
  </si>
  <si>
    <t>045112</t>
  </si>
  <si>
    <t>Wilmington City</t>
  </si>
  <si>
    <t>Clinton</t>
  </si>
  <si>
    <t>045120</t>
  </si>
  <si>
    <t>Wooster City</t>
  </si>
  <si>
    <t>045138</t>
  </si>
  <si>
    <t>Worthington City</t>
  </si>
  <si>
    <t>045146</t>
  </si>
  <si>
    <t>Wyoming City</t>
  </si>
  <si>
    <t>045153</t>
  </si>
  <si>
    <t>Xenia Community City</t>
  </si>
  <si>
    <t>045161</t>
  </si>
  <si>
    <t>Youngstown City Schools</t>
  </si>
  <si>
    <t>045179</t>
  </si>
  <si>
    <t>Zanesville City</t>
  </si>
  <si>
    <t>Muskingum</t>
  </si>
  <si>
    <t>045187</t>
  </si>
  <si>
    <t>Ada Exempted Village</t>
  </si>
  <si>
    <t>045195</t>
  </si>
  <si>
    <t>Amherst Exempted Village</t>
  </si>
  <si>
    <t>045203</t>
  </si>
  <si>
    <t>Barnesville Exempted Village</t>
  </si>
  <si>
    <t>045211</t>
  </si>
  <si>
    <t>Bluffton Exempted Village</t>
  </si>
  <si>
    <t>045229</t>
  </si>
  <si>
    <t>Bradford Exempted Village</t>
  </si>
  <si>
    <t>045237</t>
  </si>
  <si>
    <t>Bridgeport Exempted Village</t>
  </si>
  <si>
    <t>045245</t>
  </si>
  <si>
    <t>Harrison Hills City</t>
  </si>
  <si>
    <t>Harrison</t>
  </si>
  <si>
    <t>045252</t>
  </si>
  <si>
    <t>Caldwell Exempted Village</t>
  </si>
  <si>
    <t>Noble</t>
  </si>
  <si>
    <t>045260</t>
  </si>
  <si>
    <t>Carey Exempted Village</t>
  </si>
  <si>
    <t>Wyandot</t>
  </si>
  <si>
    <t>045278</t>
  </si>
  <si>
    <t>Carrollton Exempted Village</t>
  </si>
  <si>
    <t>Carroll</t>
  </si>
  <si>
    <t>045286</t>
  </si>
  <si>
    <t>Chagrin Falls Exempted Village</t>
  </si>
  <si>
    <t>045294</t>
  </si>
  <si>
    <t>Chesapeake Union Exempted Village</t>
  </si>
  <si>
    <t>045302</t>
  </si>
  <si>
    <t>Clyde-Green Springs Exempted Village</t>
  </si>
  <si>
    <t>045310</t>
  </si>
  <si>
    <t>Coldwater Exempted Village</t>
  </si>
  <si>
    <t>045328</t>
  </si>
  <si>
    <t>Columbiana Exempted Village</t>
  </si>
  <si>
    <t>045336</t>
  </si>
  <si>
    <t>Covington Exempted Village</t>
  </si>
  <si>
    <t>045344</t>
  </si>
  <si>
    <t>Crestline Exempted Village</t>
  </si>
  <si>
    <t>045351</t>
  </si>
  <si>
    <t>Crooksville Exempted Village</t>
  </si>
  <si>
    <t>045369</t>
  </si>
  <si>
    <t>Fairport Harbor Exempted Village</t>
  </si>
  <si>
    <t>045377</t>
  </si>
  <si>
    <t>Georgetown Exempted Village</t>
  </si>
  <si>
    <t>Brown</t>
  </si>
  <si>
    <t>045385</t>
  </si>
  <si>
    <t>Gibsonburg Exempted Village</t>
  </si>
  <si>
    <t>045393</t>
  </si>
  <si>
    <t>Granville Exempted Village</t>
  </si>
  <si>
    <t>045401</t>
  </si>
  <si>
    <t>Greenfield Exempted Village</t>
  </si>
  <si>
    <t>045419</t>
  </si>
  <si>
    <t>Hicksville Exempted Village</t>
  </si>
  <si>
    <t>045427</t>
  </si>
  <si>
    <t>Hubbard Exempted Village</t>
  </si>
  <si>
    <t>045435</t>
  </si>
  <si>
    <t>Indian Hill Exempted Village</t>
  </si>
  <si>
    <t>045443</t>
  </si>
  <si>
    <t>Leetonia Exempted Village</t>
  </si>
  <si>
    <t>045450</t>
  </si>
  <si>
    <t>Lisbon Exempted Village</t>
  </si>
  <si>
    <t>045468</t>
  </si>
  <si>
    <t>Loudonville-Perrysville Exempted Village</t>
  </si>
  <si>
    <t>045476</t>
  </si>
  <si>
    <t>Marysville Exempted Village</t>
  </si>
  <si>
    <t>Union</t>
  </si>
  <si>
    <t>045484</t>
  </si>
  <si>
    <t>Mechanicsburg Exempted Village</t>
  </si>
  <si>
    <t>045492</t>
  </si>
  <si>
    <t>Mentor Exempted Village</t>
  </si>
  <si>
    <t>045500</t>
  </si>
  <si>
    <t>Milford Exempted Village</t>
  </si>
  <si>
    <t>Clermont</t>
  </si>
  <si>
    <t>045518</t>
  </si>
  <si>
    <t>Milton-Union Exempted Village</t>
  </si>
  <si>
    <t>045526</t>
  </si>
  <si>
    <t>Montpelier Exempted Village</t>
  </si>
  <si>
    <t>045534</t>
  </si>
  <si>
    <t>Mount Gilead Exempted Village</t>
  </si>
  <si>
    <t>Morrow</t>
  </si>
  <si>
    <t>045542</t>
  </si>
  <si>
    <t>Newcomerstown Exempted Village</t>
  </si>
  <si>
    <t>045559</t>
  </si>
  <si>
    <t>New Richmond Exempted Village</t>
  </si>
  <si>
    <t>045567</t>
  </si>
  <si>
    <t>Newton Falls Exempted Village</t>
  </si>
  <si>
    <t>045575</t>
  </si>
  <si>
    <t>Paulding Exempted Village</t>
  </si>
  <si>
    <t>Paulding</t>
  </si>
  <si>
    <t>045583</t>
  </si>
  <si>
    <t>Perrysburg Exempted Village</t>
  </si>
  <si>
    <t>045591</t>
  </si>
  <si>
    <t>Rittman Exempted Village</t>
  </si>
  <si>
    <t>045609</t>
  </si>
  <si>
    <t>Rossford Exempted Village</t>
  </si>
  <si>
    <t>045617</t>
  </si>
  <si>
    <t>Tipp City Exempted Village</t>
  </si>
  <si>
    <t>045625</t>
  </si>
  <si>
    <t>Upper Sandusky Exempted Village</t>
  </si>
  <si>
    <t>045633</t>
  </si>
  <si>
    <t>Versailles Exempted Village</t>
  </si>
  <si>
    <t>045641</t>
  </si>
  <si>
    <t>Wauseon Exempted Village</t>
  </si>
  <si>
    <t>Fulton</t>
  </si>
  <si>
    <t>045658</t>
  </si>
  <si>
    <t>Wellington Exempted Village</t>
  </si>
  <si>
    <t>045666</t>
  </si>
  <si>
    <t>Windham Exempted Village</t>
  </si>
  <si>
    <t>045674</t>
  </si>
  <si>
    <t>Yellow Springs Exempted Village</t>
  </si>
  <si>
    <t>045757</t>
  </si>
  <si>
    <t>Allen East Local</t>
  </si>
  <si>
    <t>045765</t>
  </si>
  <si>
    <t>Bath Local</t>
  </si>
  <si>
    <t>045773</t>
  </si>
  <si>
    <t>Elida Local</t>
  </si>
  <si>
    <t>045781</t>
  </si>
  <si>
    <t>Perry Local</t>
  </si>
  <si>
    <t>045799</t>
  </si>
  <si>
    <t>Shawnee Local</t>
  </si>
  <si>
    <t>045807</t>
  </si>
  <si>
    <t>Spencerville Local</t>
  </si>
  <si>
    <t>045823</t>
  </si>
  <si>
    <t>Hillsdale Local</t>
  </si>
  <si>
    <t>045831</t>
  </si>
  <si>
    <t>Mapleton Local</t>
  </si>
  <si>
    <t>045856</t>
  </si>
  <si>
    <t>Buckeye Local</t>
  </si>
  <si>
    <t>045864</t>
  </si>
  <si>
    <t>Grand Valley Local</t>
  </si>
  <si>
    <t>045872</t>
  </si>
  <si>
    <t>Jefferson Area Local</t>
  </si>
  <si>
    <t>045880</t>
  </si>
  <si>
    <t>Pymatuning Valley Local</t>
  </si>
  <si>
    <t>045906</t>
  </si>
  <si>
    <t>Alexander Local</t>
  </si>
  <si>
    <t>045914</t>
  </si>
  <si>
    <t>Federal Hocking Local</t>
  </si>
  <si>
    <t>045922</t>
  </si>
  <si>
    <t>Trimble Local</t>
  </si>
  <si>
    <t>045948</t>
  </si>
  <si>
    <t>Minster Local</t>
  </si>
  <si>
    <t>045955</t>
  </si>
  <si>
    <t>New Bremen Local</t>
  </si>
  <si>
    <t>045963</t>
  </si>
  <si>
    <t>New Knoxville Local</t>
  </si>
  <si>
    <t>045971</t>
  </si>
  <si>
    <t>Waynesfield-Goshen Local</t>
  </si>
  <si>
    <t>045997</t>
  </si>
  <si>
    <t>St Clairsville-Richland City</t>
  </si>
  <si>
    <t>046003</t>
  </si>
  <si>
    <t>Shadyside Local</t>
  </si>
  <si>
    <t>046011</t>
  </si>
  <si>
    <t>Union Local</t>
  </si>
  <si>
    <t>046037</t>
  </si>
  <si>
    <t>Eastern Local</t>
  </si>
  <si>
    <t>046045</t>
  </si>
  <si>
    <t>Fayetteville-Perry Local</t>
  </si>
  <si>
    <t>046060</t>
  </si>
  <si>
    <t>Western Brown Local</t>
  </si>
  <si>
    <t>046078</t>
  </si>
  <si>
    <t>Ripley-Union-Lewis-Huntington Local</t>
  </si>
  <si>
    <t>046094</t>
  </si>
  <si>
    <t>Edgewood City</t>
  </si>
  <si>
    <t>046102</t>
  </si>
  <si>
    <t>Fairfield City</t>
  </si>
  <si>
    <t>046110</t>
  </si>
  <si>
    <t>Lakota Local</t>
  </si>
  <si>
    <t>046128</t>
  </si>
  <si>
    <t>Madison Local</t>
  </si>
  <si>
    <t>046136</t>
  </si>
  <si>
    <t>New Miami Local</t>
  </si>
  <si>
    <t>046144</t>
  </si>
  <si>
    <t>Ross Local</t>
  </si>
  <si>
    <t>046151</t>
  </si>
  <si>
    <t>Talawanda City</t>
  </si>
  <si>
    <t>046177</t>
  </si>
  <si>
    <t>Brown Local</t>
  </si>
  <si>
    <t>046193</t>
  </si>
  <si>
    <t>Graham Local</t>
  </si>
  <si>
    <t>046201</t>
  </si>
  <si>
    <t>Triad Local</t>
  </si>
  <si>
    <t>046219</t>
  </si>
  <si>
    <t>West Liberty-Salem Local</t>
  </si>
  <si>
    <t>046235</t>
  </si>
  <si>
    <t>Greenon Local</t>
  </si>
  <si>
    <t>046243</t>
  </si>
  <si>
    <t>Tecumseh Local</t>
  </si>
  <si>
    <t>046250</t>
  </si>
  <si>
    <t>Northeastern Local</t>
  </si>
  <si>
    <t>046268</t>
  </si>
  <si>
    <t>Northwestern Local</t>
  </si>
  <si>
    <t>046276</t>
  </si>
  <si>
    <t>Southeastern Local</t>
  </si>
  <si>
    <t>046284</t>
  </si>
  <si>
    <t>Clark-Shawnee Local</t>
  </si>
  <si>
    <t>046300</t>
  </si>
  <si>
    <t>Batavia Local</t>
  </si>
  <si>
    <t>046318</t>
  </si>
  <si>
    <t>Bethel-Tate Local</t>
  </si>
  <si>
    <t>046326</t>
  </si>
  <si>
    <t>Clermont Northeastern Local</t>
  </si>
  <si>
    <t>046334</t>
  </si>
  <si>
    <t>Felicity-Franklin Local</t>
  </si>
  <si>
    <t>046342</t>
  </si>
  <si>
    <t>Goshen Local</t>
  </si>
  <si>
    <t>046359</t>
  </si>
  <si>
    <t>West Clermont Local</t>
  </si>
  <si>
    <t>046367</t>
  </si>
  <si>
    <t>Williamsburg Local</t>
  </si>
  <si>
    <t>046383</t>
  </si>
  <si>
    <t>Blanchester Local</t>
  </si>
  <si>
    <t>046391</t>
  </si>
  <si>
    <t>Clinton-Massie Local</t>
  </si>
  <si>
    <t>046409</t>
  </si>
  <si>
    <t>East Clinton Local</t>
  </si>
  <si>
    <t>046425</t>
  </si>
  <si>
    <t>Beaver Local</t>
  </si>
  <si>
    <t>046433</t>
  </si>
  <si>
    <t>Crestview Local</t>
  </si>
  <si>
    <t>046441</t>
  </si>
  <si>
    <t>Southern Local</t>
  </si>
  <si>
    <t>046458</t>
  </si>
  <si>
    <t>United Local</t>
  </si>
  <si>
    <t>046474</t>
  </si>
  <si>
    <t>Ridgewood Local</t>
  </si>
  <si>
    <t>046482</t>
  </si>
  <si>
    <t>River View Local</t>
  </si>
  <si>
    <t>046508</t>
  </si>
  <si>
    <t>Buckeye Central Local</t>
  </si>
  <si>
    <t>046516</t>
  </si>
  <si>
    <t>Colonel Crawford Local</t>
  </si>
  <si>
    <t>046524</t>
  </si>
  <si>
    <t>Wynford Local</t>
  </si>
  <si>
    <t>046557</t>
  </si>
  <si>
    <t>Cuyahoga Heights Local</t>
  </si>
  <si>
    <t>046565</t>
  </si>
  <si>
    <t>Independence Local</t>
  </si>
  <si>
    <t>046573</t>
  </si>
  <si>
    <t>Olmsted Falls City</t>
  </si>
  <si>
    <t>046581</t>
  </si>
  <si>
    <t>Orange City</t>
  </si>
  <si>
    <t>046599</t>
  </si>
  <si>
    <t>Richmond Heights Local</t>
  </si>
  <si>
    <t>046607</t>
  </si>
  <si>
    <t>Solon City</t>
  </si>
  <si>
    <t>046623</t>
  </si>
  <si>
    <t>Ansonia Local</t>
  </si>
  <si>
    <t>046631</t>
  </si>
  <si>
    <t>Arcanum-Butler Local</t>
  </si>
  <si>
    <t>046649</t>
  </si>
  <si>
    <t>Franklin Monroe Local</t>
  </si>
  <si>
    <t>046672</t>
  </si>
  <si>
    <t>Mississinawa Valley Local</t>
  </si>
  <si>
    <t>046680</t>
  </si>
  <si>
    <t>Tri-Village Local</t>
  </si>
  <si>
    <t>046706</t>
  </si>
  <si>
    <t>Ayersville Local</t>
  </si>
  <si>
    <t>046714</t>
  </si>
  <si>
    <t>Central Local</t>
  </si>
  <si>
    <t>046722</t>
  </si>
  <si>
    <t>046748</t>
  </si>
  <si>
    <t>Big Walnut Local</t>
  </si>
  <si>
    <t>046755</t>
  </si>
  <si>
    <t>Buckeye Valley Local</t>
  </si>
  <si>
    <t>046763</t>
  </si>
  <si>
    <t>Olentangy Local</t>
  </si>
  <si>
    <t>046789</t>
  </si>
  <si>
    <t>Edison Local (formerly Berlin-Milan)</t>
  </si>
  <si>
    <t>046797</t>
  </si>
  <si>
    <t>Kelleys Island Local</t>
  </si>
  <si>
    <t>046805</t>
  </si>
  <si>
    <t>Margaretta Local</t>
  </si>
  <si>
    <t>046813</t>
  </si>
  <si>
    <t>Perkins Local</t>
  </si>
  <si>
    <t>046821</t>
  </si>
  <si>
    <t>Vermilion Local</t>
  </si>
  <si>
    <t>046847</t>
  </si>
  <si>
    <t>Amanda-Clearcreek Local</t>
  </si>
  <si>
    <t>046854</t>
  </si>
  <si>
    <t>Berne Union Local</t>
  </si>
  <si>
    <t>046862</t>
  </si>
  <si>
    <t>Bloom-Carroll Local</t>
  </si>
  <si>
    <t>046870</t>
  </si>
  <si>
    <t>Fairfield Union Local</t>
  </si>
  <si>
    <t>046888</t>
  </si>
  <si>
    <t>Liberty Union-Thurston Local</t>
  </si>
  <si>
    <t>046896</t>
  </si>
  <si>
    <t>Pickerington Local</t>
  </si>
  <si>
    <t>046904</t>
  </si>
  <si>
    <t>Walnut Township Local</t>
  </si>
  <si>
    <t>046920</t>
  </si>
  <si>
    <t>Miami Trace Local</t>
  </si>
  <si>
    <t>046946</t>
  </si>
  <si>
    <t>Canal Winchester Local</t>
  </si>
  <si>
    <t>046953</t>
  </si>
  <si>
    <t>Hamilton Local</t>
  </si>
  <si>
    <t>046961</t>
  </si>
  <si>
    <t>Gahanna-Jefferson City</t>
  </si>
  <si>
    <t>046979</t>
  </si>
  <si>
    <t>Groveport Madison Local</t>
  </si>
  <si>
    <t>046995</t>
  </si>
  <si>
    <t>New Albany-Plain Local</t>
  </si>
  <si>
    <t>047001</t>
  </si>
  <si>
    <t>Reynoldsburg City</t>
  </si>
  <si>
    <t>047019</t>
  </si>
  <si>
    <t>Hilliard City</t>
  </si>
  <si>
    <t>047027</t>
  </si>
  <si>
    <t>Dublin City</t>
  </si>
  <si>
    <t>047043</t>
  </si>
  <si>
    <t>Archbold-Area Local</t>
  </si>
  <si>
    <t>047050</t>
  </si>
  <si>
    <t>Evergreen Local</t>
  </si>
  <si>
    <t>047068</t>
  </si>
  <si>
    <t>Fayette Local</t>
  </si>
  <si>
    <t>047076</t>
  </si>
  <si>
    <t>Pettisville Local</t>
  </si>
  <si>
    <t>047084</t>
  </si>
  <si>
    <t>Pike-Delta-York Local</t>
  </si>
  <si>
    <t>047092</t>
  </si>
  <si>
    <t>Swanton Local</t>
  </si>
  <si>
    <t>047167</t>
  </si>
  <si>
    <t>Berkshire Local</t>
  </si>
  <si>
    <t>Geauga</t>
  </si>
  <si>
    <t>047175</t>
  </si>
  <si>
    <t>Cardinal Local</t>
  </si>
  <si>
    <t>047183</t>
  </si>
  <si>
    <t>Chardon Local</t>
  </si>
  <si>
    <t>047191</t>
  </si>
  <si>
    <t>Kenston Local</t>
  </si>
  <si>
    <t>047217</t>
  </si>
  <si>
    <t>Newbury Local</t>
  </si>
  <si>
    <t>047225</t>
  </si>
  <si>
    <t>West Geauga Local</t>
  </si>
  <si>
    <t>047241</t>
  </si>
  <si>
    <t>Beavercreek City</t>
  </si>
  <si>
    <t>047258</t>
  </si>
  <si>
    <t>Cedar Cliff Local</t>
  </si>
  <si>
    <t>047266</t>
  </si>
  <si>
    <t>Greeneview Local</t>
  </si>
  <si>
    <t>047274</t>
  </si>
  <si>
    <t>Bellbrook-Sugarcreek Local School District</t>
  </si>
  <si>
    <t>047308</t>
  </si>
  <si>
    <t>Rolling Hills Local</t>
  </si>
  <si>
    <t>047332</t>
  </si>
  <si>
    <t>Finneytown Local</t>
  </si>
  <si>
    <t>047340</t>
  </si>
  <si>
    <t>Forest Hills Local</t>
  </si>
  <si>
    <t>047365</t>
  </si>
  <si>
    <t>Northwest Local</t>
  </si>
  <si>
    <t>047373</t>
  </si>
  <si>
    <t>Oak Hills Local</t>
  </si>
  <si>
    <t>047381</t>
  </si>
  <si>
    <t>Southwest Local</t>
  </si>
  <si>
    <t>047399</t>
  </si>
  <si>
    <t>Three Rivers Local</t>
  </si>
  <si>
    <t>047415</t>
  </si>
  <si>
    <t>Arcadia Local</t>
  </si>
  <si>
    <t>047423</t>
  </si>
  <si>
    <t>Arlington Local</t>
  </si>
  <si>
    <t>047431</t>
  </si>
  <si>
    <t>Cory-Rawson Local</t>
  </si>
  <si>
    <t>047449</t>
  </si>
  <si>
    <t>Liberty-Benton Local</t>
  </si>
  <si>
    <t>047456</t>
  </si>
  <si>
    <t>McComb Local</t>
  </si>
  <si>
    <t>047464</t>
  </si>
  <si>
    <t>Van Buren Local</t>
  </si>
  <si>
    <t>047472</t>
  </si>
  <si>
    <t>Vanlue Local</t>
  </si>
  <si>
    <t>047498</t>
  </si>
  <si>
    <t>Hardin Northern Local</t>
  </si>
  <si>
    <t>047506</t>
  </si>
  <si>
    <t>Ridgemont Local</t>
  </si>
  <si>
    <t>047514</t>
  </si>
  <si>
    <t>Riverdale Local</t>
  </si>
  <si>
    <t>047522</t>
  </si>
  <si>
    <t>Upper Scioto Valley Local</t>
  </si>
  <si>
    <t>047548</t>
  </si>
  <si>
    <t>Conotton Valley Union Local</t>
  </si>
  <si>
    <t>047571</t>
  </si>
  <si>
    <t>Holgate Local</t>
  </si>
  <si>
    <t>047589</t>
  </si>
  <si>
    <t>Liberty Center Local</t>
  </si>
  <si>
    <t>047597</t>
  </si>
  <si>
    <t>Patrick Henry Local</t>
  </si>
  <si>
    <t>047613</t>
  </si>
  <si>
    <t>Bright Local</t>
  </si>
  <si>
    <t>047621</t>
  </si>
  <si>
    <t>Fairfield Local</t>
  </si>
  <si>
    <t>047639</t>
  </si>
  <si>
    <t>Lynchburg-Clay Local</t>
  </si>
  <si>
    <t>047688</t>
  </si>
  <si>
    <t>East Holmes Local</t>
  </si>
  <si>
    <t>Holmes</t>
  </si>
  <si>
    <t>047696</t>
  </si>
  <si>
    <t>West Holmes Local</t>
  </si>
  <si>
    <t>047712</t>
  </si>
  <si>
    <t>Monroeville Local</t>
  </si>
  <si>
    <t>047720</t>
  </si>
  <si>
    <t>New London Local</t>
  </si>
  <si>
    <t>047738</t>
  </si>
  <si>
    <t>South Central Local</t>
  </si>
  <si>
    <t>047746</t>
  </si>
  <si>
    <t>Western Reserve Local</t>
  </si>
  <si>
    <t>047761</t>
  </si>
  <si>
    <t>Oak Hill Union Local</t>
  </si>
  <si>
    <t>047787</t>
  </si>
  <si>
    <t>047795</t>
  </si>
  <si>
    <t>Edison Local</t>
  </si>
  <si>
    <t>047803</t>
  </si>
  <si>
    <t>Indian Creek Local</t>
  </si>
  <si>
    <t>047829</t>
  </si>
  <si>
    <t>Centerburg Local</t>
  </si>
  <si>
    <t>047837</t>
  </si>
  <si>
    <t>Danville Local</t>
  </si>
  <si>
    <t>047845</t>
  </si>
  <si>
    <t>East Knox Local</t>
  </si>
  <si>
    <t>047852</t>
  </si>
  <si>
    <t>Fredericktown Local</t>
  </si>
  <si>
    <t>047878</t>
  </si>
  <si>
    <t>Kirtland Local</t>
  </si>
  <si>
    <t>047886</t>
  </si>
  <si>
    <t>047894</t>
  </si>
  <si>
    <t>Riverside Local</t>
  </si>
  <si>
    <t>047902</t>
  </si>
  <si>
    <t>047928</t>
  </si>
  <si>
    <t>Dawson-Bryant Local</t>
  </si>
  <si>
    <t>047936</t>
  </si>
  <si>
    <t>Fairland Local</t>
  </si>
  <si>
    <t>047944</t>
  </si>
  <si>
    <t>Rock Hill Local</t>
  </si>
  <si>
    <t>047951</t>
  </si>
  <si>
    <t>South Point Local</t>
  </si>
  <si>
    <t>047969</t>
  </si>
  <si>
    <t>Symmes Valley Local</t>
  </si>
  <si>
    <t>047985</t>
  </si>
  <si>
    <t>Johnstown-Monroe Local</t>
  </si>
  <si>
    <t>047993</t>
  </si>
  <si>
    <t>Lakewood Local</t>
  </si>
  <si>
    <t>048009</t>
  </si>
  <si>
    <t>Licking Heights Local</t>
  </si>
  <si>
    <t>048017</t>
  </si>
  <si>
    <t>Licking Valley Local</t>
  </si>
  <si>
    <t>048025</t>
  </si>
  <si>
    <t>North Fork Local</t>
  </si>
  <si>
    <t>048033</t>
  </si>
  <si>
    <t>Northridge Local</t>
  </si>
  <si>
    <t>048041</t>
  </si>
  <si>
    <t>Southwest Licking Local</t>
  </si>
  <si>
    <t>048074</t>
  </si>
  <si>
    <t>Benjamin Logan Local</t>
  </si>
  <si>
    <t>048082</t>
  </si>
  <si>
    <t>Indian Lake Local</t>
  </si>
  <si>
    <t>048090</t>
  </si>
  <si>
    <t>048116</t>
  </si>
  <si>
    <t>Avon Local</t>
  </si>
  <si>
    <t>048124</t>
  </si>
  <si>
    <t>Avon Lake City</t>
  </si>
  <si>
    <t>048132</t>
  </si>
  <si>
    <t>Clearview Local</t>
  </si>
  <si>
    <t>048140</t>
  </si>
  <si>
    <t>Columbia Local</t>
  </si>
  <si>
    <t>048157</t>
  </si>
  <si>
    <t>Firelands Local</t>
  </si>
  <si>
    <t>048165</t>
  </si>
  <si>
    <t>Keystone Local</t>
  </si>
  <si>
    <t>048173</t>
  </si>
  <si>
    <t>Midview Local</t>
  </si>
  <si>
    <t>048207</t>
  </si>
  <si>
    <t>Anthony Wayne Local</t>
  </si>
  <si>
    <t>048215</t>
  </si>
  <si>
    <t>Ottawa Hills Local</t>
  </si>
  <si>
    <t>048223</t>
  </si>
  <si>
    <t>Springfield Local</t>
  </si>
  <si>
    <t>048231</t>
  </si>
  <si>
    <t>Washington Local</t>
  </si>
  <si>
    <t>048256</t>
  </si>
  <si>
    <t>Jefferson Local</t>
  </si>
  <si>
    <t>048264</t>
  </si>
  <si>
    <t>Jonathan Alder Local</t>
  </si>
  <si>
    <t>048272</t>
  </si>
  <si>
    <t>Madison-Plains Local</t>
  </si>
  <si>
    <t>048298</t>
  </si>
  <si>
    <t>Austintown Local Schools</t>
  </si>
  <si>
    <t>048306</t>
  </si>
  <si>
    <t>Boardman Local</t>
  </si>
  <si>
    <t>048314</t>
  </si>
  <si>
    <t>Canfield Local</t>
  </si>
  <si>
    <t>048322</t>
  </si>
  <si>
    <t>Jackson-Milton Local</t>
  </si>
  <si>
    <t>048330</t>
  </si>
  <si>
    <t>Lowellville Local</t>
  </si>
  <si>
    <t>048348</t>
  </si>
  <si>
    <t>Poland Local</t>
  </si>
  <si>
    <t>048355</t>
  </si>
  <si>
    <t>Sebring Local</t>
  </si>
  <si>
    <t>048363</t>
  </si>
  <si>
    <t>South Range Local</t>
  </si>
  <si>
    <t>048371</t>
  </si>
  <si>
    <t>048389</t>
  </si>
  <si>
    <t>West Branch Local</t>
  </si>
  <si>
    <t>048397</t>
  </si>
  <si>
    <t>048413</t>
  </si>
  <si>
    <t>Elgin Local</t>
  </si>
  <si>
    <t>048421</t>
  </si>
  <si>
    <t>Pleasant Local</t>
  </si>
  <si>
    <t>048439</t>
  </si>
  <si>
    <t>Ridgedale Local</t>
  </si>
  <si>
    <t>048447</t>
  </si>
  <si>
    <t>River Valley Local</t>
  </si>
  <si>
    <t>048462</t>
  </si>
  <si>
    <t>Black River Local</t>
  </si>
  <si>
    <t>048470</t>
  </si>
  <si>
    <t>048488</t>
  </si>
  <si>
    <t>Cloverleaf Local</t>
  </si>
  <si>
    <t>048496</t>
  </si>
  <si>
    <t>Highland Local</t>
  </si>
  <si>
    <t>048512</t>
  </si>
  <si>
    <t>Meigs</t>
  </si>
  <si>
    <t>048520</t>
  </si>
  <si>
    <t>Meigs Local</t>
  </si>
  <si>
    <t>048538</t>
  </si>
  <si>
    <t>048553</t>
  </si>
  <si>
    <t>Marion Local</t>
  </si>
  <si>
    <t>048579</t>
  </si>
  <si>
    <t>Parkway Local</t>
  </si>
  <si>
    <t>048587</t>
  </si>
  <si>
    <t>St Henry Consolidated Local</t>
  </si>
  <si>
    <t>048595</t>
  </si>
  <si>
    <t>Fort Recovery Local</t>
  </si>
  <si>
    <t>048611</t>
  </si>
  <si>
    <t>Bethel Local</t>
  </si>
  <si>
    <t>048629</t>
  </si>
  <si>
    <t>Miami East Local</t>
  </si>
  <si>
    <t>048637</t>
  </si>
  <si>
    <t>Newton Local</t>
  </si>
  <si>
    <t>048652</t>
  </si>
  <si>
    <t>Switzerland of Ohio Local</t>
  </si>
  <si>
    <t>Monroe</t>
  </si>
  <si>
    <t>048678</t>
  </si>
  <si>
    <t>Brookville Local</t>
  </si>
  <si>
    <t>048686</t>
  </si>
  <si>
    <t>Jefferson Township Local</t>
  </si>
  <si>
    <t>048694</t>
  </si>
  <si>
    <t>Trotwood-Madison City</t>
  </si>
  <si>
    <t>048702</t>
  </si>
  <si>
    <t>Mad River Local</t>
  </si>
  <si>
    <t>048710</t>
  </si>
  <si>
    <t>New Lebanon Local</t>
  </si>
  <si>
    <t>048728</t>
  </si>
  <si>
    <t>Northmont City</t>
  </si>
  <si>
    <t>048736</t>
  </si>
  <si>
    <t>048744</t>
  </si>
  <si>
    <t>Valley View Local</t>
  </si>
  <si>
    <t>048751</t>
  </si>
  <si>
    <t>Huber Heights City</t>
  </si>
  <si>
    <t>048777</t>
  </si>
  <si>
    <t>Morgan Local</t>
  </si>
  <si>
    <t>Morgan</t>
  </si>
  <si>
    <t>048793</t>
  </si>
  <si>
    <t>Cardington-Lincoln Local</t>
  </si>
  <si>
    <t>048801</t>
  </si>
  <si>
    <t>048819</t>
  </si>
  <si>
    <t>Northmor Local</t>
  </si>
  <si>
    <t>048835</t>
  </si>
  <si>
    <t>East Muskingum Local</t>
  </si>
  <si>
    <t>048843</t>
  </si>
  <si>
    <t>Franklin Local</t>
  </si>
  <si>
    <t>048850</t>
  </si>
  <si>
    <t>Maysville Local</t>
  </si>
  <si>
    <t>048876</t>
  </si>
  <si>
    <t>Tri-Valley Local</t>
  </si>
  <si>
    <t>048884</t>
  </si>
  <si>
    <t>West Muskingum Local</t>
  </si>
  <si>
    <t>048900</t>
  </si>
  <si>
    <t>Noble Local</t>
  </si>
  <si>
    <t>048926</t>
  </si>
  <si>
    <t>Benton Carroll Salem Local</t>
  </si>
  <si>
    <t>048934</t>
  </si>
  <si>
    <t>Danbury Local</t>
  </si>
  <si>
    <t>048942</t>
  </si>
  <si>
    <t>Genoa Area Local</t>
  </si>
  <si>
    <t>048975</t>
  </si>
  <si>
    <t>Put-In-Bay Local</t>
  </si>
  <si>
    <t>048991</t>
  </si>
  <si>
    <t>Antwerp Local</t>
  </si>
  <si>
    <t>049031</t>
  </si>
  <si>
    <t>Wayne Trace Local</t>
  </si>
  <si>
    <t>049056</t>
  </si>
  <si>
    <t>Northern Local</t>
  </si>
  <si>
    <t>049064</t>
  </si>
  <si>
    <t>049080</t>
  </si>
  <si>
    <t>Logan Elm Local</t>
  </si>
  <si>
    <t>049098</t>
  </si>
  <si>
    <t>Teays Valley Local</t>
  </si>
  <si>
    <t>049106</t>
  </si>
  <si>
    <t>Westfall Local</t>
  </si>
  <si>
    <t>049122</t>
  </si>
  <si>
    <t>Pike</t>
  </si>
  <si>
    <t>049130</t>
  </si>
  <si>
    <t>Scioto Valley Local</t>
  </si>
  <si>
    <t>049148</t>
  </si>
  <si>
    <t>Waverly City</t>
  </si>
  <si>
    <t>049155</t>
  </si>
  <si>
    <t>Western Local</t>
  </si>
  <si>
    <t>049171</t>
  </si>
  <si>
    <t>Aurora City</t>
  </si>
  <si>
    <t>049189</t>
  </si>
  <si>
    <t>Crestwood Local</t>
  </si>
  <si>
    <t>049197</t>
  </si>
  <si>
    <t>Field Local</t>
  </si>
  <si>
    <t>049205</t>
  </si>
  <si>
    <t>James A Garfield Local</t>
  </si>
  <si>
    <t>049213</t>
  </si>
  <si>
    <t>Rootstown Local</t>
  </si>
  <si>
    <t>049221</t>
  </si>
  <si>
    <t>Southeast Local</t>
  </si>
  <si>
    <t>049239</t>
  </si>
  <si>
    <t>Streetsboro City</t>
  </si>
  <si>
    <t>049247</t>
  </si>
  <si>
    <t>Waterloo Local</t>
  </si>
  <si>
    <t>049270</t>
  </si>
  <si>
    <t>National Trail Local</t>
  </si>
  <si>
    <t>049288</t>
  </si>
  <si>
    <t>Preble Shawnee Local</t>
  </si>
  <si>
    <t>049296</t>
  </si>
  <si>
    <t>Twin Valley Community Local</t>
  </si>
  <si>
    <t>049312</t>
  </si>
  <si>
    <t>Columbus Grove Local</t>
  </si>
  <si>
    <t>Putnam</t>
  </si>
  <si>
    <t>049320</t>
  </si>
  <si>
    <t>Continental Local</t>
  </si>
  <si>
    <t>049338</t>
  </si>
  <si>
    <t>Jennings Local</t>
  </si>
  <si>
    <t>049346</t>
  </si>
  <si>
    <t>Kalida Local</t>
  </si>
  <si>
    <t>049353</t>
  </si>
  <si>
    <t>Leipsic Local</t>
  </si>
  <si>
    <t>049361</t>
  </si>
  <si>
    <t>Miller City-New Cleveland Local School District</t>
  </si>
  <si>
    <t>049379</t>
  </si>
  <si>
    <t>Ottawa-Glandorf Local</t>
  </si>
  <si>
    <t>049387</t>
  </si>
  <si>
    <t>Ottoville Local</t>
  </si>
  <si>
    <t>049395</t>
  </si>
  <si>
    <t>Pandora-Gilboa Local</t>
  </si>
  <si>
    <t>049411</t>
  </si>
  <si>
    <t>Clear Fork Valley Local</t>
  </si>
  <si>
    <t>049429</t>
  </si>
  <si>
    <t>049437</t>
  </si>
  <si>
    <t>Lexington Local</t>
  </si>
  <si>
    <t>049445</t>
  </si>
  <si>
    <t>Lucas Local</t>
  </si>
  <si>
    <t>049452</t>
  </si>
  <si>
    <t>049460</t>
  </si>
  <si>
    <t>Plymouth-Shiloh Local</t>
  </si>
  <si>
    <t>049478</t>
  </si>
  <si>
    <t>Ontario Local</t>
  </si>
  <si>
    <t>049494</t>
  </si>
  <si>
    <t>Adena Local</t>
  </si>
  <si>
    <t>049502</t>
  </si>
  <si>
    <t>Huntington Local</t>
  </si>
  <si>
    <t>049510</t>
  </si>
  <si>
    <t>Paint Valley Local</t>
  </si>
  <si>
    <t>049528</t>
  </si>
  <si>
    <t>049536</t>
  </si>
  <si>
    <t>Union-Scioto Local</t>
  </si>
  <si>
    <t>049544</t>
  </si>
  <si>
    <t>Zane Trace Local</t>
  </si>
  <si>
    <t>049569</t>
  </si>
  <si>
    <t>049577</t>
  </si>
  <si>
    <t>Woodmore Local</t>
  </si>
  <si>
    <t>049593</t>
  </si>
  <si>
    <t>Bloom-Vernon Local</t>
  </si>
  <si>
    <t>049601</t>
  </si>
  <si>
    <t>Clay Local</t>
  </si>
  <si>
    <t>049619</t>
  </si>
  <si>
    <t>Green Local</t>
  </si>
  <si>
    <t>049627</t>
  </si>
  <si>
    <t>Minford Local</t>
  </si>
  <si>
    <t>049635</t>
  </si>
  <si>
    <t>049643</t>
  </si>
  <si>
    <t>Valley Local</t>
  </si>
  <si>
    <t>049650</t>
  </si>
  <si>
    <t>Washington-Nile Local</t>
  </si>
  <si>
    <t>049668</t>
  </si>
  <si>
    <t>Wheelersburg Local</t>
  </si>
  <si>
    <t>049684</t>
  </si>
  <si>
    <t>Seneca East Local</t>
  </si>
  <si>
    <t>049700</t>
  </si>
  <si>
    <t>Hopewell-Loudon Local</t>
  </si>
  <si>
    <t>049718</t>
  </si>
  <si>
    <t>New Riegel Local</t>
  </si>
  <si>
    <t>049726</t>
  </si>
  <si>
    <t>Old Fort Local</t>
  </si>
  <si>
    <t>049759</t>
  </si>
  <si>
    <t>Anna Local</t>
  </si>
  <si>
    <t>049767</t>
  </si>
  <si>
    <t>Botkins Local</t>
  </si>
  <si>
    <t>049775</t>
  </si>
  <si>
    <t>Fairlawn Local</t>
  </si>
  <si>
    <t>049783</t>
  </si>
  <si>
    <t>Fort Loramie Local</t>
  </si>
  <si>
    <t>049791</t>
  </si>
  <si>
    <t>Hardin-Houston Local</t>
  </si>
  <si>
    <t>049817</t>
  </si>
  <si>
    <t>Russia Local</t>
  </si>
  <si>
    <t>049833</t>
  </si>
  <si>
    <t>Canton Local</t>
  </si>
  <si>
    <t>049841</t>
  </si>
  <si>
    <t>Fairless Local</t>
  </si>
  <si>
    <t>049858</t>
  </si>
  <si>
    <t>Jackson Local</t>
  </si>
  <si>
    <t>049866</t>
  </si>
  <si>
    <t>Lake Local</t>
  </si>
  <si>
    <t>049874</t>
  </si>
  <si>
    <t>Louisville City</t>
  </si>
  <si>
    <t>049882</t>
  </si>
  <si>
    <t>Marlington Local</t>
  </si>
  <si>
    <t>049890</t>
  </si>
  <si>
    <t>Minerva Local</t>
  </si>
  <si>
    <t>049908</t>
  </si>
  <si>
    <t>049916</t>
  </si>
  <si>
    <t>Osnaburg Local</t>
  </si>
  <si>
    <t>049924</t>
  </si>
  <si>
    <t>049932</t>
  </si>
  <si>
    <t>Plain Local</t>
  </si>
  <si>
    <t>049940</t>
  </si>
  <si>
    <t>Sandy Valley Local</t>
  </si>
  <si>
    <t>049957</t>
  </si>
  <si>
    <t>Tuslaw Local</t>
  </si>
  <si>
    <t>049973</t>
  </si>
  <si>
    <t>Woodridge Local</t>
  </si>
  <si>
    <t>049981</t>
  </si>
  <si>
    <t>Copley-Fairlawn City</t>
  </si>
  <si>
    <t>049999</t>
  </si>
  <si>
    <t>Coventry Local</t>
  </si>
  <si>
    <t>050005</t>
  </si>
  <si>
    <t>050013</t>
  </si>
  <si>
    <t>050021</t>
  </si>
  <si>
    <t>Hudson City</t>
  </si>
  <si>
    <t>050039</t>
  </si>
  <si>
    <t>Mogadore Local</t>
  </si>
  <si>
    <t>050047</t>
  </si>
  <si>
    <t>Nordonia Hills City</t>
  </si>
  <si>
    <t>050054</t>
  </si>
  <si>
    <t>Revere Local</t>
  </si>
  <si>
    <t>050062</t>
  </si>
  <si>
    <t>050070</t>
  </si>
  <si>
    <t>Twinsburg City</t>
  </si>
  <si>
    <t>050096</t>
  </si>
  <si>
    <t>Bloomfield-Mespo Local</t>
  </si>
  <si>
    <t>050112</t>
  </si>
  <si>
    <t>Bristol Local</t>
  </si>
  <si>
    <t>050120</t>
  </si>
  <si>
    <t>Brookfield Local</t>
  </si>
  <si>
    <t>050138</t>
  </si>
  <si>
    <t>Champion Local</t>
  </si>
  <si>
    <t>050153</t>
  </si>
  <si>
    <t>Mathews Local</t>
  </si>
  <si>
    <t>050161</t>
  </si>
  <si>
    <t>Howland Local</t>
  </si>
  <si>
    <t>050179</t>
  </si>
  <si>
    <t>Joseph Badger Local</t>
  </si>
  <si>
    <t>050187</t>
  </si>
  <si>
    <t>Lakeview Local</t>
  </si>
  <si>
    <t>050195</t>
  </si>
  <si>
    <t>Liberty Local</t>
  </si>
  <si>
    <t>050203</t>
  </si>
  <si>
    <t>Lordstown Local</t>
  </si>
  <si>
    <t>050211</t>
  </si>
  <si>
    <t>Maplewood Local</t>
  </si>
  <si>
    <t>050229</t>
  </si>
  <si>
    <t>McDonald Local</t>
  </si>
  <si>
    <t>050237</t>
  </si>
  <si>
    <t>Southington Local</t>
  </si>
  <si>
    <t>050245</t>
  </si>
  <si>
    <t>LaBrae Local</t>
  </si>
  <si>
    <t>050252</t>
  </si>
  <si>
    <t>Weathersfield Local</t>
  </si>
  <si>
    <t>050278</t>
  </si>
  <si>
    <t>Garaway Local</t>
  </si>
  <si>
    <t>050286</t>
  </si>
  <si>
    <t>Indian Valley Local Schools</t>
  </si>
  <si>
    <t>050294</t>
  </si>
  <si>
    <t>Strasburg-Franklin Local</t>
  </si>
  <si>
    <t>050302</t>
  </si>
  <si>
    <t>Tuscarawas Valley Local</t>
  </si>
  <si>
    <t>050328</t>
  </si>
  <si>
    <t>Fairbanks Local</t>
  </si>
  <si>
    <t>050336</t>
  </si>
  <si>
    <t>North Union Local</t>
  </si>
  <si>
    <t>050351</t>
  </si>
  <si>
    <t>050369</t>
  </si>
  <si>
    <t>Lincolnview Local</t>
  </si>
  <si>
    <t>050393</t>
  </si>
  <si>
    <t>Vinton County Local</t>
  </si>
  <si>
    <t>Vinton</t>
  </si>
  <si>
    <t>050419</t>
  </si>
  <si>
    <t>Carlisle Local</t>
  </si>
  <si>
    <t>050427</t>
  </si>
  <si>
    <t>Springboro Community City</t>
  </si>
  <si>
    <t>050435</t>
  </si>
  <si>
    <t>Kings Local</t>
  </si>
  <si>
    <t>050443</t>
  </si>
  <si>
    <t>Little Miami Local</t>
  </si>
  <si>
    <t>050450</t>
  </si>
  <si>
    <t>Mason City School District</t>
  </si>
  <si>
    <t>050468</t>
  </si>
  <si>
    <t>Wayne Local</t>
  </si>
  <si>
    <t>050484</t>
  </si>
  <si>
    <t>Fort Frye Local</t>
  </si>
  <si>
    <t>050492</t>
  </si>
  <si>
    <t>Frontier Local</t>
  </si>
  <si>
    <t>050500</t>
  </si>
  <si>
    <t>Warren Local</t>
  </si>
  <si>
    <t>050518</t>
  </si>
  <si>
    <t>Wolf Creek Local</t>
  </si>
  <si>
    <t>050534</t>
  </si>
  <si>
    <t>Chippewa Local</t>
  </si>
  <si>
    <t>050542</t>
  </si>
  <si>
    <t>Dalton Local</t>
  </si>
  <si>
    <t>050559</t>
  </si>
  <si>
    <t>050567</t>
  </si>
  <si>
    <t>Norwayne Local</t>
  </si>
  <si>
    <t>050575</t>
  </si>
  <si>
    <t>050583</t>
  </si>
  <si>
    <t>050591</t>
  </si>
  <si>
    <t>Triway Local</t>
  </si>
  <si>
    <t>050617</t>
  </si>
  <si>
    <t>Edgerton Local</t>
  </si>
  <si>
    <t>050625</t>
  </si>
  <si>
    <t>Edon Northwest Local</t>
  </si>
  <si>
    <t>050633</t>
  </si>
  <si>
    <t>Millcreek-West Unity Local</t>
  </si>
  <si>
    <t>050641</t>
  </si>
  <si>
    <t>North Central Local</t>
  </si>
  <si>
    <t>050658</t>
  </si>
  <si>
    <t>Stryker Local</t>
  </si>
  <si>
    <t>050674</t>
  </si>
  <si>
    <t>Eastwood Local</t>
  </si>
  <si>
    <t>050682</t>
  </si>
  <si>
    <t>Elmwood Local</t>
  </si>
  <si>
    <t>050690</t>
  </si>
  <si>
    <t>050708</t>
  </si>
  <si>
    <t>North Baltimore Local</t>
  </si>
  <si>
    <t>050716</t>
  </si>
  <si>
    <t>Northwood Local Schools</t>
  </si>
  <si>
    <t>050724</t>
  </si>
  <si>
    <t>Otsego Local</t>
  </si>
  <si>
    <t>050740</t>
  </si>
  <si>
    <t>Mohawk Local</t>
  </si>
  <si>
    <t>050773</t>
  </si>
  <si>
    <t>Apollo</t>
  </si>
  <si>
    <t>050799</t>
  </si>
  <si>
    <t>Southern Hills</t>
  </si>
  <si>
    <t>050815</t>
  </si>
  <si>
    <t>Ashtabula County Technical and Career Center</t>
  </si>
  <si>
    <t>050856</t>
  </si>
  <si>
    <t>Belmont-Harrison</t>
  </si>
  <si>
    <t>050880</t>
  </si>
  <si>
    <t>Butler Technology &amp; Career Development Schools</t>
  </si>
  <si>
    <t>050906</t>
  </si>
  <si>
    <t>Columbiana County</t>
  </si>
  <si>
    <t>050922</t>
  </si>
  <si>
    <t>Cuyahoga Valley Career Center</t>
  </si>
  <si>
    <t>050948</t>
  </si>
  <si>
    <t>Polaris</t>
  </si>
  <si>
    <t>050963</t>
  </si>
  <si>
    <t>Four County Career Center</t>
  </si>
  <si>
    <t>050989</t>
  </si>
  <si>
    <t>Delaware Area Career Center</t>
  </si>
  <si>
    <t>051003</t>
  </si>
  <si>
    <t>Eastland-Fairfield Career/Tech</t>
  </si>
  <si>
    <t>051029</t>
  </si>
  <si>
    <t>EHOVE Career Center</t>
  </si>
  <si>
    <t>051045</t>
  </si>
  <si>
    <t>Greene County Vocational School District</t>
  </si>
  <si>
    <t>051060</t>
  </si>
  <si>
    <t>Great Oaks Career Campuses</t>
  </si>
  <si>
    <t>051128</t>
  </si>
  <si>
    <t>Jefferson County</t>
  </si>
  <si>
    <t>051144</t>
  </si>
  <si>
    <t>Knox County JVSD</t>
  </si>
  <si>
    <t>051169</t>
  </si>
  <si>
    <t>Auburn</t>
  </si>
  <si>
    <t>051185</t>
  </si>
  <si>
    <t>Lawrence County</t>
  </si>
  <si>
    <t>051201</t>
  </si>
  <si>
    <t>Career and Technology Educational Centers</t>
  </si>
  <si>
    <t>051227</t>
  </si>
  <si>
    <t>Lorain County JVS</t>
  </si>
  <si>
    <t>051243</t>
  </si>
  <si>
    <t>Mahoning Co Career &amp; Tech Ctr</t>
  </si>
  <si>
    <t>051284</t>
  </si>
  <si>
    <t>Miami Valley Career Tech</t>
  </si>
  <si>
    <t>051300</t>
  </si>
  <si>
    <t>Mid-East Career and Technology Centers</t>
  </si>
  <si>
    <t>051334</t>
  </si>
  <si>
    <t>Ohio Hi-Point Career Center</t>
  </si>
  <si>
    <t>051359</t>
  </si>
  <si>
    <t>Penta Career Center - District</t>
  </si>
  <si>
    <t>051375</t>
  </si>
  <si>
    <t>Pike County Area</t>
  </si>
  <si>
    <t>051391</t>
  </si>
  <si>
    <t>Maplewood Career Center</t>
  </si>
  <si>
    <t>051417</t>
  </si>
  <si>
    <t>Pioneer Career &amp; Technology</t>
  </si>
  <si>
    <t>051433</t>
  </si>
  <si>
    <t>Pickaway-Ross County JVSD</t>
  </si>
  <si>
    <t>051458</t>
  </si>
  <si>
    <t>Vanguard-Sentinel Career &amp; Technology Centers</t>
  </si>
  <si>
    <t>051474</t>
  </si>
  <si>
    <t>Warren County Vocational School</t>
  </si>
  <si>
    <t>051490</t>
  </si>
  <si>
    <t>Scioto County Career Technical Center</t>
  </si>
  <si>
    <t>051532</t>
  </si>
  <si>
    <t>Springfield-Clark County</t>
  </si>
  <si>
    <t>051607</t>
  </si>
  <si>
    <t>Tri-County Career Center</t>
  </si>
  <si>
    <t>051631</t>
  </si>
  <si>
    <t>Trumbull Career &amp; Tech Ctr</t>
  </si>
  <si>
    <t>051656</t>
  </si>
  <si>
    <t>Buckeye</t>
  </si>
  <si>
    <t>051672</t>
  </si>
  <si>
    <t>Vantage Career Center</t>
  </si>
  <si>
    <t>051698</t>
  </si>
  <si>
    <t>Washington County Career Center</t>
  </si>
  <si>
    <t>051714</t>
  </si>
  <si>
    <t>Wayne County JVSD</t>
  </si>
  <si>
    <t>061903</t>
  </si>
  <si>
    <t>Adams County/Ohio Valley Local</t>
  </si>
  <si>
    <t>062026</t>
  </si>
  <si>
    <t>Stark County Area</t>
  </si>
  <si>
    <t>062042</t>
  </si>
  <si>
    <t>Ashland County-West Holmes</t>
  </si>
  <si>
    <t>062067</t>
  </si>
  <si>
    <t>Gallia-Jackson-Vinton</t>
  </si>
  <si>
    <t>062109</t>
  </si>
  <si>
    <t>Medina County Joint Vocational School District</t>
  </si>
  <si>
    <t>062125</t>
  </si>
  <si>
    <t>Upper Valley Career Center</t>
  </si>
  <si>
    <t>062802</t>
  </si>
  <si>
    <t>U S Grant</t>
  </si>
  <si>
    <t>063495</t>
  </si>
  <si>
    <t>Portage Lakes</t>
  </si>
  <si>
    <t>063511</t>
  </si>
  <si>
    <t>Tolles Career &amp; Technical Center</t>
  </si>
  <si>
    <t>064964</t>
  </si>
  <si>
    <t>College Corner Local</t>
  </si>
  <si>
    <t>065227</t>
  </si>
  <si>
    <t>Coshocton County</t>
  </si>
  <si>
    <t>065268</t>
  </si>
  <si>
    <t>Tri-Rivers</t>
  </si>
  <si>
    <t>065680</t>
  </si>
  <si>
    <t>Gallia County Local</t>
  </si>
  <si>
    <t>069682</t>
  </si>
  <si>
    <t>East Guernsey Local</t>
  </si>
  <si>
    <t>091397</t>
  </si>
  <si>
    <t>Tri-County North Local</t>
  </si>
  <si>
    <t>139303</t>
  </si>
  <si>
    <t>Monroe Local School District</t>
  </si>
  <si>
    <t>2013 Total Expenditures (5.050)</t>
  </si>
  <si>
    <t>2013 Ending Cash Balance (Line 7.020)</t>
  </si>
  <si>
    <t>2013% of Budget</t>
  </si>
  <si>
    <t>2014 Total Expenditures (5.050)</t>
  </si>
  <si>
    <t>2014 Ending Cash Balance (Line 7.020)</t>
  </si>
  <si>
    <t>2014% of Budget</t>
  </si>
  <si>
    <t>2015 Total Expenditures (5.050)</t>
  </si>
  <si>
    <t>2015 Ending Cash Balance (Line 7.020)</t>
  </si>
  <si>
    <t>2015% of Budget</t>
  </si>
  <si>
    <t>2016 Total Expenditures (5.050)</t>
  </si>
  <si>
    <t>2016 Ending Cash Balance (Line 7.020)</t>
  </si>
  <si>
    <t>2016% of Budget</t>
  </si>
  <si>
    <t>Typology</t>
  </si>
  <si>
    <t>Description</t>
  </si>
  <si>
    <t>Count</t>
  </si>
  <si>
    <t>Avg</t>
  </si>
  <si>
    <t>County Averages</t>
  </si>
  <si>
    <t>County Percent Average</t>
  </si>
  <si>
    <t>Percentage Range</t>
  </si>
  <si>
    <t>IRN</t>
  </si>
  <si>
    <t>District</t>
  </si>
  <si>
    <t>County</t>
  </si>
  <si>
    <t>FY13</t>
  </si>
  <si>
    <t>FY14</t>
  </si>
  <si>
    <t>Overall</t>
  </si>
  <si>
    <t>043901</t>
  </si>
  <si>
    <t>049809</t>
  </si>
  <si>
    <t>East Cleveland City School District</t>
  </si>
  <si>
    <t>Grandview Heights City</t>
  </si>
  <si>
    <t>Kettering City</t>
  </si>
  <si>
    <t>Austintown Local</t>
  </si>
  <si>
    <t>Miller City-New Cleveland Local</t>
  </si>
  <si>
    <t>Jackson Center Local</t>
  </si>
  <si>
    <t>Edon-Northwest Local</t>
  </si>
  <si>
    <t>Great Oaks Inst Of Technology</t>
  </si>
  <si>
    <t>Rural - High Poverty/Small Population</t>
  </si>
  <si>
    <t>Small Town - Low Poverty/Small Population</t>
  </si>
  <si>
    <t>Small Town - High Poverty/Avg. Population</t>
  </si>
  <si>
    <t>Suburban - Low Poverty/Avg. Population</t>
  </si>
  <si>
    <t>Suburban - Low Poverty/Large Population</t>
  </si>
  <si>
    <t>Urban - High Poverty/Avg. Population</t>
  </si>
  <si>
    <t>Urban - High Poverty/Very Large Population</t>
  </si>
  <si>
    <t>FY15</t>
  </si>
  <si>
    <t>5-Year Average</t>
  </si>
  <si>
    <t>-</t>
  </si>
  <si>
    <t>FY13 Expenditures</t>
  </si>
  <si>
    <t>FY13 Ending Cash</t>
  </si>
  <si>
    <t>FY14 Expenditures</t>
  </si>
  <si>
    <t>FY15 Expenditures</t>
  </si>
  <si>
    <t>FY14 Ending Cash</t>
  </si>
  <si>
    <t>FY15 Ending Cash</t>
  </si>
  <si>
    <t>FY13 Cash as a % of Expenses</t>
  </si>
  <si>
    <t>FY14 Cash as a % of Expenses</t>
  </si>
  <si>
    <t>FY15 Cash as a % of Expenses</t>
  </si>
  <si>
    <t>Statewide Totals for JVSD</t>
  </si>
  <si>
    <t>Statewide Total for Traditional School Districts</t>
  </si>
  <si>
    <t>East Cleveland</t>
  </si>
  <si>
    <t>North Bass</t>
  </si>
  <si>
    <t>Jackson Center</t>
  </si>
  <si>
    <t>2011 Total Expenditures (5.050)</t>
  </si>
  <si>
    <t>2011 Ending Cash Balance (Line 7.020)</t>
  </si>
  <si>
    <t>2011% of Budget</t>
  </si>
  <si>
    <t>2012 Total Expenditures (5.050)</t>
  </si>
  <si>
    <t>2012 Ending Cash Balance (Line 7.020)</t>
  </si>
  <si>
    <t>2012% of Budget</t>
  </si>
  <si>
    <t>FY12 Expenditures</t>
  </si>
  <si>
    <t>FY12 Ending Cash</t>
  </si>
  <si>
    <t>FY12 Cash as a % of Expenses</t>
  </si>
  <si>
    <t>School District</t>
  </si>
  <si>
    <t>FY16 Expenditures</t>
  </si>
  <si>
    <t>FY16 Ending Cash</t>
  </si>
  <si>
    <t>FY16 Cash as a % of Expenses</t>
  </si>
  <si>
    <t>FY16</t>
  </si>
  <si>
    <t>Rural - Avg. Poverty/Very Small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</si>
</sst>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&quot;$&quot;#,##0"/>
    <numFmt numFmtId="167" formatCode="&quot;$&quot;#,##0.0"/>
    <numFmt numFmtId="168" formatCode="000000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quotePrefix="1" applyNumberFormat="1"/>
    <xf numFmtId="0" fontId="3" fillId="0" borderId="1" xfId="0" applyFont="1" applyBorder="1" applyAlignment="1">
      <alignment wrapText="1"/>
    </xf>
    <xf numFmtId="10" fontId="0" fillId="0" borderId="0" xfId="0" applyNumberFormat="1"/>
    <xf numFmtId="0" fontId="4" fillId="0" borderId="0" xfId="0" applyFont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2" xfId="0" applyFill="1" applyBorder="1"/>
    <xf numFmtId="165" fontId="3" fillId="0" borderId="1" xfId="2" applyNumberFormat="1" applyFont="1" applyBorder="1" applyAlignment="1">
      <alignment wrapText="1"/>
    </xf>
    <xf numFmtId="165" fontId="2" fillId="0" borderId="7" xfId="2" applyNumberFormat="1" applyFont="1" applyBorder="1"/>
    <xf numFmtId="165" fontId="2" fillId="0" borderId="8" xfId="2" applyNumberFormat="1" applyFont="1" applyBorder="1"/>
    <xf numFmtId="165" fontId="0" fillId="0" borderId="0" xfId="2" applyNumberFormat="1" applyFont="1"/>
    <xf numFmtId="165" fontId="2" fillId="0" borderId="9" xfId="2" applyNumberFormat="1" applyFont="1" applyBorder="1"/>
    <xf numFmtId="10" fontId="0" fillId="0" borderId="0" xfId="5" applyNumberFormat="1" applyFont="1"/>
    <xf numFmtId="10" fontId="0" fillId="2" borderId="0" xfId="0" applyNumberFormat="1" applyFill="1"/>
    <xf numFmtId="0" fontId="4" fillId="0" borderId="3" xfId="0" applyFont="1" applyFill="1" applyBorder="1"/>
    <xf numFmtId="0" fontId="0" fillId="0" borderId="0" xfId="0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8" fontId="0" fillId="2" borderId="0" xfId="0" quotePrefix="1" applyNumberFormat="1" applyFill="1" applyAlignment="1">
      <alignment horizontal="left"/>
    </xf>
    <xf numFmtId="0" fontId="0" fillId="2" borderId="0" xfId="0" quotePrefix="1" applyNumberFormat="1" applyFill="1"/>
    <xf numFmtId="165" fontId="2" fillId="2" borderId="8" xfId="2" applyNumberFormat="1" applyFont="1" applyFill="1" applyBorder="1"/>
    <xf numFmtId="165" fontId="2" fillId="2" borderId="0" xfId="2" applyNumberFormat="1" applyFont="1" applyFill="1"/>
    <xf numFmtId="165" fontId="2" fillId="2" borderId="8" xfId="2" applyNumberFormat="1" applyFont="1" applyFill="1" applyBorder="1"/>
    <xf numFmtId="166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167" fontId="0" fillId="0" borderId="4" xfId="0" applyNumberFormat="1" applyFill="1" applyBorder="1"/>
    <xf numFmtId="164" fontId="0" fillId="0" borderId="4" xfId="0" applyNumberFormat="1" applyFill="1" applyBorder="1"/>
    <xf numFmtId="166" fontId="4" fillId="0" borderId="4" xfId="4" applyNumberFormat="1" applyBorder="1"/>
    <xf numFmtId="164" fontId="4" fillId="0" borderId="4" xfId="4" applyNumberFormat="1" applyBorder="1"/>
    <xf numFmtId="166" fontId="0" fillId="0" borderId="4" xfId="0" applyNumberFormat="1" applyFill="1" applyBorder="1" applyAlignment="1">
      <alignment horizontal="right"/>
    </xf>
    <xf numFmtId="10" fontId="0" fillId="0" borderId="4" xfId="0" applyNumberFormat="1" applyFill="1" applyBorder="1" applyAlignment="1">
      <alignment horizontal="right"/>
    </xf>
    <xf numFmtId="166" fontId="4" fillId="0" borderId="0" xfId="3" applyNumberFormat="1" applyFont="1" applyFill="1" applyBorder="1" applyAlignment="1">
      <alignment horizontal="right"/>
    </xf>
    <xf numFmtId="10" fontId="4" fillId="0" borderId="0" xfId="4" applyNumberFormat="1" applyFill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6" fontId="0" fillId="2" borderId="4" xfId="0" applyNumberFormat="1" applyFill="1" applyBorder="1" applyAlignment="1">
      <alignment horizontal="right"/>
    </xf>
    <xf numFmtId="10" fontId="0" fillId="2" borderId="4" xfId="0" applyNumberFormat="1" applyFill="1" applyBorder="1" applyAlignment="1">
      <alignment horizontal="right"/>
    </xf>
    <xf numFmtId="166" fontId="4" fillId="0" borderId="4" xfId="0" applyNumberFormat="1" applyFont="1" applyFill="1" applyBorder="1" applyAlignment="1">
      <alignment horizontal="right"/>
    </xf>
    <xf numFmtId="10" fontId="4" fillId="0" borderId="4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1" fontId="6" fillId="0" borderId="0" xfId="3" applyNumberFormat="1" applyFont="1" applyFill="1" applyBorder="1" applyAlignment="1">
      <alignment horizontal="center"/>
    </xf>
    <xf numFmtId="165" fontId="6" fillId="0" borderId="0" xfId="2" applyNumberFormat="1" applyFont="1"/>
    <xf numFmtId="10" fontId="6" fillId="0" borderId="0" xfId="5" applyNumberFormat="1" applyFont="1"/>
    <xf numFmtId="164" fontId="6" fillId="0" borderId="10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center" wrapText="1"/>
    </xf>
    <xf numFmtId="166" fontId="6" fillId="0" borderId="10" xfId="3" applyNumberFormat="1" applyFont="1" applyFill="1" applyBorder="1" applyAlignment="1">
      <alignment horizontal="right"/>
    </xf>
    <xf numFmtId="0" fontId="6" fillId="0" borderId="10" xfId="0" applyFont="1" applyFill="1" applyBorder="1"/>
    <xf numFmtId="165" fontId="6" fillId="0" borderId="10" xfId="2" applyNumberFormat="1" applyFont="1" applyBorder="1"/>
    <xf numFmtId="10" fontId="6" fillId="0" borderId="10" xfId="5" applyNumberFormat="1" applyFont="1" applyBorder="1"/>
    <xf numFmtId="165" fontId="5" fillId="0" borderId="10" xfId="0" applyNumberFormat="1" applyFont="1" applyFill="1" applyBorder="1" applyAlignment="1"/>
    <xf numFmtId="10" fontId="5" fillId="0" borderId="10" xfId="0" applyNumberFormat="1" applyFont="1" applyFill="1" applyBorder="1" applyAlignment="1"/>
    <xf numFmtId="166" fontId="5" fillId="0" borderId="10" xfId="3" applyNumberFormat="1" applyFont="1" applyFill="1" applyBorder="1" applyAlignment="1">
      <alignment horizontal="right"/>
    </xf>
    <xf numFmtId="165" fontId="6" fillId="0" borderId="10" xfId="2" applyNumberFormat="1" applyFont="1" applyFill="1" applyBorder="1" applyAlignment="1">
      <alignment horizontal="center"/>
    </xf>
    <xf numFmtId="1" fontId="6" fillId="0" borderId="10" xfId="3" applyNumberFormat="1" applyFont="1" applyFill="1" applyBorder="1" applyAlignment="1">
      <alignment horizontal="center"/>
    </xf>
    <xf numFmtId="37" fontId="6" fillId="0" borderId="10" xfId="1" applyNumberFormat="1" applyFont="1" applyFill="1" applyBorder="1" applyAlignment="1">
      <alignment horizontal="center"/>
    </xf>
    <xf numFmtId="165" fontId="6" fillId="0" borderId="0" xfId="2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right"/>
    </xf>
    <xf numFmtId="165" fontId="6" fillId="0" borderId="0" xfId="2" applyNumberFormat="1" applyFont="1" applyBorder="1"/>
    <xf numFmtId="10" fontId="6" fillId="0" borderId="0" xfId="5" applyNumberFormat="1" applyFont="1" applyBorder="1"/>
    <xf numFmtId="164" fontId="6" fillId="0" borderId="0" xfId="5" applyNumberFormat="1" applyFont="1"/>
    <xf numFmtId="166" fontId="0" fillId="0" borderId="0" xfId="0" applyNumberFormat="1" applyBorder="1"/>
    <xf numFmtId="166" fontId="0" fillId="0" borderId="0" xfId="0" applyNumberFormat="1"/>
    <xf numFmtId="164" fontId="0" fillId="0" borderId="0" xfId="0" applyNumberFormat="1"/>
    <xf numFmtId="0" fontId="6" fillId="0" borderId="0" xfId="0" applyFont="1" applyFill="1"/>
    <xf numFmtId="10" fontId="6" fillId="0" borderId="10" xfId="5" applyNumberFormat="1" applyFont="1" applyFill="1" applyBorder="1" applyAlignment="1">
      <alignment horizontal="center"/>
    </xf>
    <xf numFmtId="10" fontId="6" fillId="0" borderId="0" xfId="5" applyNumberFormat="1" applyFont="1" applyFill="1" applyBorder="1" applyAlignment="1">
      <alignment horizontal="center"/>
    </xf>
    <xf numFmtId="10" fontId="5" fillId="0" borderId="10" xfId="5" applyNumberFormat="1" applyFont="1" applyFill="1" applyBorder="1" applyAlignment="1">
      <alignment horizontal="center"/>
    </xf>
    <xf numFmtId="165" fontId="5" fillId="0" borderId="10" xfId="0" applyNumberFormat="1" applyFont="1" applyFill="1" applyBorder="1" applyAlignment="1">
      <alignment horizontal="center"/>
    </xf>
    <xf numFmtId="10" fontId="6" fillId="0" borderId="0" xfId="5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3" fontId="6" fillId="0" borderId="0" xfId="7" applyFont="1" applyFill="1" applyAlignment="1">
      <alignment horizontal="center"/>
    </xf>
    <xf numFmtId="166" fontId="6" fillId="0" borderId="0" xfId="5" applyNumberFormat="1" applyFont="1" applyFill="1" applyAlignment="1">
      <alignment horizontal="center"/>
    </xf>
    <xf numFmtId="164" fontId="6" fillId="0" borderId="0" xfId="5" applyNumberFormat="1" applyFont="1" applyFill="1" applyAlignment="1">
      <alignment horizontal="center"/>
    </xf>
    <xf numFmtId="43" fontId="6" fillId="0" borderId="0" xfId="5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5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2" borderId="10" xfId="0" applyFont="1" applyFill="1" applyBorder="1"/>
    <xf numFmtId="166" fontId="6" fillId="2" borderId="10" xfId="3" applyNumberFormat="1" applyFont="1" applyFill="1" applyBorder="1" applyAlignment="1">
      <alignment horizontal="right"/>
    </xf>
    <xf numFmtId="164" fontId="6" fillId="2" borderId="10" xfId="0" applyNumberFormat="1" applyFont="1" applyFill="1" applyBorder="1" applyAlignment="1">
      <alignment horizontal="right"/>
    </xf>
    <xf numFmtId="1" fontId="6" fillId="2" borderId="10" xfId="3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8">
    <cellStyle name="Comma" xfId="7" builtinId="3"/>
    <cellStyle name="Comma 2" xfId="1"/>
    <cellStyle name="Currency" xfId="2" builtinId="4"/>
    <cellStyle name="Currency 2" xfId="3"/>
    <cellStyle name="Normal" xfId="0" builtinId="0"/>
    <cellStyle name="Normal 2" xfId="4"/>
    <cellStyle name="Percent" xfId="5" builtinId="5"/>
    <cellStyle name="Percent 2" xfId="6"/>
  </cellStyles>
  <dxfs count="6">
    <dxf>
      <font>
        <b/>
        <i val="0"/>
      </font>
      <fill>
        <patternFill>
          <bgColor rgb="FFF3F8B8"/>
        </patternFill>
      </fill>
    </dxf>
    <dxf>
      <font>
        <b/>
        <i val="0"/>
      </font>
      <fill>
        <patternFill>
          <bgColor rgb="FFF78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F3F8B8"/>
        </patternFill>
      </fill>
    </dxf>
    <dxf>
      <font>
        <b/>
        <i val="0"/>
      </font>
      <fill>
        <patternFill>
          <bgColor rgb="FFF78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EA8A8"/>
      <color rgb="FFFBADAB"/>
      <color rgb="FFF788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.rausch/AppData/Local/Microsoft/Windows/Temporary%20Internet%20Files/Content.Outlook/2IM24NGU/Balance_data%20(00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%20COS%20FOLDER\Budgets\FY16-17%20Budget\Foundation%20Funding\Cash%20Balance%20Analysi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RPTING_LEA_IRN</v>
          </cell>
          <cell r="B1" t="str">
            <v>ORG_NM</v>
          </cell>
          <cell r="C1" t="str">
            <v>ORG_TYPE</v>
          </cell>
          <cell r="D1" t="str">
            <v>CNTY_NM</v>
          </cell>
          <cell r="E1" t="str">
            <v>FY16 Expenditures</v>
          </cell>
          <cell r="F1" t="str">
            <v>FY16 Ending Cash Balance</v>
          </cell>
          <cell r="G1" t="str">
            <v>FY16 Cash as a % of Expenses</v>
          </cell>
        </row>
        <row r="2">
          <cell r="A2" t="str">
            <v>000442</v>
          </cell>
          <cell r="B2" t="str">
            <v>Manchester Local</v>
          </cell>
          <cell r="C2" t="str">
            <v>Public District</v>
          </cell>
          <cell r="D2" t="str">
            <v>Adams</v>
          </cell>
          <cell r="E2">
            <v>12980837</v>
          </cell>
          <cell r="F2">
            <v>4647320</v>
          </cell>
          <cell r="G2">
            <v>0.35801389386524152</v>
          </cell>
        </row>
        <row r="3">
          <cell r="A3" t="str">
            <v>043489</v>
          </cell>
          <cell r="B3" t="str">
            <v>Akron City</v>
          </cell>
          <cell r="C3" t="str">
            <v>Public District</v>
          </cell>
          <cell r="D3" t="str">
            <v>Summit</v>
          </cell>
          <cell r="E3">
            <v>320908322</v>
          </cell>
          <cell r="F3">
            <v>47907093</v>
          </cell>
          <cell r="G3">
            <v>0.14928591661764384</v>
          </cell>
        </row>
        <row r="4">
          <cell r="A4" t="str">
            <v>043497</v>
          </cell>
          <cell r="B4" t="str">
            <v>Alliance City</v>
          </cell>
          <cell r="C4" t="str">
            <v>Public District</v>
          </cell>
          <cell r="D4" t="str">
            <v>Stark</v>
          </cell>
          <cell r="E4">
            <v>30759650</v>
          </cell>
          <cell r="F4">
            <v>6690259</v>
          </cell>
          <cell r="G4">
            <v>0.21750114191806474</v>
          </cell>
        </row>
        <row r="5">
          <cell r="A5" t="str">
            <v>043505</v>
          </cell>
          <cell r="B5" t="str">
            <v>Ashland City</v>
          </cell>
          <cell r="C5" t="str">
            <v>Public District</v>
          </cell>
          <cell r="D5" t="str">
            <v>Ashland</v>
          </cell>
          <cell r="E5">
            <v>32323460</v>
          </cell>
          <cell r="F5">
            <v>10324770</v>
          </cell>
          <cell r="G5">
            <v>0.31942032195810721</v>
          </cell>
        </row>
        <row r="6">
          <cell r="A6" t="str">
            <v>043513</v>
          </cell>
          <cell r="B6" t="str">
            <v>Ashtabula Area City</v>
          </cell>
          <cell r="C6" t="str">
            <v>Public District</v>
          </cell>
          <cell r="D6" t="str">
            <v>Ashtabula</v>
          </cell>
          <cell r="E6">
            <v>37047883</v>
          </cell>
          <cell r="F6">
            <v>10566424</v>
          </cell>
          <cell r="G6">
            <v>0.28520992683981428</v>
          </cell>
        </row>
        <row r="7">
          <cell r="A7" t="str">
            <v>043521</v>
          </cell>
          <cell r="B7" t="str">
            <v>Athens City</v>
          </cell>
          <cell r="C7" t="str">
            <v>Public District</v>
          </cell>
          <cell r="D7" t="str">
            <v>Athens</v>
          </cell>
          <cell r="E7">
            <v>30426791</v>
          </cell>
          <cell r="F7">
            <v>8012320</v>
          </cell>
          <cell r="G7">
            <v>0.26333108871060373</v>
          </cell>
        </row>
        <row r="8">
          <cell r="A8" t="str">
            <v>043539</v>
          </cell>
          <cell r="B8" t="str">
            <v>Barberton City</v>
          </cell>
          <cell r="C8" t="str">
            <v>Public District</v>
          </cell>
          <cell r="D8" t="str">
            <v>Summit</v>
          </cell>
          <cell r="E8">
            <v>41264591</v>
          </cell>
          <cell r="F8">
            <v>17425559</v>
          </cell>
          <cell r="G8">
            <v>0.42228842156705249</v>
          </cell>
        </row>
        <row r="9">
          <cell r="A9" t="str">
            <v>043547</v>
          </cell>
          <cell r="B9" t="str">
            <v>Bay Village City</v>
          </cell>
          <cell r="C9" t="str">
            <v>Public District</v>
          </cell>
          <cell r="D9" t="str">
            <v>Cuyahoga</v>
          </cell>
          <cell r="E9">
            <v>31507700</v>
          </cell>
          <cell r="F9">
            <v>12445424</v>
          </cell>
          <cell r="G9">
            <v>0.39499627075286359</v>
          </cell>
        </row>
        <row r="10">
          <cell r="A10" t="str">
            <v>043554</v>
          </cell>
          <cell r="B10" t="str">
            <v>Beachwood City</v>
          </cell>
          <cell r="C10" t="str">
            <v>Public District</v>
          </cell>
          <cell r="D10" t="str">
            <v>Cuyahoga</v>
          </cell>
          <cell r="E10">
            <v>31798459</v>
          </cell>
          <cell r="F10">
            <v>19612414</v>
          </cell>
          <cell r="G10">
            <v>0.61677246686702647</v>
          </cell>
        </row>
        <row r="11">
          <cell r="A11" t="str">
            <v>043562</v>
          </cell>
          <cell r="B11" t="str">
            <v>Bedford City</v>
          </cell>
          <cell r="C11" t="str">
            <v>Public District</v>
          </cell>
          <cell r="D11" t="str">
            <v>Cuyahoga</v>
          </cell>
          <cell r="E11">
            <v>50396975</v>
          </cell>
          <cell r="F11">
            <v>14966627</v>
          </cell>
          <cell r="G11">
            <v>0.29697470929554798</v>
          </cell>
        </row>
        <row r="12">
          <cell r="A12" t="str">
            <v>043570</v>
          </cell>
          <cell r="B12" t="str">
            <v>Bellaire Local</v>
          </cell>
          <cell r="C12" t="str">
            <v>Public District</v>
          </cell>
          <cell r="D12" t="str">
            <v>Belmont</v>
          </cell>
          <cell r="E12">
            <v>12807088</v>
          </cell>
          <cell r="F12">
            <v>4162562</v>
          </cell>
          <cell r="G12">
            <v>0.32502017632735875</v>
          </cell>
        </row>
        <row r="13">
          <cell r="A13" t="str">
            <v>043588</v>
          </cell>
          <cell r="B13" t="str">
            <v>Bellefontaine City</v>
          </cell>
          <cell r="C13" t="str">
            <v>Public District</v>
          </cell>
          <cell r="D13" t="str">
            <v>Logan</v>
          </cell>
          <cell r="E13">
            <v>23727645</v>
          </cell>
          <cell r="F13">
            <v>10291333</v>
          </cell>
          <cell r="G13">
            <v>0.43372753596069058</v>
          </cell>
        </row>
        <row r="14">
          <cell r="A14" t="str">
            <v>043596</v>
          </cell>
          <cell r="B14" t="str">
            <v>Bellevue City</v>
          </cell>
          <cell r="C14" t="str">
            <v>Public District</v>
          </cell>
          <cell r="D14" t="str">
            <v>Huron</v>
          </cell>
          <cell r="E14">
            <v>20332608</v>
          </cell>
          <cell r="F14">
            <v>8087208</v>
          </cell>
          <cell r="G14">
            <v>0.39774572942142983</v>
          </cell>
        </row>
        <row r="15">
          <cell r="A15" t="str">
            <v>043604</v>
          </cell>
          <cell r="B15" t="str">
            <v>Belpre City</v>
          </cell>
          <cell r="C15" t="str">
            <v>Public District</v>
          </cell>
          <cell r="D15" t="str">
            <v>Washington</v>
          </cell>
          <cell r="E15">
            <v>10653838</v>
          </cell>
          <cell r="F15">
            <v>2127138</v>
          </cell>
          <cell r="G15">
            <v>0.19965931526272504</v>
          </cell>
        </row>
        <row r="16">
          <cell r="A16" t="str">
            <v>043612</v>
          </cell>
          <cell r="B16" t="str">
            <v>Berea City</v>
          </cell>
          <cell r="C16" t="str">
            <v>Public District</v>
          </cell>
          <cell r="D16" t="str">
            <v>Cuyahoga</v>
          </cell>
          <cell r="E16">
            <v>76379982</v>
          </cell>
          <cell r="F16">
            <v>14270366</v>
          </cell>
          <cell r="G16">
            <v>0.18683384869087818</v>
          </cell>
        </row>
        <row r="17">
          <cell r="A17" t="str">
            <v>043620</v>
          </cell>
          <cell r="B17" t="str">
            <v>Bexley City</v>
          </cell>
          <cell r="C17" t="str">
            <v>Public District</v>
          </cell>
          <cell r="D17" t="str">
            <v>Franklin</v>
          </cell>
          <cell r="E17">
            <v>34567677</v>
          </cell>
          <cell r="F17">
            <v>24358704</v>
          </cell>
          <cell r="G17">
            <v>0.70466707959577379</v>
          </cell>
        </row>
        <row r="18">
          <cell r="A18" t="str">
            <v>043638</v>
          </cell>
          <cell r="B18" t="str">
            <v>Bowling Green City School District</v>
          </cell>
          <cell r="C18" t="str">
            <v>Public District</v>
          </cell>
          <cell r="D18" t="str">
            <v>Wood</v>
          </cell>
          <cell r="E18">
            <v>28307482</v>
          </cell>
          <cell r="F18">
            <v>13272530</v>
          </cell>
          <cell r="G18">
            <v>0.46887003231159874</v>
          </cell>
        </row>
        <row r="19">
          <cell r="A19" t="str">
            <v>043646</v>
          </cell>
          <cell r="B19" t="str">
            <v>Brecksville-Broadview Heights City</v>
          </cell>
          <cell r="C19" t="str">
            <v>Public District</v>
          </cell>
          <cell r="D19" t="str">
            <v>Cuyahoga</v>
          </cell>
          <cell r="E19">
            <v>44670804</v>
          </cell>
          <cell r="F19">
            <v>10647641</v>
          </cell>
          <cell r="G19">
            <v>0.23835794403879546</v>
          </cell>
        </row>
        <row r="20">
          <cell r="A20" t="str">
            <v>043653</v>
          </cell>
          <cell r="B20" t="str">
            <v>Brooklyn City</v>
          </cell>
          <cell r="C20" t="str">
            <v>Public District</v>
          </cell>
          <cell r="D20" t="str">
            <v>Cuyahoga</v>
          </cell>
          <cell r="E20">
            <v>16960654</v>
          </cell>
          <cell r="F20">
            <v>2537852</v>
          </cell>
          <cell r="G20">
            <v>0.14963173000286428</v>
          </cell>
        </row>
        <row r="21">
          <cell r="A21" t="str">
            <v>043661</v>
          </cell>
          <cell r="B21" t="str">
            <v>Brunswick City</v>
          </cell>
          <cell r="C21" t="str">
            <v>Public District</v>
          </cell>
          <cell r="D21" t="str">
            <v>Medina</v>
          </cell>
          <cell r="E21">
            <v>65671814</v>
          </cell>
          <cell r="F21">
            <v>7833538</v>
          </cell>
          <cell r="G21">
            <v>0.11928310675261689</v>
          </cell>
        </row>
        <row r="22">
          <cell r="A22" t="str">
            <v>043679</v>
          </cell>
          <cell r="B22" t="str">
            <v>Bryan City</v>
          </cell>
          <cell r="C22" t="str">
            <v>Public District</v>
          </cell>
          <cell r="D22" t="str">
            <v>Williams</v>
          </cell>
          <cell r="E22">
            <v>19150986</v>
          </cell>
          <cell r="F22">
            <v>12103723</v>
          </cell>
          <cell r="G22">
            <v>0.63201565705285356</v>
          </cell>
        </row>
        <row r="23">
          <cell r="A23" t="str">
            <v>043687</v>
          </cell>
          <cell r="B23" t="str">
            <v>Bucyrus City</v>
          </cell>
          <cell r="C23" t="str">
            <v>Public District</v>
          </cell>
          <cell r="D23" t="str">
            <v>Crawford</v>
          </cell>
          <cell r="E23">
            <v>15843526</v>
          </cell>
          <cell r="F23">
            <v>6012915</v>
          </cell>
          <cell r="G23">
            <v>0.37951873844244016</v>
          </cell>
        </row>
        <row r="24">
          <cell r="A24" t="str">
            <v>043695</v>
          </cell>
          <cell r="B24" t="str">
            <v>Cambridge City</v>
          </cell>
          <cell r="C24" t="str">
            <v>Public District</v>
          </cell>
          <cell r="D24" t="str">
            <v>Guernsey</v>
          </cell>
          <cell r="E24">
            <v>21079772</v>
          </cell>
          <cell r="F24">
            <v>2705547</v>
          </cell>
          <cell r="G24">
            <v>0.12834802008294965</v>
          </cell>
        </row>
        <row r="25">
          <cell r="A25" t="str">
            <v>043703</v>
          </cell>
          <cell r="B25" t="str">
            <v>Campbell City</v>
          </cell>
          <cell r="C25" t="str">
            <v>Public District</v>
          </cell>
          <cell r="D25" t="str">
            <v>Mahoning</v>
          </cell>
          <cell r="E25">
            <v>14673789</v>
          </cell>
          <cell r="F25">
            <v>3689845</v>
          </cell>
          <cell r="G25">
            <v>0.25145822936393591</v>
          </cell>
        </row>
        <row r="26">
          <cell r="A26" t="str">
            <v>043711</v>
          </cell>
          <cell r="B26" t="str">
            <v>Canton City</v>
          </cell>
          <cell r="C26" t="str">
            <v>Public District</v>
          </cell>
          <cell r="D26" t="str">
            <v>Stark</v>
          </cell>
          <cell r="E26">
            <v>115264208</v>
          </cell>
          <cell r="F26">
            <v>14539691</v>
          </cell>
          <cell r="G26">
            <v>0.12614228867993438</v>
          </cell>
        </row>
        <row r="27">
          <cell r="A27" t="str">
            <v>043729</v>
          </cell>
          <cell r="B27" t="str">
            <v>Celina City</v>
          </cell>
          <cell r="C27" t="str">
            <v>Public District</v>
          </cell>
          <cell r="D27" t="str">
            <v>Mercer</v>
          </cell>
          <cell r="E27">
            <v>30426115</v>
          </cell>
          <cell r="F27">
            <v>8997640</v>
          </cell>
          <cell r="G27">
            <v>0.29572096207484921</v>
          </cell>
        </row>
        <row r="28">
          <cell r="A28" t="str">
            <v>043737</v>
          </cell>
          <cell r="B28" t="str">
            <v>Centerville City</v>
          </cell>
          <cell r="C28" t="str">
            <v>Public District</v>
          </cell>
          <cell r="D28" t="str">
            <v>Montgomery</v>
          </cell>
          <cell r="E28">
            <v>87875809</v>
          </cell>
          <cell r="F28">
            <v>36595050</v>
          </cell>
          <cell r="G28">
            <v>0.41644054736383707</v>
          </cell>
        </row>
        <row r="29">
          <cell r="A29" t="str">
            <v>043745</v>
          </cell>
          <cell r="B29" t="str">
            <v>Chillicothe City</v>
          </cell>
          <cell r="C29" t="str">
            <v>Public District</v>
          </cell>
          <cell r="D29" t="str">
            <v>Ross</v>
          </cell>
          <cell r="E29">
            <v>30245412</v>
          </cell>
          <cell r="F29">
            <v>8317466</v>
          </cell>
          <cell r="G29">
            <v>0.27499926269809122</v>
          </cell>
        </row>
        <row r="30">
          <cell r="A30" t="str">
            <v>043752</v>
          </cell>
          <cell r="B30" t="str">
            <v>Cincinnati City</v>
          </cell>
          <cell r="C30" t="str">
            <v>Public District</v>
          </cell>
          <cell r="D30" t="str">
            <v>Hamilton</v>
          </cell>
          <cell r="E30">
            <v>519211546</v>
          </cell>
          <cell r="F30">
            <v>66446103</v>
          </cell>
          <cell r="G30">
            <v>0.12797501040163695</v>
          </cell>
        </row>
        <row r="31">
          <cell r="A31" t="str">
            <v>043760</v>
          </cell>
          <cell r="B31" t="str">
            <v>Circleville City</v>
          </cell>
          <cell r="C31" t="str">
            <v>Public District</v>
          </cell>
          <cell r="D31" t="str">
            <v>Pickaway</v>
          </cell>
          <cell r="E31">
            <v>23563429</v>
          </cell>
          <cell r="F31">
            <v>14636147</v>
          </cell>
          <cell r="G31">
            <v>0.62113824774823734</v>
          </cell>
        </row>
        <row r="32">
          <cell r="A32" t="str">
            <v>043778</v>
          </cell>
          <cell r="B32" t="str">
            <v>Claymont City</v>
          </cell>
          <cell r="C32" t="str">
            <v>Public District</v>
          </cell>
          <cell r="D32" t="str">
            <v>Tuscarawas</v>
          </cell>
          <cell r="E32">
            <v>19858742</v>
          </cell>
          <cell r="F32">
            <v>5548925</v>
          </cell>
          <cell r="G32">
            <v>0.27941976385009687</v>
          </cell>
        </row>
        <row r="33">
          <cell r="A33" t="str">
            <v>043786</v>
          </cell>
          <cell r="B33" t="str">
            <v>Cleveland Municipal</v>
          </cell>
          <cell r="C33" t="str">
            <v>Public District</v>
          </cell>
          <cell r="D33" t="str">
            <v>Cuyahoga</v>
          </cell>
          <cell r="E33">
            <v>701845332</v>
          </cell>
          <cell r="F33">
            <v>98886924</v>
          </cell>
          <cell r="G33">
            <v>0.1408956068970478</v>
          </cell>
        </row>
        <row r="34">
          <cell r="A34" t="str">
            <v>043794</v>
          </cell>
          <cell r="B34" t="str">
            <v>Cleveland Heights-University Heights City</v>
          </cell>
          <cell r="C34" t="str">
            <v>Public District</v>
          </cell>
          <cell r="D34" t="str">
            <v>Cuyahoga</v>
          </cell>
          <cell r="E34">
            <v>112453914</v>
          </cell>
          <cell r="F34">
            <v>16168597</v>
          </cell>
          <cell r="G34">
            <v>0.14377976208102458</v>
          </cell>
        </row>
        <row r="35">
          <cell r="A35" t="str">
            <v>043802</v>
          </cell>
          <cell r="B35" t="str">
            <v>Columbus City School District</v>
          </cell>
          <cell r="C35" t="str">
            <v>Public District</v>
          </cell>
          <cell r="D35" t="str">
            <v>Franklin</v>
          </cell>
          <cell r="E35">
            <v>811808942</v>
          </cell>
          <cell r="F35">
            <v>131895373</v>
          </cell>
          <cell r="G35">
            <v>0.16247095366436601</v>
          </cell>
        </row>
        <row r="36">
          <cell r="A36" t="str">
            <v>043810</v>
          </cell>
          <cell r="B36" t="str">
            <v>Conneaut Area City</v>
          </cell>
          <cell r="C36" t="str">
            <v>Public District</v>
          </cell>
          <cell r="D36" t="str">
            <v>Ashtabula</v>
          </cell>
          <cell r="E36">
            <v>16587762</v>
          </cell>
          <cell r="F36">
            <v>3708002</v>
          </cell>
          <cell r="G36">
            <v>0.22353841343998063</v>
          </cell>
        </row>
        <row r="37">
          <cell r="A37" t="str">
            <v>043836</v>
          </cell>
          <cell r="B37" t="str">
            <v>Cuyahoga Falls City</v>
          </cell>
          <cell r="C37" t="str">
            <v>Public District</v>
          </cell>
          <cell r="D37" t="str">
            <v>Summit</v>
          </cell>
          <cell r="E37">
            <v>51263350</v>
          </cell>
          <cell r="F37">
            <v>3613481</v>
          </cell>
          <cell r="G37">
            <v>7.0488584924707415E-2</v>
          </cell>
        </row>
        <row r="38">
          <cell r="A38" t="str">
            <v>043844</v>
          </cell>
          <cell r="B38" t="str">
            <v>Dayton City</v>
          </cell>
          <cell r="C38" t="str">
            <v>Public District</v>
          </cell>
          <cell r="D38" t="str">
            <v>Montgomery</v>
          </cell>
          <cell r="E38">
            <v>227332089</v>
          </cell>
          <cell r="F38">
            <v>32836895</v>
          </cell>
          <cell r="G38">
            <v>0.14444461028112929</v>
          </cell>
        </row>
        <row r="39">
          <cell r="A39" t="str">
            <v>043851</v>
          </cell>
          <cell r="B39" t="str">
            <v>Deer Park Community City</v>
          </cell>
          <cell r="C39" t="str">
            <v>Public District</v>
          </cell>
          <cell r="D39" t="str">
            <v>Hamilton</v>
          </cell>
          <cell r="E39">
            <v>14564073</v>
          </cell>
          <cell r="F39">
            <v>9716873</v>
          </cell>
          <cell r="G39">
            <v>0.6671810145417425</v>
          </cell>
        </row>
        <row r="40">
          <cell r="A40" t="str">
            <v>043869</v>
          </cell>
          <cell r="B40" t="str">
            <v>Defiance City</v>
          </cell>
          <cell r="C40" t="str">
            <v>Public District</v>
          </cell>
          <cell r="D40" t="str">
            <v>Defiance</v>
          </cell>
          <cell r="E40">
            <v>26210248</v>
          </cell>
          <cell r="F40">
            <v>9364770</v>
          </cell>
          <cell r="G40">
            <v>0.35729421560604846</v>
          </cell>
        </row>
        <row r="41">
          <cell r="A41" t="str">
            <v>043877</v>
          </cell>
          <cell r="B41" t="str">
            <v>Delaware City</v>
          </cell>
          <cell r="C41" t="str">
            <v>Public District</v>
          </cell>
          <cell r="D41" t="str">
            <v>Delaware</v>
          </cell>
          <cell r="E41">
            <v>50700234</v>
          </cell>
          <cell r="F41">
            <v>8906287</v>
          </cell>
          <cell r="G41">
            <v>0.17566559949210492</v>
          </cell>
        </row>
        <row r="42">
          <cell r="A42" t="str">
            <v>043885</v>
          </cell>
          <cell r="B42" t="str">
            <v>Delphos City</v>
          </cell>
          <cell r="C42" t="str">
            <v>Public District</v>
          </cell>
          <cell r="D42" t="str">
            <v>Allen</v>
          </cell>
          <cell r="E42">
            <v>9561085</v>
          </cell>
          <cell r="F42">
            <v>1114631</v>
          </cell>
          <cell r="G42">
            <v>0.11657996974192783</v>
          </cell>
        </row>
        <row r="43">
          <cell r="A43" t="str">
            <v>043893</v>
          </cell>
          <cell r="B43" t="str">
            <v>Dover City</v>
          </cell>
          <cell r="C43" t="str">
            <v>Public District</v>
          </cell>
          <cell r="D43" t="str">
            <v>Tuscarawas</v>
          </cell>
          <cell r="E43">
            <v>22947283</v>
          </cell>
          <cell r="F43">
            <v>8432784</v>
          </cell>
          <cell r="G43">
            <v>0.36748507437677919</v>
          </cell>
        </row>
        <row r="44">
          <cell r="A44" t="str">
            <v>043901</v>
          </cell>
          <cell r="B44" t="str">
            <v>East Cleveland City School District</v>
          </cell>
          <cell r="C44" t="str">
            <v>Public District</v>
          </cell>
          <cell r="D44" t="str">
            <v>Cuyahoga</v>
          </cell>
          <cell r="E44">
            <v>51864593</v>
          </cell>
          <cell r="F44">
            <v>10985129</v>
          </cell>
          <cell r="G44">
            <v>0.2118040143494426</v>
          </cell>
        </row>
        <row r="45">
          <cell r="A45" t="str">
            <v>043919</v>
          </cell>
          <cell r="B45" t="str">
            <v>East Liverpool City</v>
          </cell>
          <cell r="C45" t="str">
            <v>Public District</v>
          </cell>
          <cell r="D45" t="str">
            <v>Columbiana</v>
          </cell>
          <cell r="E45">
            <v>21831977</v>
          </cell>
          <cell r="F45">
            <v>4213127</v>
          </cell>
          <cell r="G45">
            <v>0.19297963716249791</v>
          </cell>
        </row>
        <row r="46">
          <cell r="A46" t="str">
            <v>043927</v>
          </cell>
          <cell r="B46" t="str">
            <v>East Palestine City</v>
          </cell>
          <cell r="C46" t="str">
            <v>Public District</v>
          </cell>
          <cell r="D46" t="str">
            <v>Columbiana</v>
          </cell>
          <cell r="E46">
            <v>11696834</v>
          </cell>
          <cell r="F46">
            <v>1011181</v>
          </cell>
          <cell r="G46">
            <v>8.6449119479681424E-2</v>
          </cell>
        </row>
        <row r="47">
          <cell r="A47" t="str">
            <v>043935</v>
          </cell>
          <cell r="B47" t="str">
            <v>Eaton Community City</v>
          </cell>
          <cell r="C47" t="str">
            <v>Public District</v>
          </cell>
          <cell r="D47" t="str">
            <v>Preble</v>
          </cell>
          <cell r="E47">
            <v>22249474</v>
          </cell>
          <cell r="F47">
            <v>10334217</v>
          </cell>
          <cell r="G47">
            <v>0.46447017129483598</v>
          </cell>
        </row>
        <row r="48">
          <cell r="A48" t="str">
            <v>043943</v>
          </cell>
          <cell r="B48" t="str">
            <v>Elyria City Schools</v>
          </cell>
          <cell r="C48" t="str">
            <v>Public District</v>
          </cell>
          <cell r="D48" t="str">
            <v>Lorain</v>
          </cell>
          <cell r="E48">
            <v>74242480</v>
          </cell>
          <cell r="F48">
            <v>23673549</v>
          </cell>
          <cell r="G48">
            <v>0.318867971544054</v>
          </cell>
        </row>
        <row r="49">
          <cell r="A49" t="str">
            <v>043950</v>
          </cell>
          <cell r="B49" t="str">
            <v>Euclid City</v>
          </cell>
          <cell r="C49" t="str">
            <v>Public District</v>
          </cell>
          <cell r="D49" t="str">
            <v>Cuyahoga</v>
          </cell>
          <cell r="E49">
            <v>75405951</v>
          </cell>
          <cell r="F49">
            <v>5102692</v>
          </cell>
          <cell r="G49">
            <v>6.7669619338134201E-2</v>
          </cell>
        </row>
        <row r="50">
          <cell r="A50" t="str">
            <v>043968</v>
          </cell>
          <cell r="B50" t="str">
            <v>Fairborn City</v>
          </cell>
          <cell r="C50" t="str">
            <v>Public District</v>
          </cell>
          <cell r="D50" t="str">
            <v>Greene</v>
          </cell>
          <cell r="E50">
            <v>41046435</v>
          </cell>
          <cell r="F50">
            <v>17086841</v>
          </cell>
          <cell r="G50">
            <v>0.41628075617285643</v>
          </cell>
        </row>
        <row r="51">
          <cell r="A51" t="str">
            <v>043976</v>
          </cell>
          <cell r="B51" t="str">
            <v>Fairview Park City</v>
          </cell>
          <cell r="C51" t="str">
            <v>Public District</v>
          </cell>
          <cell r="D51" t="str">
            <v>Cuyahoga</v>
          </cell>
          <cell r="E51">
            <v>21702015</v>
          </cell>
          <cell r="F51">
            <v>17506350</v>
          </cell>
          <cell r="G51">
            <v>0.80666933462169299</v>
          </cell>
        </row>
        <row r="52">
          <cell r="A52" t="str">
            <v>043984</v>
          </cell>
          <cell r="B52" t="str">
            <v>Findlay City</v>
          </cell>
          <cell r="C52" t="str">
            <v>Public District</v>
          </cell>
          <cell r="D52" t="str">
            <v>Hancock</v>
          </cell>
          <cell r="E52">
            <v>60140331</v>
          </cell>
          <cell r="F52">
            <v>13597042</v>
          </cell>
          <cell r="G52">
            <v>0.22608857939275392</v>
          </cell>
        </row>
        <row r="53">
          <cell r="A53" t="str">
            <v>043992</v>
          </cell>
          <cell r="B53" t="str">
            <v>Fostoria City</v>
          </cell>
          <cell r="C53" t="str">
            <v>Public District</v>
          </cell>
          <cell r="D53" t="str">
            <v>Seneca</v>
          </cell>
          <cell r="E53">
            <v>19958166</v>
          </cell>
          <cell r="F53">
            <v>4769051</v>
          </cell>
          <cell r="G53">
            <v>0.23895236666535391</v>
          </cell>
        </row>
        <row r="54">
          <cell r="A54" t="str">
            <v>044008</v>
          </cell>
          <cell r="B54" t="str">
            <v>Franklin City</v>
          </cell>
          <cell r="C54" t="str">
            <v>Public District</v>
          </cell>
          <cell r="D54" t="str">
            <v>Warren</v>
          </cell>
          <cell r="E54">
            <v>30320825</v>
          </cell>
          <cell r="F54">
            <v>6362607</v>
          </cell>
          <cell r="G54">
            <v>0.20984280605821246</v>
          </cell>
        </row>
        <row r="55">
          <cell r="A55" t="str">
            <v>044016</v>
          </cell>
          <cell r="B55" t="str">
            <v>Fremont City</v>
          </cell>
          <cell r="C55" t="str">
            <v>Public District</v>
          </cell>
          <cell r="D55" t="str">
            <v>Sandusky</v>
          </cell>
          <cell r="E55">
            <v>38241395</v>
          </cell>
          <cell r="F55">
            <v>16278315</v>
          </cell>
          <cell r="G55">
            <v>0.42567262517489229</v>
          </cell>
        </row>
        <row r="56">
          <cell r="A56" t="str">
            <v>044024</v>
          </cell>
          <cell r="B56" t="str">
            <v>Galion City</v>
          </cell>
          <cell r="C56" t="str">
            <v>Public District</v>
          </cell>
          <cell r="D56" t="str">
            <v>Crawford</v>
          </cell>
          <cell r="E56">
            <v>18299026</v>
          </cell>
          <cell r="F56">
            <v>3689845</v>
          </cell>
          <cell r="G56">
            <v>0.20164160649861912</v>
          </cell>
        </row>
        <row r="57">
          <cell r="A57" t="str">
            <v>044032</v>
          </cell>
          <cell r="B57" t="str">
            <v>Gallipolis City</v>
          </cell>
          <cell r="C57" t="str">
            <v>Public District</v>
          </cell>
          <cell r="D57" t="str">
            <v>Gallia</v>
          </cell>
          <cell r="E57">
            <v>19904023</v>
          </cell>
          <cell r="F57">
            <v>202067</v>
          </cell>
          <cell r="G57">
            <v>1.0152068252734636E-2</v>
          </cell>
        </row>
        <row r="58">
          <cell r="A58" t="str">
            <v>044040</v>
          </cell>
          <cell r="B58" t="str">
            <v>Garfield Heights City Schools</v>
          </cell>
          <cell r="C58" t="str">
            <v>Public District</v>
          </cell>
          <cell r="D58" t="str">
            <v>Cuyahoga</v>
          </cell>
          <cell r="E58">
            <v>41171584</v>
          </cell>
          <cell r="F58">
            <v>768365</v>
          </cell>
          <cell r="G58">
            <v>1.8662507616903929E-2</v>
          </cell>
        </row>
        <row r="59">
          <cell r="A59" t="str">
            <v>044057</v>
          </cell>
          <cell r="B59" t="str">
            <v>Geneva Area City</v>
          </cell>
          <cell r="C59" t="str">
            <v>Public District</v>
          </cell>
          <cell r="D59" t="str">
            <v>Ashtabula</v>
          </cell>
          <cell r="E59">
            <v>21479155</v>
          </cell>
          <cell r="F59">
            <v>4083634</v>
          </cell>
          <cell r="G59">
            <v>0.19012079385804517</v>
          </cell>
        </row>
        <row r="60">
          <cell r="A60" t="str">
            <v>044065</v>
          </cell>
          <cell r="B60" t="str">
            <v>Girard City School District</v>
          </cell>
          <cell r="C60" t="str">
            <v>Public District</v>
          </cell>
          <cell r="D60" t="str">
            <v>Trumbull</v>
          </cell>
          <cell r="E60">
            <v>15862630</v>
          </cell>
          <cell r="F60">
            <v>8319774</v>
          </cell>
          <cell r="G60">
            <v>0.52448894035856597</v>
          </cell>
        </row>
        <row r="61">
          <cell r="A61" t="str">
            <v>044073</v>
          </cell>
          <cell r="B61" t="str">
            <v>Grandview Heights Schools</v>
          </cell>
          <cell r="C61" t="str">
            <v>Public District</v>
          </cell>
          <cell r="D61" t="str">
            <v>Franklin</v>
          </cell>
          <cell r="E61">
            <v>17038493</v>
          </cell>
          <cell r="F61">
            <v>5275093</v>
          </cell>
          <cell r="G61">
            <v>0.30959856602341534</v>
          </cell>
        </row>
        <row r="62">
          <cell r="A62" t="str">
            <v>044081</v>
          </cell>
          <cell r="B62" t="str">
            <v>Winton Woods City</v>
          </cell>
          <cell r="C62" t="str">
            <v>Public District</v>
          </cell>
          <cell r="D62" t="str">
            <v>Hamilton</v>
          </cell>
          <cell r="E62">
            <v>45540925</v>
          </cell>
          <cell r="F62">
            <v>18154568</v>
          </cell>
          <cell r="G62">
            <v>0.39864293489866531</v>
          </cell>
        </row>
        <row r="63">
          <cell r="A63" t="str">
            <v>044099</v>
          </cell>
          <cell r="B63" t="str">
            <v>Greenville City</v>
          </cell>
          <cell r="C63" t="str">
            <v>Public District</v>
          </cell>
          <cell r="D63" t="str">
            <v>Darke</v>
          </cell>
          <cell r="E63">
            <v>26597443</v>
          </cell>
          <cell r="F63">
            <v>14197389</v>
          </cell>
          <cell r="G63">
            <v>0.53378774042301735</v>
          </cell>
        </row>
        <row r="64">
          <cell r="A64" t="str">
            <v>044107</v>
          </cell>
          <cell r="B64" t="str">
            <v>Hamilton City</v>
          </cell>
          <cell r="C64" t="str">
            <v>Public District</v>
          </cell>
          <cell r="D64" t="str">
            <v>Butler</v>
          </cell>
          <cell r="E64">
            <v>85622328</v>
          </cell>
          <cell r="F64">
            <v>24140909</v>
          </cell>
          <cell r="G64">
            <v>0.28194642173242473</v>
          </cell>
        </row>
        <row r="65">
          <cell r="A65" t="str">
            <v>044115</v>
          </cell>
          <cell r="B65" t="str">
            <v>Heath City</v>
          </cell>
          <cell r="C65" t="str">
            <v>Public District</v>
          </cell>
          <cell r="D65" t="str">
            <v>Licking</v>
          </cell>
          <cell r="E65">
            <v>16515083</v>
          </cell>
          <cell r="F65">
            <v>4866067</v>
          </cell>
          <cell r="G65">
            <v>0.29464381135716966</v>
          </cell>
        </row>
        <row r="66">
          <cell r="A66" t="str">
            <v>044123</v>
          </cell>
          <cell r="B66" t="str">
            <v>Hillsboro City</v>
          </cell>
          <cell r="C66" t="str">
            <v>Public District</v>
          </cell>
          <cell r="D66" t="str">
            <v>Highland</v>
          </cell>
          <cell r="E66">
            <v>26412166</v>
          </cell>
          <cell r="F66">
            <v>6325972</v>
          </cell>
          <cell r="G66">
            <v>0.23950977742605434</v>
          </cell>
        </row>
        <row r="67">
          <cell r="A67" t="str">
            <v>044131</v>
          </cell>
          <cell r="B67" t="str">
            <v>Huron City Schools</v>
          </cell>
          <cell r="C67" t="str">
            <v>Public District</v>
          </cell>
          <cell r="D67" t="str">
            <v>Erie</v>
          </cell>
          <cell r="E67">
            <v>14731628</v>
          </cell>
          <cell r="F67">
            <v>5323288</v>
          </cell>
          <cell r="G67">
            <v>0.36135096541943634</v>
          </cell>
        </row>
        <row r="68">
          <cell r="A68" t="str">
            <v>044149</v>
          </cell>
          <cell r="B68" t="str">
            <v>Ironton City</v>
          </cell>
          <cell r="C68" t="str">
            <v>Public District</v>
          </cell>
          <cell r="D68" t="str">
            <v>Lawrence</v>
          </cell>
          <cell r="E68">
            <v>14037927</v>
          </cell>
          <cell r="F68">
            <v>3987191</v>
          </cell>
          <cell r="G68">
            <v>0.28402989985629645</v>
          </cell>
        </row>
        <row r="69">
          <cell r="A69" t="str">
            <v>044156</v>
          </cell>
          <cell r="B69" t="str">
            <v>Jackson City</v>
          </cell>
          <cell r="C69" t="str">
            <v>Public District</v>
          </cell>
          <cell r="D69" t="str">
            <v>Jackson</v>
          </cell>
          <cell r="E69">
            <v>21536728</v>
          </cell>
          <cell r="F69">
            <v>10476328</v>
          </cell>
          <cell r="G69">
            <v>0.48644009433559265</v>
          </cell>
        </row>
        <row r="70">
          <cell r="A70" t="str">
            <v>044164</v>
          </cell>
          <cell r="B70" t="str">
            <v>Kent City</v>
          </cell>
          <cell r="C70" t="str">
            <v>Public District</v>
          </cell>
          <cell r="D70" t="str">
            <v>Portage</v>
          </cell>
          <cell r="E70">
            <v>45303601</v>
          </cell>
          <cell r="F70">
            <v>21850316</v>
          </cell>
          <cell r="G70">
            <v>0.48230859176072999</v>
          </cell>
        </row>
        <row r="71">
          <cell r="A71" t="str">
            <v>044172</v>
          </cell>
          <cell r="B71" t="str">
            <v>Kenton City</v>
          </cell>
          <cell r="C71" t="str">
            <v>Public District</v>
          </cell>
          <cell r="D71" t="str">
            <v>Hardin</v>
          </cell>
          <cell r="E71">
            <v>19619389</v>
          </cell>
          <cell r="F71">
            <v>6222707</v>
          </cell>
          <cell r="G71">
            <v>0.31717129417231088</v>
          </cell>
        </row>
        <row r="72">
          <cell r="A72" t="str">
            <v>044180</v>
          </cell>
          <cell r="B72" t="str">
            <v>Kettering City School District</v>
          </cell>
          <cell r="C72" t="str">
            <v>Public District</v>
          </cell>
          <cell r="D72" t="str">
            <v>Montgomery</v>
          </cell>
          <cell r="E72">
            <v>87173697</v>
          </cell>
          <cell r="F72">
            <v>21392899</v>
          </cell>
          <cell r="G72">
            <v>0.24540543462324421</v>
          </cell>
        </row>
        <row r="73">
          <cell r="A73" t="str">
            <v>044198</v>
          </cell>
          <cell r="B73" t="str">
            <v>Lakewood City</v>
          </cell>
          <cell r="C73" t="str">
            <v>Public District</v>
          </cell>
          <cell r="D73" t="str">
            <v>Cuyahoga</v>
          </cell>
          <cell r="E73">
            <v>68236302</v>
          </cell>
          <cell r="F73">
            <v>28136803</v>
          </cell>
          <cell r="G73">
            <v>0.41234360853845803</v>
          </cell>
        </row>
        <row r="74">
          <cell r="A74" t="str">
            <v>044206</v>
          </cell>
          <cell r="B74" t="str">
            <v>Lancaster City</v>
          </cell>
          <cell r="C74" t="str">
            <v>Public District</v>
          </cell>
          <cell r="D74" t="str">
            <v>Fairfield</v>
          </cell>
          <cell r="E74">
            <v>67605347</v>
          </cell>
          <cell r="F74">
            <v>39092614</v>
          </cell>
          <cell r="G74">
            <v>0.57824736851065939</v>
          </cell>
        </row>
        <row r="75">
          <cell r="A75" t="str">
            <v>044214</v>
          </cell>
          <cell r="B75" t="str">
            <v>Lebanon City</v>
          </cell>
          <cell r="C75" t="str">
            <v>Public District</v>
          </cell>
          <cell r="D75" t="str">
            <v>Warren</v>
          </cell>
          <cell r="E75">
            <v>48983551</v>
          </cell>
          <cell r="F75">
            <v>19211322</v>
          </cell>
          <cell r="G75">
            <v>0.39219945487414742</v>
          </cell>
        </row>
        <row r="76">
          <cell r="A76" t="str">
            <v>044222</v>
          </cell>
          <cell r="B76" t="str">
            <v>Lima City</v>
          </cell>
          <cell r="C76" t="str">
            <v>Public District</v>
          </cell>
          <cell r="D76" t="str">
            <v>Allen</v>
          </cell>
          <cell r="E76">
            <v>57360505</v>
          </cell>
          <cell r="F76">
            <v>15789563</v>
          </cell>
          <cell r="G76">
            <v>0.27526889799871879</v>
          </cell>
        </row>
        <row r="77">
          <cell r="A77" t="str">
            <v>044230</v>
          </cell>
          <cell r="B77" t="str">
            <v>Lockland Local</v>
          </cell>
          <cell r="C77" t="str">
            <v>Public District</v>
          </cell>
          <cell r="D77" t="str">
            <v>Hamilton</v>
          </cell>
          <cell r="E77">
            <v>6946379</v>
          </cell>
          <cell r="F77">
            <v>2040669</v>
          </cell>
          <cell r="G77">
            <v>0.29377449747559126</v>
          </cell>
        </row>
        <row r="78">
          <cell r="A78" t="str">
            <v>044248</v>
          </cell>
          <cell r="B78" t="str">
            <v>Logan-Hocking Local</v>
          </cell>
          <cell r="C78" t="str">
            <v>Public District</v>
          </cell>
          <cell r="D78" t="str">
            <v>Hocking</v>
          </cell>
          <cell r="E78">
            <v>34439843</v>
          </cell>
          <cell r="F78">
            <v>8613345</v>
          </cell>
          <cell r="G78">
            <v>0.25009826554668091</v>
          </cell>
        </row>
        <row r="79">
          <cell r="A79" t="str">
            <v>044255</v>
          </cell>
          <cell r="B79" t="str">
            <v>London City</v>
          </cell>
          <cell r="C79" t="str">
            <v>Public District</v>
          </cell>
          <cell r="D79" t="str">
            <v>Madison</v>
          </cell>
          <cell r="E79">
            <v>19274686</v>
          </cell>
          <cell r="F79">
            <v>7003496</v>
          </cell>
          <cell r="G79">
            <v>0.36335201517679716</v>
          </cell>
        </row>
        <row r="80">
          <cell r="A80" t="str">
            <v>044263</v>
          </cell>
          <cell r="B80" t="str">
            <v>Lorain City</v>
          </cell>
          <cell r="C80" t="str">
            <v>Public District</v>
          </cell>
          <cell r="D80" t="str">
            <v>Lorain</v>
          </cell>
          <cell r="E80">
            <v>99232472</v>
          </cell>
          <cell r="F80">
            <v>14317753</v>
          </cell>
          <cell r="G80">
            <v>0.14428495744820305</v>
          </cell>
        </row>
        <row r="81">
          <cell r="A81" t="str">
            <v>044271</v>
          </cell>
          <cell r="B81" t="str">
            <v>Loveland City</v>
          </cell>
          <cell r="C81" t="str">
            <v>Public District</v>
          </cell>
          <cell r="D81" t="str">
            <v>Hamilton</v>
          </cell>
          <cell r="E81">
            <v>44372147</v>
          </cell>
          <cell r="F81">
            <v>12433258</v>
          </cell>
          <cell r="G81">
            <v>0.28020411092571201</v>
          </cell>
        </row>
        <row r="82">
          <cell r="A82" t="str">
            <v>044289</v>
          </cell>
          <cell r="B82" t="str">
            <v>Madeira City</v>
          </cell>
          <cell r="C82" t="str">
            <v>Public District</v>
          </cell>
          <cell r="D82" t="str">
            <v>Hamilton</v>
          </cell>
          <cell r="E82">
            <v>18134039</v>
          </cell>
          <cell r="F82">
            <v>7984247</v>
          </cell>
          <cell r="G82">
            <v>0.44029060486745397</v>
          </cell>
        </row>
        <row r="83">
          <cell r="A83" t="str">
            <v>044297</v>
          </cell>
          <cell r="B83" t="str">
            <v>Mansfield City</v>
          </cell>
          <cell r="C83" t="str">
            <v>Public District</v>
          </cell>
          <cell r="D83" t="str">
            <v>Richland</v>
          </cell>
          <cell r="E83">
            <v>54183140</v>
          </cell>
          <cell r="F83">
            <v>11963598</v>
          </cell>
          <cell r="G83">
            <v>0.22079927446065326</v>
          </cell>
        </row>
        <row r="84">
          <cell r="A84" t="str">
            <v>044305</v>
          </cell>
          <cell r="B84" t="str">
            <v>Maple Heights City</v>
          </cell>
          <cell r="C84" t="str">
            <v>Public District</v>
          </cell>
          <cell r="D84" t="str">
            <v>Cuyahoga</v>
          </cell>
          <cell r="E84">
            <v>41195025</v>
          </cell>
          <cell r="F84">
            <v>3059805</v>
          </cell>
          <cell r="G84">
            <v>7.4276080667507793E-2</v>
          </cell>
        </row>
        <row r="85">
          <cell r="A85" t="str">
            <v>044313</v>
          </cell>
          <cell r="B85" t="str">
            <v>Mariemont City</v>
          </cell>
          <cell r="C85" t="str">
            <v>Public District</v>
          </cell>
          <cell r="D85" t="str">
            <v>Hamilton</v>
          </cell>
          <cell r="E85">
            <v>21199846</v>
          </cell>
          <cell r="F85">
            <v>12415848</v>
          </cell>
          <cell r="G85">
            <v>0.5856574618513738</v>
          </cell>
        </row>
        <row r="86">
          <cell r="A86" t="str">
            <v>044321</v>
          </cell>
          <cell r="B86" t="str">
            <v>Marietta City</v>
          </cell>
          <cell r="C86" t="str">
            <v>Public District</v>
          </cell>
          <cell r="D86" t="str">
            <v>Washington</v>
          </cell>
          <cell r="E86">
            <v>24403618</v>
          </cell>
          <cell r="F86">
            <v>4409540</v>
          </cell>
          <cell r="G86">
            <v>0.18069205967738061</v>
          </cell>
        </row>
        <row r="87">
          <cell r="A87" t="str">
            <v>044339</v>
          </cell>
          <cell r="B87" t="str">
            <v>Marion City</v>
          </cell>
          <cell r="C87" t="str">
            <v>Public District</v>
          </cell>
          <cell r="D87" t="str">
            <v>Marion</v>
          </cell>
          <cell r="E87">
            <v>57069565</v>
          </cell>
          <cell r="F87">
            <v>9189754</v>
          </cell>
          <cell r="G87">
            <v>0.16102723053872936</v>
          </cell>
        </row>
        <row r="88">
          <cell r="A88" t="str">
            <v>044347</v>
          </cell>
          <cell r="B88" t="str">
            <v>Martins Ferry City</v>
          </cell>
          <cell r="C88" t="str">
            <v>Public District</v>
          </cell>
          <cell r="D88" t="str">
            <v>Belmont</v>
          </cell>
          <cell r="E88">
            <v>14271400</v>
          </cell>
          <cell r="F88">
            <v>3457820</v>
          </cell>
          <cell r="G88">
            <v>0.24229017475510461</v>
          </cell>
        </row>
        <row r="89">
          <cell r="A89" t="str">
            <v>044354</v>
          </cell>
          <cell r="B89" t="str">
            <v>Massillon City</v>
          </cell>
          <cell r="C89" t="str">
            <v>Public District</v>
          </cell>
          <cell r="D89" t="str">
            <v>Stark</v>
          </cell>
          <cell r="E89">
            <v>40936208</v>
          </cell>
          <cell r="F89">
            <v>22410286</v>
          </cell>
          <cell r="G89">
            <v>0.54744411109109081</v>
          </cell>
        </row>
        <row r="90">
          <cell r="A90" t="str">
            <v>044362</v>
          </cell>
          <cell r="B90" t="str">
            <v>Maumee City</v>
          </cell>
          <cell r="C90" t="str">
            <v>Public District</v>
          </cell>
          <cell r="D90" t="str">
            <v>Lucas</v>
          </cell>
          <cell r="E90">
            <v>29235218</v>
          </cell>
          <cell r="F90">
            <v>4997076</v>
          </cell>
          <cell r="G90">
            <v>0.17092658587324369</v>
          </cell>
        </row>
        <row r="91">
          <cell r="A91" t="str">
            <v>044370</v>
          </cell>
          <cell r="B91" t="str">
            <v>Mayfield City</v>
          </cell>
          <cell r="C91" t="str">
            <v>Public District</v>
          </cell>
          <cell r="D91" t="str">
            <v>Cuyahoga</v>
          </cell>
          <cell r="E91">
            <v>63773089</v>
          </cell>
          <cell r="F91">
            <v>31998689</v>
          </cell>
          <cell r="G91">
            <v>0.50175849252025406</v>
          </cell>
        </row>
        <row r="92">
          <cell r="A92" t="str">
            <v>044388</v>
          </cell>
          <cell r="B92" t="str">
            <v>Medina City SD</v>
          </cell>
          <cell r="C92" t="str">
            <v>Public District</v>
          </cell>
          <cell r="D92" t="str">
            <v>Medina</v>
          </cell>
          <cell r="E92">
            <v>70786910</v>
          </cell>
          <cell r="F92">
            <v>47858603</v>
          </cell>
          <cell r="G92">
            <v>0.67609396991618931</v>
          </cell>
        </row>
        <row r="93">
          <cell r="A93" t="str">
            <v>044396</v>
          </cell>
          <cell r="B93" t="str">
            <v>Miamisburg City</v>
          </cell>
          <cell r="C93" t="str">
            <v>Public District</v>
          </cell>
          <cell r="D93" t="str">
            <v>Montgomery</v>
          </cell>
          <cell r="E93">
            <v>51755123</v>
          </cell>
          <cell r="F93">
            <v>13367374</v>
          </cell>
          <cell r="G93">
            <v>0.25828117537272588</v>
          </cell>
        </row>
        <row r="94">
          <cell r="A94" t="str">
            <v>044404</v>
          </cell>
          <cell r="B94" t="str">
            <v>Middletown City</v>
          </cell>
          <cell r="C94" t="str">
            <v>Public District</v>
          </cell>
          <cell r="D94" t="str">
            <v>Butler</v>
          </cell>
          <cell r="E94">
            <v>73793320</v>
          </cell>
          <cell r="F94">
            <v>8064274</v>
          </cell>
          <cell r="G94">
            <v>0.10928189706060115</v>
          </cell>
        </row>
        <row r="95">
          <cell r="A95" t="str">
            <v>044412</v>
          </cell>
          <cell r="B95" t="str">
            <v>Mt Healthy City</v>
          </cell>
          <cell r="C95" t="str">
            <v>Public District</v>
          </cell>
          <cell r="D95" t="str">
            <v>Hamilton</v>
          </cell>
          <cell r="E95">
            <v>36893779</v>
          </cell>
          <cell r="F95">
            <v>17434768</v>
          </cell>
          <cell r="G95">
            <v>0.47256660804522083</v>
          </cell>
        </row>
        <row r="96">
          <cell r="A96" t="str">
            <v>044420</v>
          </cell>
          <cell r="B96" t="str">
            <v>Mount Vernon City</v>
          </cell>
          <cell r="C96" t="str">
            <v>Public District</v>
          </cell>
          <cell r="D96" t="str">
            <v>Knox</v>
          </cell>
          <cell r="E96">
            <v>35215493</v>
          </cell>
          <cell r="F96">
            <v>6358425</v>
          </cell>
          <cell r="G96">
            <v>0.18055760287098635</v>
          </cell>
        </row>
        <row r="97">
          <cell r="A97" t="str">
            <v>044438</v>
          </cell>
          <cell r="B97" t="str">
            <v>Napoleon Area City</v>
          </cell>
          <cell r="C97" t="str">
            <v>Public District</v>
          </cell>
          <cell r="D97" t="str">
            <v>Henry</v>
          </cell>
          <cell r="E97">
            <v>20158806</v>
          </cell>
          <cell r="F97">
            <v>14906342</v>
          </cell>
          <cell r="G97">
            <v>0.73944567947129414</v>
          </cell>
        </row>
        <row r="98">
          <cell r="A98" t="str">
            <v>044446</v>
          </cell>
          <cell r="B98" t="str">
            <v>Nelsonville-York City</v>
          </cell>
          <cell r="C98" t="str">
            <v>Public District</v>
          </cell>
          <cell r="D98" t="str">
            <v>Athens</v>
          </cell>
          <cell r="E98">
            <v>12861892</v>
          </cell>
          <cell r="F98">
            <v>5494236</v>
          </cell>
          <cell r="G98">
            <v>0.42717167894116975</v>
          </cell>
        </row>
        <row r="99">
          <cell r="A99" t="str">
            <v>044453</v>
          </cell>
          <cell r="B99" t="str">
            <v>Newark City</v>
          </cell>
          <cell r="C99" t="str">
            <v>Public District</v>
          </cell>
          <cell r="D99" t="str">
            <v>Licking</v>
          </cell>
          <cell r="E99">
            <v>65901704</v>
          </cell>
          <cell r="F99">
            <v>24959188</v>
          </cell>
          <cell r="G99">
            <v>0.37873357569024313</v>
          </cell>
        </row>
        <row r="100">
          <cell r="A100" t="str">
            <v>044461</v>
          </cell>
          <cell r="B100" t="str">
            <v>New Boston Local</v>
          </cell>
          <cell r="C100" t="str">
            <v>Public District</v>
          </cell>
          <cell r="D100" t="str">
            <v>Scioto</v>
          </cell>
          <cell r="E100">
            <v>4844880</v>
          </cell>
          <cell r="F100">
            <v>1353283</v>
          </cell>
          <cell r="G100">
            <v>0.2793222948762405</v>
          </cell>
        </row>
        <row r="101">
          <cell r="A101" t="str">
            <v>044479</v>
          </cell>
          <cell r="B101" t="str">
            <v>New Lexington School District</v>
          </cell>
          <cell r="C101" t="str">
            <v>Public District</v>
          </cell>
          <cell r="D101" t="str">
            <v>Perry</v>
          </cell>
          <cell r="E101">
            <v>20258884</v>
          </cell>
          <cell r="F101">
            <v>2377076</v>
          </cell>
          <cell r="G101">
            <v>0.11733499239148612</v>
          </cell>
        </row>
        <row r="102">
          <cell r="A102" t="str">
            <v>044487</v>
          </cell>
          <cell r="B102" t="str">
            <v>New Philadelphia City</v>
          </cell>
          <cell r="C102" t="str">
            <v>Public District</v>
          </cell>
          <cell r="D102" t="str">
            <v>Tuscarawas</v>
          </cell>
          <cell r="E102">
            <v>27876712</v>
          </cell>
          <cell r="F102">
            <v>6135583</v>
          </cell>
          <cell r="G102">
            <v>0.22009708318542015</v>
          </cell>
        </row>
        <row r="103">
          <cell r="A103" t="str">
            <v>044495</v>
          </cell>
          <cell r="B103" t="str">
            <v>Niles City</v>
          </cell>
          <cell r="C103" t="str">
            <v>Public District</v>
          </cell>
          <cell r="D103" t="str">
            <v>Trumbull</v>
          </cell>
          <cell r="E103">
            <v>25935483</v>
          </cell>
          <cell r="F103">
            <v>518130</v>
          </cell>
          <cell r="G103">
            <v>1.9977649924622573E-2</v>
          </cell>
        </row>
        <row r="104">
          <cell r="A104" t="str">
            <v>044503</v>
          </cell>
          <cell r="B104" t="str">
            <v>North Canton City</v>
          </cell>
          <cell r="C104" t="str">
            <v>Public District</v>
          </cell>
          <cell r="D104" t="str">
            <v>Stark</v>
          </cell>
          <cell r="E104">
            <v>43465273</v>
          </cell>
          <cell r="F104">
            <v>7634217</v>
          </cell>
          <cell r="G104">
            <v>0.17563945819459134</v>
          </cell>
        </row>
        <row r="105">
          <cell r="A105" t="str">
            <v>044511</v>
          </cell>
          <cell r="B105" t="str">
            <v>North College Hill City</v>
          </cell>
          <cell r="C105" t="str">
            <v>Public District</v>
          </cell>
          <cell r="D105" t="str">
            <v>Hamilton</v>
          </cell>
          <cell r="E105">
            <v>13732807</v>
          </cell>
          <cell r="F105">
            <v>3336715</v>
          </cell>
          <cell r="G105">
            <v>0.24297399650340967</v>
          </cell>
        </row>
        <row r="106">
          <cell r="A106" t="str">
            <v>044529</v>
          </cell>
          <cell r="B106" t="str">
            <v>North Olmsted City</v>
          </cell>
          <cell r="C106" t="str">
            <v>Public District</v>
          </cell>
          <cell r="D106" t="str">
            <v>Cuyahoga</v>
          </cell>
          <cell r="E106">
            <v>56151036</v>
          </cell>
          <cell r="F106">
            <v>19101901</v>
          </cell>
          <cell r="G106">
            <v>0.34018786403157369</v>
          </cell>
        </row>
        <row r="107">
          <cell r="A107" t="str">
            <v>044537</v>
          </cell>
          <cell r="B107" t="str">
            <v>North Ridgeville City</v>
          </cell>
          <cell r="C107" t="str">
            <v>Public District</v>
          </cell>
          <cell r="D107" t="str">
            <v>Lorain</v>
          </cell>
          <cell r="E107">
            <v>39298548</v>
          </cell>
          <cell r="F107">
            <v>17206400</v>
          </cell>
          <cell r="G107">
            <v>0.43783805956393096</v>
          </cell>
        </row>
        <row r="108">
          <cell r="A108" t="str">
            <v>044545</v>
          </cell>
          <cell r="B108" t="str">
            <v>North Royalton City</v>
          </cell>
          <cell r="C108" t="str">
            <v>Public District</v>
          </cell>
          <cell r="D108" t="str">
            <v>Cuyahoga</v>
          </cell>
          <cell r="E108">
            <v>47579432</v>
          </cell>
          <cell r="F108">
            <v>13510257</v>
          </cell>
          <cell r="G108">
            <v>0.2839516243069064</v>
          </cell>
        </row>
        <row r="109">
          <cell r="A109" t="str">
            <v>044552</v>
          </cell>
          <cell r="B109" t="str">
            <v>Norton City</v>
          </cell>
          <cell r="C109" t="str">
            <v>Public District</v>
          </cell>
          <cell r="D109" t="str">
            <v>Summit</v>
          </cell>
          <cell r="E109">
            <v>23223504</v>
          </cell>
          <cell r="F109">
            <v>1833999</v>
          </cell>
          <cell r="G109">
            <v>7.8971674558671254E-2</v>
          </cell>
        </row>
        <row r="110">
          <cell r="A110" t="str">
            <v>044560</v>
          </cell>
          <cell r="B110" t="str">
            <v>Norwalk City</v>
          </cell>
          <cell r="C110" t="str">
            <v>Public District</v>
          </cell>
          <cell r="D110" t="str">
            <v>Huron</v>
          </cell>
          <cell r="E110">
            <v>26174518</v>
          </cell>
          <cell r="F110">
            <v>5344738</v>
          </cell>
          <cell r="G110">
            <v>0.20419623390963684</v>
          </cell>
        </row>
        <row r="111">
          <cell r="A111" t="str">
            <v>044578</v>
          </cell>
          <cell r="B111" t="str">
            <v>Norwood City</v>
          </cell>
          <cell r="C111" t="str">
            <v>Public District</v>
          </cell>
          <cell r="D111" t="str">
            <v>Hamilton</v>
          </cell>
          <cell r="E111">
            <v>26780837</v>
          </cell>
          <cell r="F111">
            <v>6246319</v>
          </cell>
          <cell r="G111">
            <v>0.23323837862125071</v>
          </cell>
        </row>
        <row r="112">
          <cell r="A112" t="str">
            <v>044586</v>
          </cell>
          <cell r="B112" t="str">
            <v>Oakwood City</v>
          </cell>
          <cell r="C112" t="str">
            <v>Public District</v>
          </cell>
          <cell r="D112" t="str">
            <v>Montgomery</v>
          </cell>
          <cell r="E112">
            <v>25348965</v>
          </cell>
          <cell r="F112">
            <v>4679194</v>
          </cell>
          <cell r="G112">
            <v>0.18459112630436786</v>
          </cell>
        </row>
        <row r="113">
          <cell r="A113" t="str">
            <v>044594</v>
          </cell>
          <cell r="B113" t="str">
            <v>Oberlin City Schools</v>
          </cell>
          <cell r="C113" t="str">
            <v>Public District</v>
          </cell>
          <cell r="D113" t="str">
            <v>Lorain</v>
          </cell>
          <cell r="E113">
            <v>13085306</v>
          </cell>
          <cell r="F113">
            <v>3552664</v>
          </cell>
          <cell r="G113">
            <v>0.27150026143828809</v>
          </cell>
        </row>
        <row r="114">
          <cell r="A114" t="str">
            <v>044602</v>
          </cell>
          <cell r="B114" t="str">
            <v>Oregon City</v>
          </cell>
          <cell r="C114" t="str">
            <v>Public District</v>
          </cell>
          <cell r="D114" t="str">
            <v>Lucas</v>
          </cell>
          <cell r="E114">
            <v>40146100</v>
          </cell>
          <cell r="F114">
            <v>9338476</v>
          </cell>
          <cell r="G114">
            <v>0.23261228363402672</v>
          </cell>
        </row>
        <row r="115">
          <cell r="A115" t="str">
            <v>044610</v>
          </cell>
          <cell r="B115" t="str">
            <v>Orrville City</v>
          </cell>
          <cell r="C115" t="str">
            <v>Public District</v>
          </cell>
          <cell r="D115" t="str">
            <v>Wayne</v>
          </cell>
          <cell r="E115">
            <v>15374256</v>
          </cell>
          <cell r="F115">
            <v>6315109</v>
          </cell>
          <cell r="G115">
            <v>0.41075867346036127</v>
          </cell>
        </row>
        <row r="116">
          <cell r="A116" t="str">
            <v>044628</v>
          </cell>
          <cell r="B116" t="str">
            <v>Painesville City Local</v>
          </cell>
          <cell r="C116" t="str">
            <v>Public District</v>
          </cell>
          <cell r="D116" t="str">
            <v>Lake</v>
          </cell>
          <cell r="E116">
            <v>33623384</v>
          </cell>
          <cell r="F116">
            <v>4271978</v>
          </cell>
          <cell r="G116">
            <v>0.12705377900094766</v>
          </cell>
        </row>
        <row r="117">
          <cell r="A117" t="str">
            <v>044636</v>
          </cell>
          <cell r="B117" t="str">
            <v>Parma City</v>
          </cell>
          <cell r="C117" t="str">
            <v>Public District</v>
          </cell>
          <cell r="D117" t="str">
            <v>Cuyahoga</v>
          </cell>
          <cell r="E117">
            <v>152471687</v>
          </cell>
          <cell r="F117">
            <v>1324061</v>
          </cell>
          <cell r="G117">
            <v>8.6839794722019439E-3</v>
          </cell>
        </row>
        <row r="118">
          <cell r="A118" t="str">
            <v>044644</v>
          </cell>
          <cell r="B118" t="str">
            <v>Piqua City</v>
          </cell>
          <cell r="C118" t="str">
            <v>Public District</v>
          </cell>
          <cell r="D118" t="str">
            <v>Miami</v>
          </cell>
          <cell r="E118">
            <v>32174948</v>
          </cell>
          <cell r="F118">
            <v>11757491</v>
          </cell>
          <cell r="G118">
            <v>0.36542377628706657</v>
          </cell>
        </row>
        <row r="119">
          <cell r="A119" t="str">
            <v>044651</v>
          </cell>
          <cell r="B119" t="str">
            <v>Port Clinton City</v>
          </cell>
          <cell r="C119" t="str">
            <v>Public District</v>
          </cell>
          <cell r="D119" t="str">
            <v>Ottawa</v>
          </cell>
          <cell r="E119">
            <v>19763595</v>
          </cell>
          <cell r="F119">
            <v>9991727</v>
          </cell>
          <cell r="G119">
            <v>0.50556222185285626</v>
          </cell>
        </row>
        <row r="120">
          <cell r="A120" t="str">
            <v>044669</v>
          </cell>
          <cell r="B120" t="str">
            <v>Portsmouth City</v>
          </cell>
          <cell r="C120" t="str">
            <v>Public District</v>
          </cell>
          <cell r="D120" t="str">
            <v>Scioto</v>
          </cell>
          <cell r="E120">
            <v>27109071</v>
          </cell>
          <cell r="F120">
            <v>1081805</v>
          </cell>
          <cell r="G120">
            <v>3.9905646342510225E-2</v>
          </cell>
        </row>
        <row r="121">
          <cell r="A121" t="str">
            <v>044677</v>
          </cell>
          <cell r="B121" t="str">
            <v>Princeton City</v>
          </cell>
          <cell r="C121" t="str">
            <v>Public District</v>
          </cell>
          <cell r="D121" t="str">
            <v>Hamilton</v>
          </cell>
          <cell r="E121">
            <v>70211525</v>
          </cell>
          <cell r="F121">
            <v>33371340</v>
          </cell>
          <cell r="G121">
            <v>0.47529718233580598</v>
          </cell>
        </row>
        <row r="122">
          <cell r="A122" t="str">
            <v>044685</v>
          </cell>
          <cell r="B122" t="str">
            <v>Ravenna City</v>
          </cell>
          <cell r="C122" t="str">
            <v>Public District</v>
          </cell>
          <cell r="D122" t="str">
            <v>Portage</v>
          </cell>
          <cell r="E122">
            <v>27955741</v>
          </cell>
          <cell r="F122">
            <v>2743083</v>
          </cell>
          <cell r="G122">
            <v>9.8122349895858607E-2</v>
          </cell>
        </row>
        <row r="123">
          <cell r="A123" t="str">
            <v>044693</v>
          </cell>
          <cell r="B123" t="str">
            <v>Reading Community City</v>
          </cell>
          <cell r="C123" t="str">
            <v>Public District</v>
          </cell>
          <cell r="D123" t="str">
            <v>Hamilton</v>
          </cell>
          <cell r="E123">
            <v>15910469</v>
          </cell>
          <cell r="F123">
            <v>4205716</v>
          </cell>
          <cell r="G123">
            <v>0.26433639385488888</v>
          </cell>
        </row>
        <row r="124">
          <cell r="A124" t="str">
            <v>044701</v>
          </cell>
          <cell r="B124" t="str">
            <v>Rocky River City</v>
          </cell>
          <cell r="C124" t="str">
            <v>Public District</v>
          </cell>
          <cell r="D124" t="str">
            <v>Cuyahoga</v>
          </cell>
          <cell r="E124">
            <v>35544994</v>
          </cell>
          <cell r="F124">
            <v>6367750</v>
          </cell>
          <cell r="G124">
            <v>0.17914618300399771</v>
          </cell>
        </row>
        <row r="125">
          <cell r="A125" t="str">
            <v>044719</v>
          </cell>
          <cell r="B125" t="str">
            <v>St Bernard-Elmwood Place City</v>
          </cell>
          <cell r="C125" t="str">
            <v>Public District</v>
          </cell>
          <cell r="D125" t="str">
            <v>Hamilton</v>
          </cell>
          <cell r="E125">
            <v>12426009</v>
          </cell>
          <cell r="F125">
            <v>10459863</v>
          </cell>
          <cell r="G125">
            <v>0.84177172252168819</v>
          </cell>
        </row>
        <row r="126">
          <cell r="A126" t="str">
            <v>044727</v>
          </cell>
          <cell r="B126" t="str">
            <v>St Marys City</v>
          </cell>
          <cell r="C126" t="str">
            <v>Public District</v>
          </cell>
          <cell r="D126" t="str">
            <v>Auglaize</v>
          </cell>
          <cell r="E126">
            <v>19686512</v>
          </cell>
          <cell r="F126">
            <v>4887869</v>
          </cell>
          <cell r="G126">
            <v>0.24828517108566514</v>
          </cell>
        </row>
        <row r="127">
          <cell r="A127" t="str">
            <v>044735</v>
          </cell>
          <cell r="B127" t="str">
            <v>Salem City</v>
          </cell>
          <cell r="C127" t="str">
            <v>Public District</v>
          </cell>
          <cell r="D127" t="str">
            <v>Columbiana</v>
          </cell>
          <cell r="E127">
            <v>19053290</v>
          </cell>
          <cell r="F127">
            <v>2625242</v>
          </cell>
          <cell r="G127">
            <v>0.13778418320405558</v>
          </cell>
        </row>
        <row r="128">
          <cell r="A128" t="str">
            <v>044743</v>
          </cell>
          <cell r="B128" t="str">
            <v>Sandusky City</v>
          </cell>
          <cell r="C128" t="str">
            <v>Public District</v>
          </cell>
          <cell r="D128" t="str">
            <v>Erie</v>
          </cell>
          <cell r="E128">
            <v>42437596</v>
          </cell>
          <cell r="F128">
            <v>7672654</v>
          </cell>
          <cell r="G128">
            <v>0.18079850705963646</v>
          </cell>
        </row>
        <row r="129">
          <cell r="A129" t="str">
            <v>044750</v>
          </cell>
          <cell r="B129" t="str">
            <v>Shaker Heights City</v>
          </cell>
          <cell r="C129" t="str">
            <v>Public District</v>
          </cell>
          <cell r="D129" t="str">
            <v>Cuyahoga</v>
          </cell>
          <cell r="E129">
            <v>89432642</v>
          </cell>
          <cell r="F129">
            <v>41205931</v>
          </cell>
          <cell r="G129">
            <v>0.46074822434520052</v>
          </cell>
        </row>
        <row r="130">
          <cell r="A130" t="str">
            <v>044768</v>
          </cell>
          <cell r="B130" t="str">
            <v>Sheffield-Sheffield Lake City</v>
          </cell>
          <cell r="C130" t="str">
            <v>Public District</v>
          </cell>
          <cell r="D130" t="str">
            <v>Lorain</v>
          </cell>
          <cell r="E130">
            <v>18700073</v>
          </cell>
          <cell r="F130">
            <v>4428855</v>
          </cell>
          <cell r="G130">
            <v>0.23683624122750752</v>
          </cell>
        </row>
        <row r="131">
          <cell r="A131" t="str">
            <v>044776</v>
          </cell>
          <cell r="B131" t="str">
            <v>Shelby City</v>
          </cell>
          <cell r="C131" t="str">
            <v>Public District</v>
          </cell>
          <cell r="D131" t="str">
            <v>Richland</v>
          </cell>
          <cell r="E131">
            <v>17931211</v>
          </cell>
          <cell r="F131">
            <v>7509149</v>
          </cell>
          <cell r="G131">
            <v>0.41877534094044178</v>
          </cell>
        </row>
        <row r="132">
          <cell r="A132" t="str">
            <v>044784</v>
          </cell>
          <cell r="B132" t="str">
            <v>Sidney City</v>
          </cell>
          <cell r="C132" t="str">
            <v>Public District</v>
          </cell>
          <cell r="D132" t="str">
            <v>Shelby</v>
          </cell>
          <cell r="E132">
            <v>33550111</v>
          </cell>
          <cell r="F132">
            <v>19740037</v>
          </cell>
          <cell r="G132">
            <v>0.58837471506428096</v>
          </cell>
        </row>
        <row r="133">
          <cell r="A133" t="str">
            <v>044792</v>
          </cell>
          <cell r="B133" t="str">
            <v>South Euclid-Lyndhurst City</v>
          </cell>
          <cell r="C133" t="str">
            <v>Public District</v>
          </cell>
          <cell r="D133" t="str">
            <v>Cuyahoga</v>
          </cell>
          <cell r="E133">
            <v>58872744</v>
          </cell>
          <cell r="F133">
            <v>16688801</v>
          </cell>
          <cell r="G133">
            <v>0.28347245034136681</v>
          </cell>
        </row>
        <row r="134">
          <cell r="A134" t="str">
            <v>044800</v>
          </cell>
          <cell r="B134" t="str">
            <v>South-Western City</v>
          </cell>
          <cell r="C134" t="str">
            <v>Public District</v>
          </cell>
          <cell r="D134" t="str">
            <v>Franklin</v>
          </cell>
          <cell r="E134">
            <v>229164681</v>
          </cell>
          <cell r="F134">
            <v>134150911</v>
          </cell>
          <cell r="G134">
            <v>0.5853908657067447</v>
          </cell>
        </row>
        <row r="135">
          <cell r="A135" t="str">
            <v>044818</v>
          </cell>
          <cell r="B135" t="str">
            <v>Springfield City School District</v>
          </cell>
          <cell r="C135" t="str">
            <v>Public District</v>
          </cell>
          <cell r="D135" t="str">
            <v>Clark</v>
          </cell>
          <cell r="E135">
            <v>94841638</v>
          </cell>
          <cell r="F135">
            <v>28653495</v>
          </cell>
          <cell r="G135">
            <v>0.30211936027507241</v>
          </cell>
        </row>
        <row r="136">
          <cell r="A136" t="str">
            <v>044826</v>
          </cell>
          <cell r="B136" t="str">
            <v>Steubenville City</v>
          </cell>
          <cell r="C136" t="str">
            <v>Public District</v>
          </cell>
          <cell r="D136" t="str">
            <v>Jefferson</v>
          </cell>
          <cell r="E136">
            <v>22005859</v>
          </cell>
          <cell r="F136">
            <v>5883807</v>
          </cell>
          <cell r="G136">
            <v>0.26737456601898613</v>
          </cell>
        </row>
        <row r="137">
          <cell r="A137" t="str">
            <v>044834</v>
          </cell>
          <cell r="B137" t="str">
            <v>Stow-Munroe Falls City School District</v>
          </cell>
          <cell r="C137" t="str">
            <v>Public District</v>
          </cell>
          <cell r="D137" t="str">
            <v>Summit</v>
          </cell>
          <cell r="E137">
            <v>57739282</v>
          </cell>
          <cell r="F137">
            <v>26427628</v>
          </cell>
          <cell r="G137">
            <v>0.45770621117179811</v>
          </cell>
        </row>
        <row r="138">
          <cell r="A138" t="str">
            <v>044842</v>
          </cell>
          <cell r="B138" t="str">
            <v>Strongsville City</v>
          </cell>
          <cell r="C138" t="str">
            <v>Public District</v>
          </cell>
          <cell r="D138" t="str">
            <v>Cuyahoga</v>
          </cell>
          <cell r="E138">
            <v>66873019</v>
          </cell>
          <cell r="F138">
            <v>18366730</v>
          </cell>
          <cell r="G138">
            <v>0.27465082741366886</v>
          </cell>
        </row>
        <row r="139">
          <cell r="A139" t="str">
            <v>044859</v>
          </cell>
          <cell r="B139" t="str">
            <v>Struthers City</v>
          </cell>
          <cell r="C139" t="str">
            <v>Public District</v>
          </cell>
          <cell r="D139" t="str">
            <v>Mahoning</v>
          </cell>
          <cell r="E139">
            <v>18484442</v>
          </cell>
          <cell r="F139">
            <v>9303219</v>
          </cell>
          <cell r="G139">
            <v>0.50329996437003621</v>
          </cell>
        </row>
        <row r="140">
          <cell r="A140" t="str">
            <v>044867</v>
          </cell>
          <cell r="B140" t="str">
            <v>Sycamore Community City</v>
          </cell>
          <cell r="C140" t="str">
            <v>Public District</v>
          </cell>
          <cell r="D140" t="str">
            <v>Hamilton</v>
          </cell>
          <cell r="E140">
            <v>75724381</v>
          </cell>
          <cell r="F140">
            <v>33953676</v>
          </cell>
          <cell r="G140">
            <v>0.44838499241083263</v>
          </cell>
        </row>
        <row r="141">
          <cell r="A141" t="str">
            <v>044875</v>
          </cell>
          <cell r="B141" t="str">
            <v>Sylvania Schools</v>
          </cell>
          <cell r="C141" t="str">
            <v>Public District</v>
          </cell>
          <cell r="D141" t="str">
            <v>Lucas</v>
          </cell>
          <cell r="E141">
            <v>81422452</v>
          </cell>
          <cell r="F141">
            <v>3451461</v>
          </cell>
          <cell r="G141">
            <v>4.2389548769668592E-2</v>
          </cell>
        </row>
        <row r="142">
          <cell r="A142" t="str">
            <v>044883</v>
          </cell>
          <cell r="B142" t="str">
            <v>Tallmadge City</v>
          </cell>
          <cell r="C142" t="str">
            <v>Public District</v>
          </cell>
          <cell r="D142" t="str">
            <v>Summit</v>
          </cell>
          <cell r="E142">
            <v>26585216</v>
          </cell>
          <cell r="F142">
            <v>5886707</v>
          </cell>
          <cell r="G142">
            <v>0.22142784169968752</v>
          </cell>
        </row>
        <row r="143">
          <cell r="A143" t="str">
            <v>044891</v>
          </cell>
          <cell r="B143" t="str">
            <v>Tiffin City</v>
          </cell>
          <cell r="C143" t="str">
            <v>Public District</v>
          </cell>
          <cell r="D143" t="str">
            <v>Seneca</v>
          </cell>
          <cell r="E143">
            <v>23119412</v>
          </cell>
          <cell r="F143">
            <v>11451222</v>
          </cell>
          <cell r="G143">
            <v>0.49530766612922511</v>
          </cell>
        </row>
        <row r="144">
          <cell r="A144" t="str">
            <v>044909</v>
          </cell>
          <cell r="B144" t="str">
            <v>Toledo City</v>
          </cell>
          <cell r="C144" t="str">
            <v>Public District</v>
          </cell>
          <cell r="D144" t="str">
            <v>Lucas</v>
          </cell>
          <cell r="E144">
            <v>363225824</v>
          </cell>
          <cell r="F144">
            <v>58421972</v>
          </cell>
          <cell r="G144">
            <v>0.16084201105701118</v>
          </cell>
        </row>
        <row r="145">
          <cell r="A145" t="str">
            <v>044917</v>
          </cell>
          <cell r="B145" t="str">
            <v>Toronto City</v>
          </cell>
          <cell r="C145" t="str">
            <v>Public District</v>
          </cell>
          <cell r="D145" t="str">
            <v>Jefferson</v>
          </cell>
          <cell r="E145">
            <v>7389323</v>
          </cell>
          <cell r="F145">
            <v>3013334</v>
          </cell>
          <cell r="G145">
            <v>0.40779568033499147</v>
          </cell>
        </row>
        <row r="146">
          <cell r="A146" t="str">
            <v>044925</v>
          </cell>
          <cell r="B146" t="str">
            <v>Troy City</v>
          </cell>
          <cell r="C146" t="str">
            <v>Public District</v>
          </cell>
          <cell r="D146" t="str">
            <v>Miami</v>
          </cell>
          <cell r="E146">
            <v>42917991</v>
          </cell>
          <cell r="F146">
            <v>13760862</v>
          </cell>
          <cell r="G146">
            <v>0.32063155053087178</v>
          </cell>
        </row>
        <row r="147">
          <cell r="A147" t="str">
            <v>044933</v>
          </cell>
          <cell r="B147" t="str">
            <v>Upper Arlington City</v>
          </cell>
          <cell r="C147" t="str">
            <v>Public District</v>
          </cell>
          <cell r="D147" t="str">
            <v>Franklin</v>
          </cell>
          <cell r="E147">
            <v>82430016</v>
          </cell>
          <cell r="F147">
            <v>39456015</v>
          </cell>
          <cell r="G147">
            <v>0.47866077085318048</v>
          </cell>
        </row>
        <row r="148">
          <cell r="A148" t="str">
            <v>044941</v>
          </cell>
          <cell r="B148" t="str">
            <v>Urbana City</v>
          </cell>
          <cell r="C148" t="str">
            <v>Public District</v>
          </cell>
          <cell r="D148" t="str">
            <v>Champaign</v>
          </cell>
          <cell r="E148">
            <v>21861612</v>
          </cell>
          <cell r="F148">
            <v>9107264</v>
          </cell>
          <cell r="G148">
            <v>0.41658702935538333</v>
          </cell>
        </row>
        <row r="149">
          <cell r="A149" t="str">
            <v>044958</v>
          </cell>
          <cell r="B149" t="str">
            <v>Vandalia-Butler City</v>
          </cell>
          <cell r="C149" t="str">
            <v>Public District</v>
          </cell>
          <cell r="D149" t="str">
            <v>Montgomery</v>
          </cell>
          <cell r="E149">
            <v>32646898</v>
          </cell>
          <cell r="F149">
            <v>13529061</v>
          </cell>
          <cell r="G149">
            <v>0.4144057116850734</v>
          </cell>
        </row>
        <row r="150">
          <cell r="A150" t="str">
            <v>044966</v>
          </cell>
          <cell r="B150" t="str">
            <v>Van Wert City</v>
          </cell>
          <cell r="C150" t="str">
            <v>Public District</v>
          </cell>
          <cell r="D150" t="str">
            <v>Van Wert</v>
          </cell>
          <cell r="E150">
            <v>21874214</v>
          </cell>
          <cell r="F150">
            <v>3987415</v>
          </cell>
          <cell r="G150">
            <v>0.18228837845327836</v>
          </cell>
        </row>
        <row r="151">
          <cell r="A151" t="str">
            <v>044974</v>
          </cell>
          <cell r="B151" t="str">
            <v>Wadsworth City</v>
          </cell>
          <cell r="C151" t="str">
            <v>Public District</v>
          </cell>
          <cell r="D151" t="str">
            <v>Medina</v>
          </cell>
          <cell r="E151">
            <v>43257218</v>
          </cell>
          <cell r="F151">
            <v>13214414</v>
          </cell>
          <cell r="G151">
            <v>0.30548460143692091</v>
          </cell>
        </row>
        <row r="152">
          <cell r="A152" t="str">
            <v>044982</v>
          </cell>
          <cell r="B152" t="str">
            <v>Wapakoneta City</v>
          </cell>
          <cell r="C152" t="str">
            <v>Public District</v>
          </cell>
          <cell r="D152" t="str">
            <v>Auglaize</v>
          </cell>
          <cell r="E152">
            <v>24662468</v>
          </cell>
          <cell r="F152">
            <v>12420566</v>
          </cell>
          <cell r="G152">
            <v>0.50362218412204329</v>
          </cell>
        </row>
        <row r="153">
          <cell r="A153" t="str">
            <v>044990</v>
          </cell>
          <cell r="B153" t="str">
            <v>Warren City</v>
          </cell>
          <cell r="C153" t="str">
            <v>Public District</v>
          </cell>
          <cell r="D153" t="str">
            <v>Trumbull</v>
          </cell>
          <cell r="E153">
            <v>67054937</v>
          </cell>
          <cell r="F153">
            <v>24688256</v>
          </cell>
          <cell r="G153">
            <v>0.36817954209695253</v>
          </cell>
        </row>
        <row r="154">
          <cell r="A154" t="str">
            <v>045005</v>
          </cell>
          <cell r="B154" t="str">
            <v>Warrensville Heights City</v>
          </cell>
          <cell r="C154" t="str">
            <v>Public District</v>
          </cell>
          <cell r="D154" t="str">
            <v>Cuyahoga</v>
          </cell>
          <cell r="E154">
            <v>33100242</v>
          </cell>
          <cell r="F154">
            <v>19871883</v>
          </cell>
          <cell r="G154">
            <v>0.6003546137215553</v>
          </cell>
        </row>
        <row r="155">
          <cell r="A155" t="str">
            <v>045013</v>
          </cell>
          <cell r="B155" t="str">
            <v>Washington Court House City</v>
          </cell>
          <cell r="C155" t="str">
            <v>Public District</v>
          </cell>
          <cell r="D155" t="str">
            <v>Fayette</v>
          </cell>
          <cell r="E155">
            <v>19076910</v>
          </cell>
          <cell r="F155">
            <v>3914117</v>
          </cell>
          <cell r="G155">
            <v>0.20517562854780988</v>
          </cell>
        </row>
        <row r="156">
          <cell r="A156" t="str">
            <v>045021</v>
          </cell>
          <cell r="B156" t="str">
            <v>Wellston City</v>
          </cell>
          <cell r="C156" t="str">
            <v>Public District</v>
          </cell>
          <cell r="D156" t="str">
            <v>Jackson</v>
          </cell>
          <cell r="E156">
            <v>15176220</v>
          </cell>
          <cell r="F156">
            <v>9367785</v>
          </cell>
          <cell r="G156">
            <v>0.61726734325148158</v>
          </cell>
        </row>
        <row r="157">
          <cell r="A157" t="str">
            <v>045039</v>
          </cell>
          <cell r="B157" t="str">
            <v>Wellsville Local</v>
          </cell>
          <cell r="C157" t="str">
            <v>Public District</v>
          </cell>
          <cell r="D157" t="str">
            <v>Columbiana</v>
          </cell>
          <cell r="E157">
            <v>8551384</v>
          </cell>
          <cell r="F157">
            <v>2822798</v>
          </cell>
          <cell r="G157">
            <v>0.33009837939683212</v>
          </cell>
        </row>
        <row r="158">
          <cell r="A158" t="str">
            <v>045047</v>
          </cell>
          <cell r="B158" t="str">
            <v>Westerville City</v>
          </cell>
          <cell r="C158" t="str">
            <v>Public District</v>
          </cell>
          <cell r="D158" t="str">
            <v>Franklin</v>
          </cell>
          <cell r="E158">
            <v>155287547</v>
          </cell>
          <cell r="F158">
            <v>80620372</v>
          </cell>
          <cell r="G158">
            <v>0.51916830137061798</v>
          </cell>
        </row>
        <row r="159">
          <cell r="A159" t="str">
            <v>045054</v>
          </cell>
          <cell r="B159" t="str">
            <v>West Carrollton City</v>
          </cell>
          <cell r="C159" t="str">
            <v>Public District</v>
          </cell>
          <cell r="D159" t="str">
            <v>Montgomery</v>
          </cell>
          <cell r="E159">
            <v>43864386</v>
          </cell>
          <cell r="F159">
            <v>5849925</v>
          </cell>
          <cell r="G159">
            <v>0.13336388659355677</v>
          </cell>
        </row>
        <row r="160">
          <cell r="A160" t="str">
            <v>045062</v>
          </cell>
          <cell r="B160" t="str">
            <v>Westlake City</v>
          </cell>
          <cell r="C160" t="str">
            <v>Public District</v>
          </cell>
          <cell r="D160" t="str">
            <v>Cuyahoga</v>
          </cell>
          <cell r="E160">
            <v>49414366</v>
          </cell>
          <cell r="F160">
            <v>21089048</v>
          </cell>
          <cell r="G160">
            <v>0.42677969398615778</v>
          </cell>
        </row>
        <row r="161">
          <cell r="A161" t="str">
            <v>045070</v>
          </cell>
          <cell r="B161" t="str">
            <v>Whitehall City</v>
          </cell>
          <cell r="C161" t="str">
            <v>Public District</v>
          </cell>
          <cell r="D161" t="str">
            <v>Franklin</v>
          </cell>
          <cell r="E161">
            <v>36611682</v>
          </cell>
          <cell r="F161">
            <v>11132640</v>
          </cell>
          <cell r="G161">
            <v>0.30407343754378724</v>
          </cell>
        </row>
        <row r="162">
          <cell r="A162" t="str">
            <v>045088</v>
          </cell>
          <cell r="B162" t="str">
            <v>Wickliffe City</v>
          </cell>
          <cell r="C162" t="str">
            <v>Public District</v>
          </cell>
          <cell r="D162" t="str">
            <v>Lake</v>
          </cell>
          <cell r="E162">
            <v>20675421</v>
          </cell>
          <cell r="F162">
            <v>5215146</v>
          </cell>
          <cell r="G162">
            <v>0.25223892659791547</v>
          </cell>
        </row>
        <row r="163">
          <cell r="A163" t="str">
            <v>045096</v>
          </cell>
          <cell r="B163" t="str">
            <v>Willard City</v>
          </cell>
          <cell r="C163" t="str">
            <v>Public District</v>
          </cell>
          <cell r="D163" t="str">
            <v>Huron</v>
          </cell>
          <cell r="E163">
            <v>16942145</v>
          </cell>
          <cell r="F163">
            <v>1735059</v>
          </cell>
          <cell r="G163">
            <v>0.10241082224240201</v>
          </cell>
        </row>
        <row r="164">
          <cell r="A164" t="str">
            <v>045104</v>
          </cell>
          <cell r="B164" t="str">
            <v>Willoughby-Eastlake City</v>
          </cell>
          <cell r="C164" t="str">
            <v>Public District</v>
          </cell>
          <cell r="D164" t="str">
            <v>Lake</v>
          </cell>
          <cell r="E164">
            <v>96920342</v>
          </cell>
          <cell r="F164">
            <v>15298230</v>
          </cell>
          <cell r="G164">
            <v>0.1578433348904196</v>
          </cell>
        </row>
        <row r="165">
          <cell r="A165" t="str">
            <v>045112</v>
          </cell>
          <cell r="B165" t="str">
            <v>Wilmington City</v>
          </cell>
          <cell r="C165" t="str">
            <v>Public District</v>
          </cell>
          <cell r="D165" t="str">
            <v>Clinton</v>
          </cell>
          <cell r="E165">
            <v>26568750</v>
          </cell>
          <cell r="F165">
            <v>7855892</v>
          </cell>
          <cell r="G165">
            <v>0.29568165608092212</v>
          </cell>
        </row>
        <row r="166">
          <cell r="A166" t="str">
            <v>045120</v>
          </cell>
          <cell r="B166" t="str">
            <v>Wooster City</v>
          </cell>
          <cell r="C166" t="str">
            <v>Public District</v>
          </cell>
          <cell r="D166" t="str">
            <v>Wayne</v>
          </cell>
          <cell r="E166">
            <v>44997466</v>
          </cell>
          <cell r="F166">
            <v>35650103</v>
          </cell>
          <cell r="G166">
            <v>0.79226912466582011</v>
          </cell>
        </row>
        <row r="167">
          <cell r="A167" t="str">
            <v>045138</v>
          </cell>
          <cell r="B167" t="str">
            <v>Worthington City</v>
          </cell>
          <cell r="C167" t="str">
            <v>Public District</v>
          </cell>
          <cell r="D167" t="str">
            <v>Franklin</v>
          </cell>
          <cell r="E167">
            <v>120048952</v>
          </cell>
          <cell r="F167">
            <v>81807248</v>
          </cell>
          <cell r="G167">
            <v>0.68144908087160982</v>
          </cell>
        </row>
        <row r="168">
          <cell r="A168" t="str">
            <v>045146</v>
          </cell>
          <cell r="B168" t="str">
            <v>Wyoming City</v>
          </cell>
          <cell r="C168" t="str">
            <v>Public District</v>
          </cell>
          <cell r="D168" t="str">
            <v>Hamilton</v>
          </cell>
          <cell r="E168">
            <v>25709328</v>
          </cell>
          <cell r="F168">
            <v>7606541</v>
          </cell>
          <cell r="G168">
            <v>0.29586697092977304</v>
          </cell>
        </row>
        <row r="169">
          <cell r="A169" t="str">
            <v>045153</v>
          </cell>
          <cell r="B169" t="str">
            <v>Xenia Community City</v>
          </cell>
          <cell r="C169" t="str">
            <v>Public District</v>
          </cell>
          <cell r="D169" t="str">
            <v>Greene</v>
          </cell>
          <cell r="E169">
            <v>46865767</v>
          </cell>
          <cell r="F169">
            <v>20154829</v>
          </cell>
          <cell r="G169">
            <v>0.43005439343391094</v>
          </cell>
        </row>
        <row r="170">
          <cell r="A170" t="str">
            <v>045161</v>
          </cell>
          <cell r="B170" t="str">
            <v>Youngstown City</v>
          </cell>
          <cell r="C170" t="str">
            <v>Public District</v>
          </cell>
          <cell r="D170" t="str">
            <v>Mahoning</v>
          </cell>
          <cell r="E170">
            <v>115028980</v>
          </cell>
          <cell r="F170">
            <v>21850091</v>
          </cell>
          <cell r="G170">
            <v>0.18995292316770956</v>
          </cell>
        </row>
        <row r="171">
          <cell r="A171" t="str">
            <v>045179</v>
          </cell>
          <cell r="B171" t="str">
            <v>Zanesville City</v>
          </cell>
          <cell r="C171" t="str">
            <v>Public District</v>
          </cell>
          <cell r="D171" t="str">
            <v>Muskingum</v>
          </cell>
          <cell r="E171">
            <v>39938865</v>
          </cell>
          <cell r="F171">
            <v>3351956</v>
          </cell>
          <cell r="G171">
            <v>8.3927172191798641E-2</v>
          </cell>
        </row>
        <row r="172">
          <cell r="A172" t="str">
            <v>045187</v>
          </cell>
          <cell r="B172" t="str">
            <v>Ada Exempted Village</v>
          </cell>
          <cell r="C172" t="str">
            <v>Public District</v>
          </cell>
          <cell r="D172" t="str">
            <v>Hardin</v>
          </cell>
          <cell r="E172">
            <v>8307336</v>
          </cell>
          <cell r="F172">
            <v>3758574</v>
          </cell>
          <cell r="G172">
            <v>0.45244034910830622</v>
          </cell>
        </row>
        <row r="173">
          <cell r="A173" t="str">
            <v>045195</v>
          </cell>
          <cell r="B173" t="str">
            <v>Amherst Exempted Village</v>
          </cell>
          <cell r="C173" t="str">
            <v>Public District</v>
          </cell>
          <cell r="D173" t="str">
            <v>Lorain</v>
          </cell>
          <cell r="E173">
            <v>35634257</v>
          </cell>
          <cell r="F173">
            <v>14615254</v>
          </cell>
          <cell r="G173">
            <v>0.41014616917647534</v>
          </cell>
        </row>
        <row r="174">
          <cell r="A174" t="str">
            <v>045203</v>
          </cell>
          <cell r="B174" t="str">
            <v>Barnesville Exempted Village</v>
          </cell>
          <cell r="C174" t="str">
            <v>Public District</v>
          </cell>
          <cell r="D174" t="str">
            <v>Belmont</v>
          </cell>
          <cell r="E174">
            <v>12167997</v>
          </cell>
          <cell r="F174">
            <v>5983424</v>
          </cell>
          <cell r="G174">
            <v>0.491734506509165</v>
          </cell>
        </row>
        <row r="175">
          <cell r="A175" t="str">
            <v>045211</v>
          </cell>
          <cell r="B175" t="str">
            <v>Bluffton Exempted Village</v>
          </cell>
          <cell r="C175" t="str">
            <v>Public District</v>
          </cell>
          <cell r="D175" t="str">
            <v>Allen</v>
          </cell>
          <cell r="E175">
            <v>8661802</v>
          </cell>
          <cell r="F175">
            <v>3636366</v>
          </cell>
          <cell r="G175">
            <v>0.41981633844781951</v>
          </cell>
        </row>
        <row r="176">
          <cell r="A176" t="str">
            <v>045229</v>
          </cell>
          <cell r="B176" t="str">
            <v>Bradford Exempted Village</v>
          </cell>
          <cell r="C176" t="str">
            <v>Public District</v>
          </cell>
          <cell r="D176" t="str">
            <v>Miami</v>
          </cell>
          <cell r="E176">
            <v>6195295</v>
          </cell>
          <cell r="F176">
            <v>4496700</v>
          </cell>
          <cell r="G176">
            <v>0.72582500106935988</v>
          </cell>
        </row>
        <row r="177">
          <cell r="A177" t="str">
            <v>045237</v>
          </cell>
          <cell r="B177" t="str">
            <v>Bridgeport Exempted Village</v>
          </cell>
          <cell r="C177" t="str">
            <v>Public District</v>
          </cell>
          <cell r="D177" t="str">
            <v>Belmont</v>
          </cell>
          <cell r="E177">
            <v>7567840</v>
          </cell>
          <cell r="F177">
            <v>2561440</v>
          </cell>
          <cell r="G177">
            <v>0.33846381530264913</v>
          </cell>
        </row>
        <row r="178">
          <cell r="A178" t="str">
            <v>045245</v>
          </cell>
          <cell r="B178" t="str">
            <v>Harrison Hills City</v>
          </cell>
          <cell r="C178" t="str">
            <v>Public District</v>
          </cell>
          <cell r="D178" t="str">
            <v>Harrison</v>
          </cell>
          <cell r="E178">
            <v>16111545</v>
          </cell>
          <cell r="F178">
            <v>15557902</v>
          </cell>
          <cell r="G178">
            <v>0.96563687715858415</v>
          </cell>
        </row>
        <row r="179">
          <cell r="A179" t="str">
            <v>045252</v>
          </cell>
          <cell r="B179" t="str">
            <v>Caldwell Exempted Village</v>
          </cell>
          <cell r="C179" t="str">
            <v>Public District</v>
          </cell>
          <cell r="D179" t="str">
            <v>Noble</v>
          </cell>
          <cell r="E179">
            <v>8366840</v>
          </cell>
          <cell r="F179">
            <v>3543199</v>
          </cell>
          <cell r="G179">
            <v>0.42348114700412581</v>
          </cell>
        </row>
        <row r="180">
          <cell r="A180" t="str">
            <v>045260</v>
          </cell>
          <cell r="B180" t="str">
            <v>Carey Exempted Village Schools</v>
          </cell>
          <cell r="C180" t="str">
            <v>Public District</v>
          </cell>
          <cell r="D180" t="str">
            <v>Wyandot</v>
          </cell>
          <cell r="E180">
            <v>10051393</v>
          </cell>
          <cell r="F180">
            <v>5606627</v>
          </cell>
          <cell r="G180">
            <v>0.55779601891996466</v>
          </cell>
        </row>
        <row r="181">
          <cell r="A181" t="str">
            <v>045278</v>
          </cell>
          <cell r="B181" t="str">
            <v>Carrollton Exempted Village</v>
          </cell>
          <cell r="C181" t="str">
            <v>Public District</v>
          </cell>
          <cell r="D181" t="str">
            <v>Carroll</v>
          </cell>
          <cell r="E181">
            <v>22360583</v>
          </cell>
          <cell r="F181">
            <v>7621449</v>
          </cell>
          <cell r="G181">
            <v>0.34084303615876205</v>
          </cell>
        </row>
        <row r="182">
          <cell r="A182" t="str">
            <v>045286</v>
          </cell>
          <cell r="B182" t="str">
            <v>Chagrin Falls Exempted Village</v>
          </cell>
          <cell r="C182" t="str">
            <v>Public District</v>
          </cell>
          <cell r="D182" t="str">
            <v>Cuyahoga</v>
          </cell>
          <cell r="E182">
            <v>26905602</v>
          </cell>
          <cell r="F182">
            <v>12129023</v>
          </cell>
          <cell r="G182">
            <v>0.45079916814349669</v>
          </cell>
        </row>
        <row r="183">
          <cell r="A183" t="str">
            <v>045294</v>
          </cell>
          <cell r="B183" t="str">
            <v>Chesapeake Union Exempted Village</v>
          </cell>
          <cell r="C183" t="str">
            <v>Public District</v>
          </cell>
          <cell r="D183" t="str">
            <v>Lawrence</v>
          </cell>
          <cell r="E183">
            <v>11999921</v>
          </cell>
          <cell r="F183">
            <v>3219971</v>
          </cell>
          <cell r="G183">
            <v>0.26833268319016434</v>
          </cell>
        </row>
        <row r="184">
          <cell r="A184" t="str">
            <v>045302</v>
          </cell>
          <cell r="B184" t="str">
            <v>Clyde-Green Springs Exempted Village</v>
          </cell>
          <cell r="C184" t="str">
            <v>Public District</v>
          </cell>
          <cell r="D184" t="str">
            <v>Sandusky</v>
          </cell>
          <cell r="E184">
            <v>22590939</v>
          </cell>
          <cell r="F184">
            <v>6202506</v>
          </cell>
          <cell r="G184">
            <v>0.27455724615962179</v>
          </cell>
        </row>
        <row r="185">
          <cell r="A185" t="str">
            <v>045310</v>
          </cell>
          <cell r="B185" t="str">
            <v>Coldwater Exempted Village</v>
          </cell>
          <cell r="C185" t="str">
            <v>Public District</v>
          </cell>
          <cell r="D185" t="str">
            <v>Mercer</v>
          </cell>
          <cell r="E185">
            <v>12621666</v>
          </cell>
          <cell r="F185">
            <v>5376825</v>
          </cell>
          <cell r="G185">
            <v>0.42599962635677413</v>
          </cell>
        </row>
        <row r="186">
          <cell r="A186" t="str">
            <v>045328</v>
          </cell>
          <cell r="B186" t="str">
            <v>Columbiana Exempted Village</v>
          </cell>
          <cell r="C186" t="str">
            <v>Public District</v>
          </cell>
          <cell r="D186" t="str">
            <v>Columbiana</v>
          </cell>
          <cell r="E186">
            <v>9707876</v>
          </cell>
          <cell r="F186">
            <v>3518487</v>
          </cell>
          <cell r="G186">
            <v>0.36243633519834823</v>
          </cell>
        </row>
        <row r="187">
          <cell r="A187" t="str">
            <v>045336</v>
          </cell>
          <cell r="B187" t="str">
            <v>Covington Exempted Village</v>
          </cell>
          <cell r="C187" t="str">
            <v>Public District</v>
          </cell>
          <cell r="D187" t="str">
            <v>Miami</v>
          </cell>
          <cell r="E187">
            <v>9046758</v>
          </cell>
          <cell r="F187">
            <v>1942286</v>
          </cell>
          <cell r="G187">
            <v>0.21469414789253785</v>
          </cell>
        </row>
        <row r="188">
          <cell r="A188" t="str">
            <v>045344</v>
          </cell>
          <cell r="B188" t="str">
            <v>Crestline Exempted Village</v>
          </cell>
          <cell r="C188" t="str">
            <v>Public District</v>
          </cell>
          <cell r="D188" t="str">
            <v>Crawford</v>
          </cell>
          <cell r="E188">
            <v>7965893</v>
          </cell>
          <cell r="F188">
            <v>2638967</v>
          </cell>
          <cell r="G188">
            <v>0.33128325976761175</v>
          </cell>
        </row>
        <row r="189">
          <cell r="A189" t="str">
            <v>045351</v>
          </cell>
          <cell r="B189" t="str">
            <v>Crooksville Exempted Village</v>
          </cell>
          <cell r="C189" t="str">
            <v>Public District</v>
          </cell>
          <cell r="D189" t="str">
            <v>Perry</v>
          </cell>
          <cell r="E189">
            <v>10872334</v>
          </cell>
          <cell r="F189">
            <v>2850375</v>
          </cell>
          <cell r="G189">
            <v>0.26216771854139137</v>
          </cell>
        </row>
        <row r="190">
          <cell r="A190" t="str">
            <v>045369</v>
          </cell>
          <cell r="B190" t="str">
            <v>Fairport Harbor Exempted Village</v>
          </cell>
          <cell r="C190" t="str">
            <v>Public District</v>
          </cell>
          <cell r="D190" t="str">
            <v>Lake</v>
          </cell>
          <cell r="E190">
            <v>6621090</v>
          </cell>
          <cell r="F190">
            <v>1407382</v>
          </cell>
          <cell r="G190">
            <v>0.21256046965076747</v>
          </cell>
        </row>
        <row r="191">
          <cell r="A191" t="str">
            <v>045377</v>
          </cell>
          <cell r="B191" t="str">
            <v>Georgetown Exempted Village</v>
          </cell>
          <cell r="C191" t="str">
            <v>Public District</v>
          </cell>
          <cell r="D191" t="str">
            <v>Brown</v>
          </cell>
          <cell r="E191">
            <v>8760189</v>
          </cell>
          <cell r="F191">
            <v>2993502</v>
          </cell>
          <cell r="G191">
            <v>0.34171659995006959</v>
          </cell>
        </row>
        <row r="192">
          <cell r="A192" t="str">
            <v>045385</v>
          </cell>
          <cell r="B192" t="str">
            <v>Gibsonburg Exempted Village</v>
          </cell>
          <cell r="C192" t="str">
            <v>Public District</v>
          </cell>
          <cell r="D192" t="str">
            <v>Sandusky</v>
          </cell>
          <cell r="E192">
            <v>9721203</v>
          </cell>
          <cell r="F192">
            <v>74734</v>
          </cell>
          <cell r="G192">
            <v>7.6877316521422297E-3</v>
          </cell>
        </row>
        <row r="193">
          <cell r="A193" t="str">
            <v>045393</v>
          </cell>
          <cell r="B193" t="str">
            <v>Granville Exempted Village</v>
          </cell>
          <cell r="C193" t="str">
            <v>Public District</v>
          </cell>
          <cell r="D193" t="str">
            <v>Licking</v>
          </cell>
          <cell r="E193">
            <v>26574613</v>
          </cell>
          <cell r="F193">
            <v>5024009</v>
          </cell>
          <cell r="G193">
            <v>0.18905295064880154</v>
          </cell>
        </row>
        <row r="194">
          <cell r="A194" t="str">
            <v>045401</v>
          </cell>
          <cell r="B194" t="str">
            <v>Greenfield Exempted Village</v>
          </cell>
          <cell r="C194" t="str">
            <v>Public District</v>
          </cell>
          <cell r="D194" t="str">
            <v>Highland</v>
          </cell>
          <cell r="E194">
            <v>26305580</v>
          </cell>
          <cell r="F194">
            <v>7419576</v>
          </cell>
          <cell r="G194">
            <v>0.28205331340346801</v>
          </cell>
        </row>
        <row r="195">
          <cell r="A195" t="str">
            <v>045419</v>
          </cell>
          <cell r="B195" t="str">
            <v>Hicksville Exempted Village</v>
          </cell>
          <cell r="C195" t="str">
            <v>Public District</v>
          </cell>
          <cell r="D195" t="str">
            <v>Defiance</v>
          </cell>
          <cell r="E195">
            <v>11966360</v>
          </cell>
          <cell r="F195">
            <v>3091262</v>
          </cell>
          <cell r="G195">
            <v>0.25832934994434398</v>
          </cell>
        </row>
        <row r="196">
          <cell r="A196" t="str">
            <v>045435</v>
          </cell>
          <cell r="B196" t="str">
            <v>Indian Hill Exempted Village</v>
          </cell>
          <cell r="C196" t="str">
            <v>Public District</v>
          </cell>
          <cell r="D196" t="str">
            <v>Hamilton</v>
          </cell>
          <cell r="E196">
            <v>39129547</v>
          </cell>
          <cell r="F196">
            <v>21047533</v>
          </cell>
          <cell r="G196">
            <v>0.53789360249941054</v>
          </cell>
        </row>
        <row r="197">
          <cell r="A197" t="str">
            <v>045443</v>
          </cell>
          <cell r="B197" t="str">
            <v>Leetonia Exempted Village</v>
          </cell>
          <cell r="C197" t="str">
            <v>Public District</v>
          </cell>
          <cell r="D197" t="str">
            <v>Columbiana</v>
          </cell>
          <cell r="E197">
            <v>7205001</v>
          </cell>
          <cell r="F197">
            <v>3721817</v>
          </cell>
          <cell r="G197">
            <v>0.51656023364882253</v>
          </cell>
        </row>
        <row r="198">
          <cell r="A198" t="str">
            <v>045450</v>
          </cell>
          <cell r="B198" t="str">
            <v>Lisbon Exempted Village</v>
          </cell>
          <cell r="C198" t="str">
            <v>Public District</v>
          </cell>
          <cell r="D198" t="str">
            <v>Columbiana</v>
          </cell>
          <cell r="E198">
            <v>8445958</v>
          </cell>
          <cell r="F198">
            <v>2703052</v>
          </cell>
          <cell r="G198">
            <v>0.32004090003762747</v>
          </cell>
        </row>
        <row r="199">
          <cell r="A199" t="str">
            <v>045468</v>
          </cell>
          <cell r="B199" t="str">
            <v>Loudonville-Perrysville Exempted Village</v>
          </cell>
          <cell r="C199" t="str">
            <v>Public District</v>
          </cell>
          <cell r="D199" t="str">
            <v>Ashland</v>
          </cell>
          <cell r="E199">
            <v>12483207</v>
          </cell>
          <cell r="F199">
            <v>4310291</v>
          </cell>
          <cell r="G199">
            <v>0.34528715257225168</v>
          </cell>
        </row>
        <row r="200">
          <cell r="A200" t="str">
            <v>045476</v>
          </cell>
          <cell r="B200" t="str">
            <v>Marysville Exempted Village</v>
          </cell>
          <cell r="C200" t="str">
            <v>Public District</v>
          </cell>
          <cell r="D200" t="str">
            <v>Union</v>
          </cell>
          <cell r="E200">
            <v>45641217</v>
          </cell>
          <cell r="F200">
            <v>13552901</v>
          </cell>
          <cell r="G200">
            <v>0.29694433871033721</v>
          </cell>
        </row>
        <row r="201">
          <cell r="A201" t="str">
            <v>045484</v>
          </cell>
          <cell r="B201" t="str">
            <v>Mechanicsburg Exempted Village</v>
          </cell>
          <cell r="C201" t="str">
            <v>Public District</v>
          </cell>
          <cell r="D201" t="str">
            <v>Champaign</v>
          </cell>
          <cell r="E201">
            <v>8441013</v>
          </cell>
          <cell r="F201">
            <v>4425629</v>
          </cell>
          <cell r="G201">
            <v>0.52430069708457983</v>
          </cell>
        </row>
        <row r="202">
          <cell r="A202" t="str">
            <v>045492</v>
          </cell>
          <cell r="B202" t="str">
            <v>Mentor Exempted Village</v>
          </cell>
          <cell r="C202" t="str">
            <v>Public District</v>
          </cell>
          <cell r="D202" t="str">
            <v>Lake</v>
          </cell>
          <cell r="E202">
            <v>93996449</v>
          </cell>
          <cell r="F202">
            <v>56110989</v>
          </cell>
          <cell r="G202">
            <v>0.59694796555559237</v>
          </cell>
        </row>
        <row r="203">
          <cell r="A203" t="str">
            <v>045500</v>
          </cell>
          <cell r="B203" t="str">
            <v>Milford Exempted Village</v>
          </cell>
          <cell r="C203" t="str">
            <v>Public District</v>
          </cell>
          <cell r="D203" t="str">
            <v>Clermont</v>
          </cell>
          <cell r="E203">
            <v>61794801</v>
          </cell>
          <cell r="F203">
            <v>27714596</v>
          </cell>
          <cell r="G203">
            <v>0.44849397605471697</v>
          </cell>
        </row>
        <row r="204">
          <cell r="A204" t="str">
            <v>045518</v>
          </cell>
          <cell r="B204" t="str">
            <v>Milton-Union Exempted Village</v>
          </cell>
          <cell r="C204" t="str">
            <v>Public District</v>
          </cell>
          <cell r="D204" t="str">
            <v>Miami</v>
          </cell>
          <cell r="E204">
            <v>13231571</v>
          </cell>
          <cell r="F204">
            <v>7201277</v>
          </cell>
          <cell r="G204">
            <v>0.5442495830616032</v>
          </cell>
        </row>
        <row r="205">
          <cell r="A205" t="str">
            <v>045526</v>
          </cell>
          <cell r="B205" t="str">
            <v>Montpelier Exempted Village</v>
          </cell>
          <cell r="C205" t="str">
            <v>Public District</v>
          </cell>
          <cell r="D205" t="str">
            <v>Williams</v>
          </cell>
          <cell r="E205">
            <v>9320808</v>
          </cell>
          <cell r="F205">
            <v>5049952</v>
          </cell>
          <cell r="G205">
            <v>0.54179337242007342</v>
          </cell>
        </row>
        <row r="206">
          <cell r="A206" t="str">
            <v>045534</v>
          </cell>
          <cell r="B206" t="str">
            <v>Mount Gilead Exempted Village</v>
          </cell>
          <cell r="C206" t="str">
            <v>Public District</v>
          </cell>
          <cell r="D206" t="str">
            <v>Morrow</v>
          </cell>
          <cell r="E206">
            <v>12925706</v>
          </cell>
          <cell r="F206">
            <v>3375900</v>
          </cell>
          <cell r="G206">
            <v>0.26117722312421465</v>
          </cell>
        </row>
        <row r="207">
          <cell r="A207" t="str">
            <v>045542</v>
          </cell>
          <cell r="B207" t="str">
            <v>Newcomerstown Exempted Village</v>
          </cell>
          <cell r="C207" t="str">
            <v>Public District</v>
          </cell>
          <cell r="D207" t="str">
            <v>Tuscarawas</v>
          </cell>
          <cell r="E207">
            <v>10653626</v>
          </cell>
          <cell r="F207">
            <v>1814773</v>
          </cell>
          <cell r="G207">
            <v>0.17034322398777654</v>
          </cell>
        </row>
        <row r="208">
          <cell r="A208" t="str">
            <v>045559</v>
          </cell>
          <cell r="B208" t="str">
            <v>New Richmond Exempted Village</v>
          </cell>
          <cell r="C208" t="str">
            <v>Public District</v>
          </cell>
          <cell r="D208" t="str">
            <v>Clermont</v>
          </cell>
          <cell r="E208">
            <v>27452167</v>
          </cell>
          <cell r="F208">
            <v>24295207</v>
          </cell>
          <cell r="G208">
            <v>0.88500142812041027</v>
          </cell>
        </row>
        <row r="209">
          <cell r="A209" t="str">
            <v>045567</v>
          </cell>
          <cell r="B209" t="str">
            <v>Newton Falls Exempted Village</v>
          </cell>
          <cell r="C209" t="str">
            <v>Public District</v>
          </cell>
          <cell r="D209" t="str">
            <v>Trumbull</v>
          </cell>
          <cell r="E209">
            <v>11412142</v>
          </cell>
          <cell r="F209">
            <v>496766</v>
          </cell>
          <cell r="G209">
            <v>4.3529602067692463E-2</v>
          </cell>
        </row>
        <row r="210">
          <cell r="A210" t="str">
            <v>045575</v>
          </cell>
          <cell r="B210" t="str">
            <v>Paulding Exempted Village</v>
          </cell>
          <cell r="C210" t="str">
            <v>Public District</v>
          </cell>
          <cell r="D210" t="str">
            <v>Paulding</v>
          </cell>
          <cell r="E210">
            <v>16210864</v>
          </cell>
          <cell r="F210">
            <v>7312905</v>
          </cell>
          <cell r="G210">
            <v>0.45111136580999012</v>
          </cell>
        </row>
        <row r="211">
          <cell r="A211" t="str">
            <v>045583</v>
          </cell>
          <cell r="B211" t="str">
            <v>Perrysburg Exempted Village</v>
          </cell>
          <cell r="C211" t="str">
            <v>Public District</v>
          </cell>
          <cell r="D211" t="str">
            <v>Wood</v>
          </cell>
          <cell r="E211">
            <v>47227633</v>
          </cell>
          <cell r="F211">
            <v>7382868</v>
          </cell>
          <cell r="G211">
            <v>0.15632517513634445</v>
          </cell>
        </row>
        <row r="212">
          <cell r="A212" t="str">
            <v>045591</v>
          </cell>
          <cell r="B212" t="str">
            <v>Rittman Exempted Village</v>
          </cell>
          <cell r="C212" t="str">
            <v>Public District</v>
          </cell>
          <cell r="D212" t="str">
            <v>Wayne</v>
          </cell>
          <cell r="E212">
            <v>9834665</v>
          </cell>
          <cell r="F212">
            <v>2033464</v>
          </cell>
          <cell r="G212">
            <v>0.20676494827225941</v>
          </cell>
        </row>
        <row r="213">
          <cell r="A213" t="str">
            <v>045609</v>
          </cell>
          <cell r="B213" t="str">
            <v>Rossford Exempted Village</v>
          </cell>
          <cell r="C213" t="str">
            <v>Public District</v>
          </cell>
          <cell r="D213" t="str">
            <v>Wood</v>
          </cell>
          <cell r="E213">
            <v>20844231</v>
          </cell>
          <cell r="F213">
            <v>10377378</v>
          </cell>
          <cell r="G213">
            <v>0.49785372269190453</v>
          </cell>
        </row>
        <row r="214">
          <cell r="A214" t="str">
            <v>045617</v>
          </cell>
          <cell r="B214" t="str">
            <v>Tipp City Exempted Village</v>
          </cell>
          <cell r="C214" t="str">
            <v>Public District</v>
          </cell>
          <cell r="D214" t="str">
            <v>Miami</v>
          </cell>
          <cell r="E214">
            <v>21416251</v>
          </cell>
          <cell r="F214">
            <v>8438448</v>
          </cell>
          <cell r="G214">
            <v>0.39402078356291209</v>
          </cell>
        </row>
        <row r="215">
          <cell r="A215" t="str">
            <v>045625</v>
          </cell>
          <cell r="B215" t="str">
            <v>Upper Sandusky Exempted Village</v>
          </cell>
          <cell r="C215" t="str">
            <v>Public District</v>
          </cell>
          <cell r="D215" t="str">
            <v>Wyandot</v>
          </cell>
          <cell r="E215">
            <v>16843369</v>
          </cell>
          <cell r="F215">
            <v>3614157</v>
          </cell>
          <cell r="G215">
            <v>0.21457447141364652</v>
          </cell>
        </row>
        <row r="216">
          <cell r="A216" t="str">
            <v>045633</v>
          </cell>
          <cell r="B216" t="str">
            <v>Versailles Exempted Village</v>
          </cell>
          <cell r="C216" t="str">
            <v>Public District</v>
          </cell>
          <cell r="D216" t="str">
            <v>Darke</v>
          </cell>
          <cell r="E216">
            <v>11139591</v>
          </cell>
          <cell r="F216">
            <v>6145048</v>
          </cell>
          <cell r="G216">
            <v>0.55164036094323388</v>
          </cell>
        </row>
        <row r="217">
          <cell r="A217" t="str">
            <v>045641</v>
          </cell>
          <cell r="B217" t="str">
            <v>Wauseon Exempted Village</v>
          </cell>
          <cell r="C217" t="str">
            <v>Public District</v>
          </cell>
          <cell r="D217" t="str">
            <v>Fulton</v>
          </cell>
          <cell r="E217">
            <v>16170149</v>
          </cell>
          <cell r="F217">
            <v>4981220</v>
          </cell>
          <cell r="G217">
            <v>0.30805034635116846</v>
          </cell>
        </row>
        <row r="218">
          <cell r="A218" t="str">
            <v>045658</v>
          </cell>
          <cell r="B218" t="str">
            <v>Wellington Exempted Village</v>
          </cell>
          <cell r="C218" t="str">
            <v>Public District</v>
          </cell>
          <cell r="D218" t="str">
            <v>Lorain</v>
          </cell>
          <cell r="E218">
            <v>11900077</v>
          </cell>
          <cell r="F218">
            <v>3785950</v>
          </cell>
          <cell r="G218">
            <v>0.31814500023823378</v>
          </cell>
        </row>
        <row r="219">
          <cell r="A219" t="str">
            <v>045666</v>
          </cell>
          <cell r="B219" t="str">
            <v>Windham Exempted Village</v>
          </cell>
          <cell r="C219" t="str">
            <v>Public District</v>
          </cell>
          <cell r="D219" t="str">
            <v>Portage</v>
          </cell>
          <cell r="E219">
            <v>7974336</v>
          </cell>
          <cell r="F219">
            <v>3821586</v>
          </cell>
          <cell r="G219">
            <v>0.47923563792646812</v>
          </cell>
        </row>
        <row r="220">
          <cell r="A220" t="str">
            <v>045674</v>
          </cell>
          <cell r="B220" t="str">
            <v>Yellow Springs Exempted Village</v>
          </cell>
          <cell r="C220" t="str">
            <v>Public District</v>
          </cell>
          <cell r="D220" t="str">
            <v>Greene</v>
          </cell>
          <cell r="E220">
            <v>8014641</v>
          </cell>
          <cell r="F220">
            <v>4108375</v>
          </cell>
          <cell r="G220">
            <v>0.51260873693531628</v>
          </cell>
        </row>
        <row r="221">
          <cell r="A221" t="str">
            <v>045757</v>
          </cell>
          <cell r="B221" t="str">
            <v>Allen East Local</v>
          </cell>
          <cell r="C221" t="str">
            <v>Public District</v>
          </cell>
          <cell r="D221" t="str">
            <v>Allen</v>
          </cell>
          <cell r="E221">
            <v>9859353</v>
          </cell>
          <cell r="F221">
            <v>6301859</v>
          </cell>
          <cell r="G221">
            <v>0.63917571467417789</v>
          </cell>
        </row>
        <row r="222">
          <cell r="A222" t="str">
            <v>045765</v>
          </cell>
          <cell r="B222" t="str">
            <v>Bath Local</v>
          </cell>
          <cell r="C222" t="str">
            <v>Public District</v>
          </cell>
          <cell r="D222" t="str">
            <v>Allen</v>
          </cell>
          <cell r="E222">
            <v>15204272</v>
          </cell>
          <cell r="F222">
            <v>11322193</v>
          </cell>
          <cell r="G222">
            <v>0.74467182644456764</v>
          </cell>
        </row>
        <row r="223">
          <cell r="A223" t="str">
            <v>045773</v>
          </cell>
          <cell r="B223" t="str">
            <v>Elida Local</v>
          </cell>
          <cell r="C223" t="str">
            <v>Public District</v>
          </cell>
          <cell r="D223" t="str">
            <v>Allen</v>
          </cell>
          <cell r="E223">
            <v>21231132</v>
          </cell>
          <cell r="F223">
            <v>4325121</v>
          </cell>
          <cell r="G223">
            <v>0.20371598650510014</v>
          </cell>
        </row>
        <row r="224">
          <cell r="A224" t="str">
            <v>045781</v>
          </cell>
          <cell r="B224" t="str">
            <v>Perry Local</v>
          </cell>
          <cell r="C224" t="str">
            <v>Public District</v>
          </cell>
          <cell r="D224" t="str">
            <v>Allen</v>
          </cell>
          <cell r="E224">
            <v>8219547</v>
          </cell>
          <cell r="F224">
            <v>3358687</v>
          </cell>
          <cell r="G224">
            <v>0.40862191067220616</v>
          </cell>
        </row>
        <row r="225">
          <cell r="A225" t="str">
            <v>045799</v>
          </cell>
          <cell r="B225" t="str">
            <v>Shawnee Local</v>
          </cell>
          <cell r="C225" t="str">
            <v>Public District</v>
          </cell>
          <cell r="D225" t="str">
            <v>Allen</v>
          </cell>
          <cell r="E225">
            <v>22680321</v>
          </cell>
          <cell r="F225">
            <v>13925542</v>
          </cell>
          <cell r="G225">
            <v>0.61399227991526217</v>
          </cell>
        </row>
        <row r="226">
          <cell r="A226" t="str">
            <v>045807</v>
          </cell>
          <cell r="B226" t="str">
            <v>Spencerville Local</v>
          </cell>
          <cell r="C226" t="str">
            <v>Public District</v>
          </cell>
          <cell r="D226" t="str">
            <v>Allen</v>
          </cell>
          <cell r="E226">
            <v>8689887</v>
          </cell>
          <cell r="F226">
            <v>6202537</v>
          </cell>
          <cell r="G226">
            <v>0.7137649776113314</v>
          </cell>
        </row>
        <row r="227">
          <cell r="A227" t="str">
            <v>045823</v>
          </cell>
          <cell r="B227" t="str">
            <v>Hillsdale Local</v>
          </cell>
          <cell r="C227" t="str">
            <v>Public District</v>
          </cell>
          <cell r="D227" t="str">
            <v>Ashland</v>
          </cell>
          <cell r="E227">
            <v>10189243</v>
          </cell>
          <cell r="F227">
            <v>2814559</v>
          </cell>
          <cell r="G227">
            <v>0.27622846957325486</v>
          </cell>
        </row>
        <row r="228">
          <cell r="A228" t="str">
            <v>045831</v>
          </cell>
          <cell r="B228" t="str">
            <v>Mapleton Local</v>
          </cell>
          <cell r="C228" t="str">
            <v>Public District</v>
          </cell>
          <cell r="D228" t="str">
            <v>Ashland</v>
          </cell>
          <cell r="E228">
            <v>8330998</v>
          </cell>
          <cell r="F228">
            <v>1994599</v>
          </cell>
          <cell r="G228">
            <v>0.23941897477349053</v>
          </cell>
        </row>
        <row r="229">
          <cell r="A229" t="str">
            <v>045856</v>
          </cell>
          <cell r="B229" t="str">
            <v>Buckeye Local</v>
          </cell>
          <cell r="C229" t="str">
            <v>Public District</v>
          </cell>
          <cell r="D229" t="str">
            <v>Ashtabula</v>
          </cell>
          <cell r="E229">
            <v>16964082</v>
          </cell>
          <cell r="F229">
            <v>6257015</v>
          </cell>
          <cell r="G229">
            <v>0.36883899759503641</v>
          </cell>
        </row>
        <row r="230">
          <cell r="A230" t="str">
            <v>045864</v>
          </cell>
          <cell r="B230" t="str">
            <v>Grand Valley Local</v>
          </cell>
          <cell r="C230" t="str">
            <v>Public District</v>
          </cell>
          <cell r="D230" t="str">
            <v>Ashtabula</v>
          </cell>
          <cell r="E230">
            <v>11511914</v>
          </cell>
          <cell r="F230">
            <v>1837127</v>
          </cell>
          <cell r="G230">
            <v>0.15958484401464432</v>
          </cell>
        </row>
        <row r="231">
          <cell r="A231" t="str">
            <v>045872</v>
          </cell>
          <cell r="B231" t="str">
            <v>Jefferson Area Local</v>
          </cell>
          <cell r="C231" t="str">
            <v>Public District</v>
          </cell>
          <cell r="D231" t="str">
            <v>Ashtabula</v>
          </cell>
          <cell r="E231">
            <v>14661853</v>
          </cell>
          <cell r="F231">
            <v>3856223</v>
          </cell>
          <cell r="G231">
            <v>0.26301061673446052</v>
          </cell>
        </row>
        <row r="232">
          <cell r="A232" t="str">
            <v>045880</v>
          </cell>
          <cell r="B232" t="str">
            <v>Pymatuning Valley Local</v>
          </cell>
          <cell r="C232" t="str">
            <v>Public District</v>
          </cell>
          <cell r="D232" t="str">
            <v>Ashtabula</v>
          </cell>
          <cell r="E232">
            <v>12556154</v>
          </cell>
          <cell r="F232">
            <v>4117912</v>
          </cell>
          <cell r="G232">
            <v>0.32795966025902518</v>
          </cell>
        </row>
        <row r="233">
          <cell r="A233" t="str">
            <v>045906</v>
          </cell>
          <cell r="B233" t="str">
            <v>Alexander Local</v>
          </cell>
          <cell r="C233" t="str">
            <v>Public District</v>
          </cell>
          <cell r="D233" t="str">
            <v>Athens</v>
          </cell>
          <cell r="E233">
            <v>17371338</v>
          </cell>
          <cell r="F233">
            <v>3270497</v>
          </cell>
          <cell r="G233">
            <v>0.18826972337997222</v>
          </cell>
        </row>
        <row r="234">
          <cell r="A234" t="str">
            <v>045914</v>
          </cell>
          <cell r="B234" t="str">
            <v>Federal Hocking Local</v>
          </cell>
          <cell r="C234" t="str">
            <v>Public District</v>
          </cell>
          <cell r="D234" t="str">
            <v>Athens</v>
          </cell>
          <cell r="E234">
            <v>12601473</v>
          </cell>
          <cell r="F234">
            <v>6202627</v>
          </cell>
          <cell r="G234">
            <v>0.49221444191484598</v>
          </cell>
        </row>
        <row r="235">
          <cell r="A235" t="str">
            <v>045922</v>
          </cell>
          <cell r="B235" t="str">
            <v>Trimble Local</v>
          </cell>
          <cell r="C235" t="str">
            <v>Public District</v>
          </cell>
          <cell r="D235" t="str">
            <v>Athens</v>
          </cell>
          <cell r="E235">
            <v>9472152</v>
          </cell>
          <cell r="F235">
            <v>5892148</v>
          </cell>
          <cell r="G235">
            <v>0.62204956170466863</v>
          </cell>
        </row>
        <row r="236">
          <cell r="A236" t="str">
            <v>045948</v>
          </cell>
          <cell r="B236" t="str">
            <v>Minster Local</v>
          </cell>
          <cell r="C236" t="str">
            <v>Public District</v>
          </cell>
          <cell r="D236" t="str">
            <v>Auglaize</v>
          </cell>
          <cell r="E236">
            <v>8445837</v>
          </cell>
          <cell r="F236">
            <v>3741345</v>
          </cell>
          <cell r="G236">
            <v>0.4429809621000263</v>
          </cell>
        </row>
        <row r="237">
          <cell r="A237" t="str">
            <v>045955</v>
          </cell>
          <cell r="B237" t="str">
            <v>New Bremen Local</v>
          </cell>
          <cell r="C237" t="str">
            <v>Public District</v>
          </cell>
          <cell r="D237" t="str">
            <v>Auglaize</v>
          </cell>
          <cell r="E237">
            <v>8323053</v>
          </cell>
          <cell r="F237">
            <v>5339844</v>
          </cell>
          <cell r="G237">
            <v>0.64157274980707202</v>
          </cell>
        </row>
        <row r="238">
          <cell r="A238" t="str">
            <v>045963</v>
          </cell>
          <cell r="B238" t="str">
            <v>New Knoxville Local</v>
          </cell>
          <cell r="C238" t="str">
            <v>Public District</v>
          </cell>
          <cell r="D238" t="str">
            <v>Auglaize</v>
          </cell>
          <cell r="E238">
            <v>4470046</v>
          </cell>
          <cell r="F238">
            <v>2938295</v>
          </cell>
          <cell r="G238">
            <v>0.65732992456900896</v>
          </cell>
        </row>
        <row r="239">
          <cell r="A239" t="str">
            <v>045971</v>
          </cell>
          <cell r="B239" t="str">
            <v>Waynesfield-Goshen Local</v>
          </cell>
          <cell r="C239" t="str">
            <v>Public District</v>
          </cell>
          <cell r="D239" t="str">
            <v>Auglaize</v>
          </cell>
          <cell r="E239">
            <v>5913686</v>
          </cell>
          <cell r="F239">
            <v>3543188</v>
          </cell>
          <cell r="G239">
            <v>0.59915051289500321</v>
          </cell>
        </row>
        <row r="240">
          <cell r="A240" t="str">
            <v>045997</v>
          </cell>
          <cell r="B240" t="str">
            <v>St Clairsville-Richland City</v>
          </cell>
          <cell r="C240" t="str">
            <v>Public District</v>
          </cell>
          <cell r="D240" t="str">
            <v>Belmont</v>
          </cell>
          <cell r="E240">
            <v>15858951</v>
          </cell>
          <cell r="F240">
            <v>2026460</v>
          </cell>
          <cell r="G240">
            <v>0.12778020437795665</v>
          </cell>
        </row>
        <row r="241">
          <cell r="A241" t="str">
            <v>046003</v>
          </cell>
          <cell r="B241" t="str">
            <v>Shadyside Local</v>
          </cell>
          <cell r="C241" t="str">
            <v>Public District</v>
          </cell>
          <cell r="D241" t="str">
            <v>Belmont</v>
          </cell>
          <cell r="E241">
            <v>6062572</v>
          </cell>
          <cell r="F241">
            <v>4020134</v>
          </cell>
          <cell r="G241">
            <v>0.66310701134765904</v>
          </cell>
        </row>
        <row r="242">
          <cell r="A242" t="str">
            <v>046011</v>
          </cell>
          <cell r="B242" t="str">
            <v>Union Local</v>
          </cell>
          <cell r="C242" t="str">
            <v>Public District</v>
          </cell>
          <cell r="D242" t="str">
            <v>Belmont</v>
          </cell>
          <cell r="E242">
            <v>13703679</v>
          </cell>
          <cell r="F242">
            <v>2092249</v>
          </cell>
          <cell r="G242">
            <v>0.15267790496260164</v>
          </cell>
        </row>
        <row r="243">
          <cell r="A243" t="str">
            <v>046037</v>
          </cell>
          <cell r="B243" t="str">
            <v>Eastern Local</v>
          </cell>
          <cell r="C243" t="str">
            <v>Public District</v>
          </cell>
          <cell r="D243" t="str">
            <v>Brown</v>
          </cell>
          <cell r="E243">
            <v>12638856</v>
          </cell>
          <cell r="F243">
            <v>2866519</v>
          </cell>
          <cell r="G243">
            <v>0.22680209348061248</v>
          </cell>
        </row>
        <row r="244">
          <cell r="A244" t="str">
            <v>046045</v>
          </cell>
          <cell r="B244" t="str">
            <v>Fayetteville-Perry Local</v>
          </cell>
          <cell r="C244" t="str">
            <v>Public District</v>
          </cell>
          <cell r="D244" t="str">
            <v>Brown</v>
          </cell>
          <cell r="E244">
            <v>7513766</v>
          </cell>
          <cell r="F244">
            <v>1740400</v>
          </cell>
          <cell r="G244">
            <v>0.23162818751608713</v>
          </cell>
        </row>
        <row r="245">
          <cell r="A245" t="str">
            <v>046060</v>
          </cell>
          <cell r="B245" t="str">
            <v>Western Brown Local</v>
          </cell>
          <cell r="C245" t="str">
            <v>Public District</v>
          </cell>
          <cell r="D245" t="str">
            <v>Brown</v>
          </cell>
          <cell r="E245">
            <v>28146820</v>
          </cell>
          <cell r="F245">
            <v>10605005</v>
          </cell>
          <cell r="G245">
            <v>0.37677453438789887</v>
          </cell>
        </row>
        <row r="246">
          <cell r="A246" t="str">
            <v>046078</v>
          </cell>
          <cell r="B246" t="str">
            <v>Ripley-Union-Lewis-Huntington Local</v>
          </cell>
          <cell r="C246" t="str">
            <v>Public District</v>
          </cell>
          <cell r="D246" t="str">
            <v>Brown</v>
          </cell>
          <cell r="E246">
            <v>9697791</v>
          </cell>
          <cell r="F246">
            <v>4692492</v>
          </cell>
          <cell r="G246">
            <v>0.48387225503209957</v>
          </cell>
        </row>
        <row r="247">
          <cell r="A247" t="str">
            <v>046094</v>
          </cell>
          <cell r="B247" t="str">
            <v>Edgewood City</v>
          </cell>
          <cell r="C247" t="str">
            <v>Public District</v>
          </cell>
          <cell r="D247" t="str">
            <v>Butler</v>
          </cell>
          <cell r="E247">
            <v>31974180</v>
          </cell>
          <cell r="F247">
            <v>13168473</v>
          </cell>
          <cell r="G247">
            <v>0.41184709037104311</v>
          </cell>
        </row>
        <row r="248">
          <cell r="A248" t="str">
            <v>046102</v>
          </cell>
          <cell r="B248" t="str">
            <v>Fairfield City</v>
          </cell>
          <cell r="C248" t="str">
            <v>Public District</v>
          </cell>
          <cell r="D248" t="str">
            <v>Butler</v>
          </cell>
          <cell r="E248">
            <v>88037775</v>
          </cell>
          <cell r="F248">
            <v>37225476</v>
          </cell>
          <cell r="G248">
            <v>0.42283526588444564</v>
          </cell>
        </row>
        <row r="249">
          <cell r="A249" t="str">
            <v>046110</v>
          </cell>
          <cell r="B249" t="str">
            <v>Lakota Local</v>
          </cell>
          <cell r="C249" t="str">
            <v>Public District</v>
          </cell>
          <cell r="D249" t="str">
            <v>Butler</v>
          </cell>
          <cell r="E249">
            <v>151863146</v>
          </cell>
          <cell r="F249">
            <v>68877687</v>
          </cell>
          <cell r="G249">
            <v>0.4535510346927753</v>
          </cell>
        </row>
        <row r="250">
          <cell r="A250" t="str">
            <v>046128</v>
          </cell>
          <cell r="B250" t="str">
            <v>Madison Local</v>
          </cell>
          <cell r="C250" t="str">
            <v>Public District</v>
          </cell>
          <cell r="D250" t="str">
            <v>Butler</v>
          </cell>
          <cell r="E250">
            <v>13407238</v>
          </cell>
          <cell r="F250">
            <v>3127910</v>
          </cell>
          <cell r="G250">
            <v>0.23330010252670982</v>
          </cell>
        </row>
        <row r="251">
          <cell r="A251" t="str">
            <v>046136</v>
          </cell>
          <cell r="B251" t="str">
            <v>New Miami Local</v>
          </cell>
          <cell r="C251" t="str">
            <v>Public District</v>
          </cell>
          <cell r="D251" t="str">
            <v>Butler</v>
          </cell>
          <cell r="E251">
            <v>7775633</v>
          </cell>
          <cell r="F251">
            <v>3932381</v>
          </cell>
          <cell r="G251">
            <v>0.50573130187600157</v>
          </cell>
        </row>
        <row r="252">
          <cell r="A252" t="str">
            <v>046144</v>
          </cell>
          <cell r="B252" t="str">
            <v>Ross Local</v>
          </cell>
          <cell r="C252" t="str">
            <v>Public District</v>
          </cell>
          <cell r="D252" t="str">
            <v>Butler</v>
          </cell>
          <cell r="E252">
            <v>22173800</v>
          </cell>
          <cell r="F252">
            <v>9603237</v>
          </cell>
          <cell r="G252">
            <v>0.4330893667301049</v>
          </cell>
        </row>
        <row r="253">
          <cell r="A253" t="str">
            <v>046151</v>
          </cell>
          <cell r="B253" t="str">
            <v>Talawanda City</v>
          </cell>
          <cell r="C253" t="str">
            <v>Public District</v>
          </cell>
          <cell r="D253" t="str">
            <v>Butler</v>
          </cell>
          <cell r="E253">
            <v>32217284</v>
          </cell>
          <cell r="F253">
            <v>24378713</v>
          </cell>
          <cell r="G253">
            <v>0.75669671596153165</v>
          </cell>
        </row>
        <row r="254">
          <cell r="A254" t="str">
            <v>046177</v>
          </cell>
          <cell r="B254" t="str">
            <v>Brown Local</v>
          </cell>
          <cell r="C254" t="str">
            <v>Public District</v>
          </cell>
          <cell r="D254" t="str">
            <v>Carroll</v>
          </cell>
          <cell r="E254">
            <v>6446726</v>
          </cell>
          <cell r="F254">
            <v>4331304</v>
          </cell>
          <cell r="G254">
            <v>0.67186103457786173</v>
          </cell>
        </row>
        <row r="255">
          <cell r="A255" t="str">
            <v>046193</v>
          </cell>
          <cell r="B255" t="str">
            <v>Graham Local</v>
          </cell>
          <cell r="C255" t="str">
            <v>Public District</v>
          </cell>
          <cell r="D255" t="str">
            <v>Champaign</v>
          </cell>
          <cell r="E255">
            <v>17292767</v>
          </cell>
          <cell r="F255">
            <v>5883597</v>
          </cell>
          <cell r="G255">
            <v>0.34023456165227922</v>
          </cell>
        </row>
        <row r="256">
          <cell r="A256" t="str">
            <v>046201</v>
          </cell>
          <cell r="B256" t="str">
            <v>Triad Local</v>
          </cell>
          <cell r="C256" t="str">
            <v>Public District</v>
          </cell>
          <cell r="D256" t="str">
            <v>Champaign</v>
          </cell>
          <cell r="E256">
            <v>9162970</v>
          </cell>
          <cell r="F256">
            <v>2427755</v>
          </cell>
          <cell r="G256">
            <v>0.26495284825771559</v>
          </cell>
        </row>
        <row r="257">
          <cell r="A257" t="str">
            <v>046219</v>
          </cell>
          <cell r="B257" t="str">
            <v>West Liberty-Salem Local</v>
          </cell>
          <cell r="C257" t="str">
            <v>Public District</v>
          </cell>
          <cell r="D257" t="str">
            <v>Champaign</v>
          </cell>
          <cell r="E257">
            <v>12352132</v>
          </cell>
          <cell r="F257">
            <v>4984277</v>
          </cell>
          <cell r="G257">
            <v>0.40351552266442747</v>
          </cell>
        </row>
        <row r="258">
          <cell r="A258" t="str">
            <v>046235</v>
          </cell>
          <cell r="B258" t="str">
            <v>Greenon Local</v>
          </cell>
          <cell r="C258" t="str">
            <v>Public District</v>
          </cell>
          <cell r="D258" t="str">
            <v>Clark</v>
          </cell>
          <cell r="E258">
            <v>14567434</v>
          </cell>
          <cell r="F258">
            <v>4502755</v>
          </cell>
          <cell r="G258">
            <v>0.30909733313361848</v>
          </cell>
        </row>
        <row r="259">
          <cell r="A259" t="str">
            <v>046243</v>
          </cell>
          <cell r="B259" t="str">
            <v>Tecumseh Local</v>
          </cell>
          <cell r="C259" t="str">
            <v>Public District</v>
          </cell>
          <cell r="D259" t="str">
            <v>Clark</v>
          </cell>
          <cell r="E259">
            <v>27248387</v>
          </cell>
          <cell r="F259">
            <v>6335274</v>
          </cell>
          <cell r="G259">
            <v>0.23250088161181798</v>
          </cell>
        </row>
        <row r="260">
          <cell r="A260" t="str">
            <v>046250</v>
          </cell>
          <cell r="B260" t="str">
            <v>Northeastern Local</v>
          </cell>
          <cell r="C260" t="str">
            <v>Public District</v>
          </cell>
          <cell r="D260" t="str">
            <v>Clark</v>
          </cell>
          <cell r="E260">
            <v>29001342</v>
          </cell>
          <cell r="F260">
            <v>6833056</v>
          </cell>
          <cell r="G260">
            <v>0.23561171755431179</v>
          </cell>
        </row>
        <row r="261">
          <cell r="A261" t="str">
            <v>046268</v>
          </cell>
          <cell r="B261" t="str">
            <v>Northwestern Local</v>
          </cell>
          <cell r="C261" t="str">
            <v>Public District</v>
          </cell>
          <cell r="D261" t="str">
            <v>Clark</v>
          </cell>
          <cell r="E261">
            <v>16739474</v>
          </cell>
          <cell r="F261">
            <v>6172509</v>
          </cell>
          <cell r="G261">
            <v>0.3687397226460043</v>
          </cell>
        </row>
        <row r="262">
          <cell r="A262" t="str">
            <v>046276</v>
          </cell>
          <cell r="B262" t="str">
            <v>Southeastern Local</v>
          </cell>
          <cell r="C262" t="str">
            <v>Public District</v>
          </cell>
          <cell r="D262" t="str">
            <v>Clark</v>
          </cell>
          <cell r="E262">
            <v>8215550</v>
          </cell>
          <cell r="F262">
            <v>6590286</v>
          </cell>
          <cell r="G262">
            <v>0.802172222188411</v>
          </cell>
        </row>
        <row r="263">
          <cell r="A263" t="str">
            <v>046284</v>
          </cell>
          <cell r="B263" t="str">
            <v>Clark-Shawnee Local</v>
          </cell>
          <cell r="C263" t="str">
            <v>Public District</v>
          </cell>
          <cell r="D263" t="str">
            <v>Clark</v>
          </cell>
          <cell r="E263">
            <v>19700817</v>
          </cell>
          <cell r="F263">
            <v>5943280</v>
          </cell>
          <cell r="G263">
            <v>0.30167682893557157</v>
          </cell>
        </row>
        <row r="264">
          <cell r="A264" t="str">
            <v>046300</v>
          </cell>
          <cell r="B264" t="str">
            <v>Batavia Local</v>
          </cell>
          <cell r="C264" t="str">
            <v>Public District</v>
          </cell>
          <cell r="D264" t="str">
            <v>Clermont</v>
          </cell>
          <cell r="E264">
            <v>20594878</v>
          </cell>
          <cell r="F264">
            <v>130709</v>
          </cell>
          <cell r="G264">
            <v>6.3466751296123239E-3</v>
          </cell>
        </row>
        <row r="265">
          <cell r="A265" t="str">
            <v>046318</v>
          </cell>
          <cell r="B265" t="str">
            <v>Bethel-Tate Local</v>
          </cell>
          <cell r="C265" t="str">
            <v>Public District</v>
          </cell>
          <cell r="D265" t="str">
            <v>Clermont</v>
          </cell>
          <cell r="E265">
            <v>14579494</v>
          </cell>
          <cell r="F265">
            <v>1823731</v>
          </cell>
          <cell r="G265">
            <v>0.12508877194229101</v>
          </cell>
        </row>
        <row r="266">
          <cell r="A266" t="str">
            <v>046326</v>
          </cell>
          <cell r="B266" t="str">
            <v>Clermont Northeastern Local</v>
          </cell>
          <cell r="C266" t="str">
            <v>Public District</v>
          </cell>
          <cell r="D266" t="str">
            <v>Clermont</v>
          </cell>
          <cell r="E266">
            <v>15550783</v>
          </cell>
          <cell r="F266">
            <v>2892044</v>
          </cell>
          <cell r="G266">
            <v>0.18597417249022125</v>
          </cell>
        </row>
        <row r="267">
          <cell r="A267" t="str">
            <v>046334</v>
          </cell>
          <cell r="B267" t="str">
            <v>Felicity-Franklin Local</v>
          </cell>
          <cell r="C267" t="str">
            <v>Public District</v>
          </cell>
          <cell r="D267" t="str">
            <v>Clermont</v>
          </cell>
          <cell r="E267">
            <v>9907491</v>
          </cell>
          <cell r="F267">
            <v>3126858</v>
          </cell>
          <cell r="G267">
            <v>0.31560543431227944</v>
          </cell>
        </row>
        <row r="268">
          <cell r="A268" t="str">
            <v>046342</v>
          </cell>
          <cell r="B268" t="str">
            <v>Goshen Local</v>
          </cell>
          <cell r="C268" t="str">
            <v>Public District</v>
          </cell>
          <cell r="D268" t="str">
            <v>Clermont</v>
          </cell>
          <cell r="E268">
            <v>26920143</v>
          </cell>
          <cell r="F268">
            <v>6134344</v>
          </cell>
          <cell r="G268">
            <v>0.22787189503413857</v>
          </cell>
        </row>
        <row r="269">
          <cell r="A269" t="str">
            <v>046359</v>
          </cell>
          <cell r="B269" t="str">
            <v>West Clermont Local</v>
          </cell>
          <cell r="C269" t="str">
            <v>Public District</v>
          </cell>
          <cell r="D269" t="str">
            <v>Clermont</v>
          </cell>
          <cell r="E269">
            <v>64703641</v>
          </cell>
          <cell r="F269">
            <v>20636264</v>
          </cell>
          <cell r="G269">
            <v>0.31893512762287984</v>
          </cell>
        </row>
        <row r="270">
          <cell r="A270" t="str">
            <v>046367</v>
          </cell>
          <cell r="B270" t="str">
            <v>Williamsburg Local</v>
          </cell>
          <cell r="C270" t="str">
            <v>Public District</v>
          </cell>
          <cell r="D270" t="str">
            <v>Clermont</v>
          </cell>
          <cell r="E270">
            <v>9834538</v>
          </cell>
          <cell r="F270">
            <v>1981631</v>
          </cell>
          <cell r="G270">
            <v>0.20149711150640731</v>
          </cell>
        </row>
        <row r="271">
          <cell r="A271" t="str">
            <v>046383</v>
          </cell>
          <cell r="B271" t="str">
            <v>Blanchester Local</v>
          </cell>
          <cell r="C271" t="str">
            <v>Public District</v>
          </cell>
          <cell r="D271" t="str">
            <v>Clinton</v>
          </cell>
          <cell r="E271">
            <v>15637974</v>
          </cell>
          <cell r="F271">
            <v>4877747</v>
          </cell>
          <cell r="G271">
            <v>0.31191681224179041</v>
          </cell>
        </row>
        <row r="272">
          <cell r="A272" t="str">
            <v>046391</v>
          </cell>
          <cell r="B272" t="str">
            <v>Clinton-Massie Local</v>
          </cell>
          <cell r="C272" t="str">
            <v>Public District</v>
          </cell>
          <cell r="D272" t="str">
            <v>Clinton</v>
          </cell>
          <cell r="E272">
            <v>15258604</v>
          </cell>
          <cell r="F272">
            <v>3073058</v>
          </cell>
          <cell r="G272">
            <v>0.20139837169900995</v>
          </cell>
        </row>
        <row r="273">
          <cell r="A273" t="str">
            <v>046409</v>
          </cell>
          <cell r="B273" t="str">
            <v>East Clinton Local</v>
          </cell>
          <cell r="C273" t="str">
            <v>Public District</v>
          </cell>
          <cell r="D273" t="str">
            <v>Clinton</v>
          </cell>
          <cell r="E273">
            <v>12163890</v>
          </cell>
          <cell r="F273">
            <v>7853217</v>
          </cell>
          <cell r="G273">
            <v>0.64561723264514892</v>
          </cell>
        </row>
        <row r="274">
          <cell r="A274" t="str">
            <v>046425</v>
          </cell>
          <cell r="B274" t="str">
            <v>Beaver Local</v>
          </cell>
          <cell r="C274" t="str">
            <v>Public District</v>
          </cell>
          <cell r="D274" t="str">
            <v>Columbiana</v>
          </cell>
          <cell r="E274">
            <v>18811948</v>
          </cell>
          <cell r="F274">
            <v>451099</v>
          </cell>
          <cell r="G274">
            <v>2.3979387993205169E-2</v>
          </cell>
        </row>
        <row r="275">
          <cell r="A275" t="str">
            <v>046433</v>
          </cell>
          <cell r="B275" t="str">
            <v>Crestview Local</v>
          </cell>
          <cell r="C275" t="str">
            <v>Public District</v>
          </cell>
          <cell r="D275" t="str">
            <v>Columbiana</v>
          </cell>
          <cell r="E275">
            <v>11646994</v>
          </cell>
          <cell r="F275">
            <v>2161739</v>
          </cell>
          <cell r="G275">
            <v>0.18560488654840898</v>
          </cell>
        </row>
        <row r="276">
          <cell r="A276" t="str">
            <v>046458</v>
          </cell>
          <cell r="B276" t="str">
            <v>United Local</v>
          </cell>
          <cell r="C276" t="str">
            <v>Public District</v>
          </cell>
          <cell r="D276" t="str">
            <v>Columbiana</v>
          </cell>
          <cell r="E276">
            <v>12078428</v>
          </cell>
          <cell r="F276">
            <v>5092764</v>
          </cell>
          <cell r="G276">
            <v>0.42164129305568571</v>
          </cell>
        </row>
        <row r="277">
          <cell r="A277" t="str">
            <v>046474</v>
          </cell>
          <cell r="B277" t="str">
            <v>Ridgewood Local</v>
          </cell>
          <cell r="C277" t="str">
            <v>Public District</v>
          </cell>
          <cell r="D277" t="str">
            <v>Coshocton</v>
          </cell>
          <cell r="E277">
            <v>11890239</v>
          </cell>
          <cell r="F277">
            <v>6157444</v>
          </cell>
          <cell r="G277">
            <v>0.51785704223439077</v>
          </cell>
        </row>
        <row r="278">
          <cell r="A278" t="str">
            <v>046482</v>
          </cell>
          <cell r="B278" t="str">
            <v>River View Local</v>
          </cell>
          <cell r="C278" t="str">
            <v>Public District</v>
          </cell>
          <cell r="D278" t="str">
            <v>Coshocton</v>
          </cell>
          <cell r="E278">
            <v>20603534</v>
          </cell>
          <cell r="F278">
            <v>7516446</v>
          </cell>
          <cell r="G278">
            <v>0.3648134344331414</v>
          </cell>
        </row>
        <row r="279">
          <cell r="A279" t="str">
            <v>046508</v>
          </cell>
          <cell r="B279" t="str">
            <v>Buckeye Central Local</v>
          </cell>
          <cell r="C279" t="str">
            <v>Public District</v>
          </cell>
          <cell r="D279" t="str">
            <v>Crawford</v>
          </cell>
          <cell r="E279">
            <v>9120052</v>
          </cell>
          <cell r="F279">
            <v>4538811</v>
          </cell>
          <cell r="G279">
            <v>0.49767380712302955</v>
          </cell>
        </row>
        <row r="280">
          <cell r="A280" t="str">
            <v>046516</v>
          </cell>
          <cell r="B280" t="str">
            <v>Colonel Crawford Local</v>
          </cell>
          <cell r="C280" t="str">
            <v>Public District</v>
          </cell>
          <cell r="D280" t="str">
            <v>Crawford</v>
          </cell>
          <cell r="E280">
            <v>9419927</v>
          </cell>
          <cell r="F280">
            <v>2609669</v>
          </cell>
          <cell r="G280">
            <v>0.27703707258028643</v>
          </cell>
        </row>
        <row r="281">
          <cell r="A281" t="str">
            <v>046524</v>
          </cell>
          <cell r="B281" t="str">
            <v>Wynford Local</v>
          </cell>
          <cell r="C281" t="str">
            <v>Public District</v>
          </cell>
          <cell r="D281" t="str">
            <v>Crawford</v>
          </cell>
          <cell r="E281">
            <v>11170646</v>
          </cell>
          <cell r="F281">
            <v>1440853</v>
          </cell>
          <cell r="G281">
            <v>0.12898564684620747</v>
          </cell>
        </row>
        <row r="282">
          <cell r="A282" t="str">
            <v>046557</v>
          </cell>
          <cell r="B282" t="str">
            <v>Cuyahoga Heights Local</v>
          </cell>
          <cell r="C282" t="str">
            <v>Public District</v>
          </cell>
          <cell r="D282" t="str">
            <v>Cuyahoga</v>
          </cell>
          <cell r="E282">
            <v>13340212</v>
          </cell>
          <cell r="F282">
            <v>7624839</v>
          </cell>
          <cell r="G282">
            <v>0.57156805304143588</v>
          </cell>
        </row>
        <row r="283">
          <cell r="A283" t="str">
            <v>046565</v>
          </cell>
          <cell r="B283" t="str">
            <v>Independence Local</v>
          </cell>
          <cell r="C283" t="str">
            <v>Public District</v>
          </cell>
          <cell r="D283" t="str">
            <v>Cuyahoga</v>
          </cell>
          <cell r="E283">
            <v>15720518</v>
          </cell>
          <cell r="F283">
            <v>8781718</v>
          </cell>
          <cell r="G283">
            <v>0.55861505326987315</v>
          </cell>
        </row>
        <row r="284">
          <cell r="A284" t="str">
            <v>046573</v>
          </cell>
          <cell r="B284" t="str">
            <v>Olmsted Falls City</v>
          </cell>
          <cell r="C284" t="str">
            <v>Public District</v>
          </cell>
          <cell r="D284" t="str">
            <v>Cuyahoga</v>
          </cell>
          <cell r="E284">
            <v>40429901</v>
          </cell>
          <cell r="F284">
            <v>10846558</v>
          </cell>
          <cell r="G284">
            <v>0.26828059757059508</v>
          </cell>
        </row>
        <row r="285">
          <cell r="A285" t="str">
            <v>046581</v>
          </cell>
          <cell r="B285" t="str">
            <v>Orange City</v>
          </cell>
          <cell r="C285" t="str">
            <v>Public District</v>
          </cell>
          <cell r="D285" t="str">
            <v>Cuyahoga</v>
          </cell>
          <cell r="E285">
            <v>45303320</v>
          </cell>
          <cell r="F285">
            <v>27760922</v>
          </cell>
          <cell r="G285">
            <v>0.61277897513912882</v>
          </cell>
        </row>
        <row r="286">
          <cell r="A286" t="str">
            <v>046599</v>
          </cell>
          <cell r="B286" t="str">
            <v>Richmond Heights Local</v>
          </cell>
          <cell r="C286" t="str">
            <v>Public District</v>
          </cell>
          <cell r="D286" t="str">
            <v>Cuyahoga</v>
          </cell>
          <cell r="E286">
            <v>12716667</v>
          </cell>
          <cell r="F286">
            <v>1127167</v>
          </cell>
          <cell r="G286">
            <v>8.8636983259843163E-2</v>
          </cell>
        </row>
        <row r="287">
          <cell r="A287" t="str">
            <v>046607</v>
          </cell>
          <cell r="B287" t="str">
            <v>Solon City</v>
          </cell>
          <cell r="C287" t="str">
            <v>Public District</v>
          </cell>
          <cell r="D287" t="str">
            <v>Cuyahoga</v>
          </cell>
          <cell r="E287">
            <v>65467165</v>
          </cell>
          <cell r="F287">
            <v>43220855</v>
          </cell>
          <cell r="G287">
            <v>0.66019133408327668</v>
          </cell>
        </row>
        <row r="288">
          <cell r="A288" t="str">
            <v>046623</v>
          </cell>
          <cell r="B288" t="str">
            <v>Ansonia Local</v>
          </cell>
          <cell r="C288" t="str">
            <v>Public District</v>
          </cell>
          <cell r="D288" t="str">
            <v>Darke</v>
          </cell>
          <cell r="E288">
            <v>7497848</v>
          </cell>
          <cell r="F288">
            <v>4408878</v>
          </cell>
          <cell r="G288">
            <v>0.58801912228682152</v>
          </cell>
        </row>
        <row r="289">
          <cell r="A289" t="str">
            <v>046631</v>
          </cell>
          <cell r="B289" t="str">
            <v>Arcanum-Butler Local</v>
          </cell>
          <cell r="C289" t="str">
            <v>Public District</v>
          </cell>
          <cell r="D289" t="str">
            <v>Darke</v>
          </cell>
          <cell r="E289">
            <v>10420237</v>
          </cell>
          <cell r="F289">
            <v>4468621</v>
          </cell>
          <cell r="G289">
            <v>0.42884063001638062</v>
          </cell>
        </row>
        <row r="290">
          <cell r="A290" t="str">
            <v>046649</v>
          </cell>
          <cell r="B290" t="str">
            <v>Franklin Monroe Local</v>
          </cell>
          <cell r="C290" t="str">
            <v>Public District</v>
          </cell>
          <cell r="D290" t="str">
            <v>Darke</v>
          </cell>
          <cell r="E290">
            <v>5941098</v>
          </cell>
          <cell r="F290">
            <v>4388610</v>
          </cell>
          <cell r="G290">
            <v>0.73868668720832409</v>
          </cell>
        </row>
        <row r="291">
          <cell r="A291" t="str">
            <v>046672</v>
          </cell>
          <cell r="B291" t="str">
            <v>Mississinawa Valley Local</v>
          </cell>
          <cell r="C291" t="str">
            <v>Public District</v>
          </cell>
          <cell r="D291" t="str">
            <v>Darke</v>
          </cell>
          <cell r="E291">
            <v>7720208</v>
          </cell>
          <cell r="F291">
            <v>3677510</v>
          </cell>
          <cell r="G291">
            <v>0.47634856470188369</v>
          </cell>
        </row>
        <row r="292">
          <cell r="A292" t="str">
            <v>046680</v>
          </cell>
          <cell r="B292" t="str">
            <v>Tri-Village Local</v>
          </cell>
          <cell r="C292" t="str">
            <v>Public District</v>
          </cell>
          <cell r="D292" t="str">
            <v>Darke</v>
          </cell>
          <cell r="E292">
            <v>7736772</v>
          </cell>
          <cell r="F292">
            <v>4740833</v>
          </cell>
          <cell r="G292">
            <v>0.61276628030398206</v>
          </cell>
        </row>
        <row r="293">
          <cell r="A293" t="str">
            <v>046706</v>
          </cell>
          <cell r="B293" t="str">
            <v>Ayersville Local</v>
          </cell>
          <cell r="C293" t="str">
            <v>Public District</v>
          </cell>
          <cell r="D293" t="str">
            <v>Defiance</v>
          </cell>
          <cell r="E293">
            <v>8000354</v>
          </cell>
          <cell r="F293">
            <v>5421784</v>
          </cell>
          <cell r="G293">
            <v>0.67769301208421528</v>
          </cell>
        </row>
        <row r="294">
          <cell r="A294" t="str">
            <v>046714</v>
          </cell>
          <cell r="B294" t="str">
            <v>Central Local</v>
          </cell>
          <cell r="C294" t="str">
            <v>Public District</v>
          </cell>
          <cell r="D294" t="str">
            <v>Defiance</v>
          </cell>
          <cell r="E294">
            <v>11610752</v>
          </cell>
          <cell r="F294">
            <v>3611803</v>
          </cell>
          <cell r="G294">
            <v>0.31107399417367626</v>
          </cell>
        </row>
        <row r="295">
          <cell r="A295" t="str">
            <v>046722</v>
          </cell>
          <cell r="B295" t="str">
            <v>Northeastern Local</v>
          </cell>
          <cell r="C295" t="str">
            <v>Public District</v>
          </cell>
          <cell r="D295" t="str">
            <v>Defiance</v>
          </cell>
          <cell r="E295">
            <v>10764179</v>
          </cell>
          <cell r="F295">
            <v>7208632</v>
          </cell>
          <cell r="G295">
            <v>0.66968711687161653</v>
          </cell>
        </row>
        <row r="296">
          <cell r="A296" t="str">
            <v>046748</v>
          </cell>
          <cell r="B296" t="str">
            <v>Big Walnut Local</v>
          </cell>
          <cell r="C296" t="str">
            <v>Public District</v>
          </cell>
          <cell r="D296" t="str">
            <v>Delaware</v>
          </cell>
          <cell r="E296">
            <v>34540703</v>
          </cell>
          <cell r="F296">
            <v>9182459</v>
          </cell>
          <cell r="G296">
            <v>0.26584458920827408</v>
          </cell>
        </row>
        <row r="297">
          <cell r="A297" t="str">
            <v>046755</v>
          </cell>
          <cell r="B297" t="str">
            <v>Buckeye Valley Local</v>
          </cell>
          <cell r="C297" t="str">
            <v>Public District</v>
          </cell>
          <cell r="D297" t="str">
            <v>Delaware</v>
          </cell>
          <cell r="E297">
            <v>22481393</v>
          </cell>
          <cell r="F297">
            <v>8511345</v>
          </cell>
          <cell r="G297">
            <v>0.37859508972597916</v>
          </cell>
        </row>
        <row r="298">
          <cell r="A298" t="str">
            <v>046763</v>
          </cell>
          <cell r="B298" t="str">
            <v>Olentangy Local</v>
          </cell>
          <cell r="C298" t="str">
            <v>Public District</v>
          </cell>
          <cell r="D298" t="str">
            <v>Delaware</v>
          </cell>
          <cell r="E298">
            <v>183312797</v>
          </cell>
          <cell r="F298">
            <v>62266218</v>
          </cell>
          <cell r="G298">
            <v>0.33967196518200526</v>
          </cell>
        </row>
        <row r="299">
          <cell r="A299" t="str">
            <v>046789</v>
          </cell>
          <cell r="B299" t="str">
            <v>Edison Local (formerly Berlin-Milan)</v>
          </cell>
          <cell r="C299" t="str">
            <v>Public District</v>
          </cell>
          <cell r="D299" t="str">
            <v>Erie</v>
          </cell>
          <cell r="E299">
            <v>14799711</v>
          </cell>
          <cell r="F299">
            <v>5029187</v>
          </cell>
          <cell r="G299">
            <v>0.33981656803974075</v>
          </cell>
        </row>
        <row r="300">
          <cell r="A300" t="str">
            <v>046797</v>
          </cell>
          <cell r="B300" t="str">
            <v>Kelleys Island Local</v>
          </cell>
          <cell r="C300" t="str">
            <v>Public District</v>
          </cell>
          <cell r="D300" t="str">
            <v>Erie</v>
          </cell>
          <cell r="E300">
            <v>560915</v>
          </cell>
          <cell r="F300">
            <v>988910</v>
          </cell>
          <cell r="G300">
            <v>1.7630300491161763</v>
          </cell>
        </row>
        <row r="301">
          <cell r="A301" t="str">
            <v>046805</v>
          </cell>
          <cell r="B301" t="str">
            <v>Margaretta Local</v>
          </cell>
          <cell r="C301" t="str">
            <v>Public District</v>
          </cell>
          <cell r="D301" t="str">
            <v>Erie</v>
          </cell>
          <cell r="E301">
            <v>15268206</v>
          </cell>
          <cell r="F301">
            <v>2628373</v>
          </cell>
          <cell r="G301">
            <v>0.17214681279516403</v>
          </cell>
        </row>
        <row r="302">
          <cell r="A302" t="str">
            <v>046813</v>
          </cell>
          <cell r="B302" t="str">
            <v>Perkins Local</v>
          </cell>
          <cell r="C302" t="str">
            <v>Public District</v>
          </cell>
          <cell r="D302" t="str">
            <v>Erie</v>
          </cell>
          <cell r="E302">
            <v>23157498</v>
          </cell>
          <cell r="F302">
            <v>908129</v>
          </cell>
          <cell r="G302">
            <v>3.9215333193594576E-2</v>
          </cell>
        </row>
        <row r="303">
          <cell r="A303" t="str">
            <v>046821</v>
          </cell>
          <cell r="B303" t="str">
            <v>Vermilion Local</v>
          </cell>
          <cell r="C303" t="str">
            <v>Public District</v>
          </cell>
          <cell r="D303" t="str">
            <v>Erie</v>
          </cell>
          <cell r="E303">
            <v>23236601</v>
          </cell>
          <cell r="F303">
            <v>13988557</v>
          </cell>
          <cell r="G303">
            <v>0.60200530189419699</v>
          </cell>
        </row>
        <row r="304">
          <cell r="A304" t="str">
            <v>046847</v>
          </cell>
          <cell r="B304" t="str">
            <v>Amanda-Clearcreek Local</v>
          </cell>
          <cell r="C304" t="str">
            <v>Public District</v>
          </cell>
          <cell r="D304" t="str">
            <v>Fairfield</v>
          </cell>
          <cell r="E304">
            <v>15487500</v>
          </cell>
          <cell r="F304">
            <v>13410143</v>
          </cell>
          <cell r="G304">
            <v>0.86586879741727196</v>
          </cell>
        </row>
        <row r="305">
          <cell r="A305" t="str">
            <v>046854</v>
          </cell>
          <cell r="B305" t="str">
            <v>Berne Union Local</v>
          </cell>
          <cell r="C305" t="str">
            <v>Public District</v>
          </cell>
          <cell r="D305" t="str">
            <v>Fairfield</v>
          </cell>
          <cell r="E305">
            <v>9375517</v>
          </cell>
          <cell r="F305">
            <v>2841083</v>
          </cell>
          <cell r="G305">
            <v>0.30303214212080254</v>
          </cell>
        </row>
        <row r="306">
          <cell r="A306" t="str">
            <v>046862</v>
          </cell>
          <cell r="B306" t="str">
            <v>Bloom-Carroll Local</v>
          </cell>
          <cell r="C306" t="str">
            <v>Public District</v>
          </cell>
          <cell r="D306" t="str">
            <v>Fairfield</v>
          </cell>
          <cell r="E306">
            <v>17427021</v>
          </cell>
          <cell r="F306">
            <v>3261179</v>
          </cell>
          <cell r="G306">
            <v>0.18713347507872974</v>
          </cell>
        </row>
        <row r="307">
          <cell r="A307" t="str">
            <v>046870</v>
          </cell>
          <cell r="B307" t="str">
            <v>Fairfield Union Local</v>
          </cell>
          <cell r="C307" t="str">
            <v>Public District</v>
          </cell>
          <cell r="D307" t="str">
            <v>Fairfield</v>
          </cell>
          <cell r="E307">
            <v>19980066</v>
          </cell>
          <cell r="F307">
            <v>9683586</v>
          </cell>
          <cell r="G307">
            <v>0.48466236297717935</v>
          </cell>
        </row>
        <row r="308">
          <cell r="A308" t="str">
            <v>046888</v>
          </cell>
          <cell r="B308" t="str">
            <v>Liberty Union-Thurston Local</v>
          </cell>
          <cell r="C308" t="str">
            <v>Public District</v>
          </cell>
          <cell r="D308" t="str">
            <v>Fairfield</v>
          </cell>
          <cell r="E308">
            <v>13645425</v>
          </cell>
          <cell r="F308">
            <v>8463531</v>
          </cell>
          <cell r="G308">
            <v>0.62024678601069594</v>
          </cell>
        </row>
        <row r="309">
          <cell r="A309" t="str">
            <v>046896</v>
          </cell>
          <cell r="B309" t="str">
            <v>Pickerington Local</v>
          </cell>
          <cell r="C309" t="str">
            <v>Public District</v>
          </cell>
          <cell r="D309" t="str">
            <v>Fairfield</v>
          </cell>
          <cell r="E309">
            <v>103877907</v>
          </cell>
          <cell r="F309">
            <v>29669814</v>
          </cell>
          <cell r="G309">
            <v>0.28562198504827402</v>
          </cell>
        </row>
        <row r="310">
          <cell r="A310" t="str">
            <v>046904</v>
          </cell>
          <cell r="B310" t="str">
            <v>Walnut Township Local</v>
          </cell>
          <cell r="C310" t="str">
            <v>Public District</v>
          </cell>
          <cell r="D310" t="str">
            <v>Fairfield</v>
          </cell>
          <cell r="E310">
            <v>6433236</v>
          </cell>
          <cell r="F310">
            <v>1465122</v>
          </cell>
          <cell r="G310">
            <v>0.22774261662404427</v>
          </cell>
        </row>
        <row r="311">
          <cell r="A311" t="str">
            <v>046920</v>
          </cell>
          <cell r="B311" t="str">
            <v>Miami Trace Local</v>
          </cell>
          <cell r="C311" t="str">
            <v>Public District</v>
          </cell>
          <cell r="D311" t="str">
            <v>Fayette</v>
          </cell>
          <cell r="E311">
            <v>26523201</v>
          </cell>
          <cell r="F311">
            <v>12299103</v>
          </cell>
          <cell r="G311">
            <v>0.46371111088740757</v>
          </cell>
        </row>
        <row r="312">
          <cell r="A312" t="str">
            <v>046946</v>
          </cell>
          <cell r="B312" t="str">
            <v>Canal Winchester Local</v>
          </cell>
          <cell r="C312" t="str">
            <v>Public District</v>
          </cell>
          <cell r="D312" t="str">
            <v>Franklin</v>
          </cell>
          <cell r="E312">
            <v>38559052</v>
          </cell>
          <cell r="F312">
            <v>21849779</v>
          </cell>
          <cell r="G312">
            <v>0.56665757757737401</v>
          </cell>
        </row>
        <row r="313">
          <cell r="A313" t="str">
            <v>046953</v>
          </cell>
          <cell r="B313" t="str">
            <v>Hamilton Local</v>
          </cell>
          <cell r="C313" t="str">
            <v>Public District</v>
          </cell>
          <cell r="D313" t="str">
            <v>Franklin</v>
          </cell>
          <cell r="E313">
            <v>26508431</v>
          </cell>
          <cell r="F313">
            <v>11892523</v>
          </cell>
          <cell r="G313">
            <v>0.44863172022516157</v>
          </cell>
        </row>
        <row r="314">
          <cell r="A314" t="str">
            <v>046961</v>
          </cell>
          <cell r="B314" t="str">
            <v>Gahanna-Jefferson City</v>
          </cell>
          <cell r="C314" t="str">
            <v>Public District</v>
          </cell>
          <cell r="D314" t="str">
            <v>Franklin</v>
          </cell>
          <cell r="E314">
            <v>81548620</v>
          </cell>
          <cell r="F314">
            <v>10350036</v>
          </cell>
          <cell r="G314">
            <v>0.12691859163281979</v>
          </cell>
        </row>
        <row r="315">
          <cell r="A315" t="str">
            <v>046979</v>
          </cell>
          <cell r="B315" t="str">
            <v>Groveport Madison Local</v>
          </cell>
          <cell r="C315" t="str">
            <v>Public District</v>
          </cell>
          <cell r="D315" t="str">
            <v>Franklin</v>
          </cell>
          <cell r="E315">
            <v>72493303</v>
          </cell>
          <cell r="F315">
            <v>7051465</v>
          </cell>
          <cell r="G315">
            <v>9.7270571324360816E-2</v>
          </cell>
        </row>
        <row r="316">
          <cell r="A316" t="str">
            <v>046995</v>
          </cell>
          <cell r="B316" t="str">
            <v>New Albany-Plain Local</v>
          </cell>
          <cell r="C316" t="str">
            <v>Public District</v>
          </cell>
          <cell r="D316" t="str">
            <v>Franklin</v>
          </cell>
          <cell r="E316">
            <v>55421365</v>
          </cell>
          <cell r="F316">
            <v>16747884</v>
          </cell>
          <cell r="G316">
            <v>0.30219183522455645</v>
          </cell>
        </row>
        <row r="317">
          <cell r="A317" t="str">
            <v>047001</v>
          </cell>
          <cell r="B317" t="str">
            <v>Reynoldsburg City</v>
          </cell>
          <cell r="C317" t="str">
            <v>Public District</v>
          </cell>
          <cell r="D317" t="str">
            <v>Franklin</v>
          </cell>
          <cell r="E317">
            <v>65261257</v>
          </cell>
          <cell r="F317">
            <v>24352172</v>
          </cell>
          <cell r="G317">
            <v>0.37314898792096513</v>
          </cell>
        </row>
        <row r="318">
          <cell r="A318" t="str">
            <v>047019</v>
          </cell>
          <cell r="B318" t="str">
            <v>Hilliard City</v>
          </cell>
          <cell r="C318" t="str">
            <v>Public District</v>
          </cell>
          <cell r="D318" t="str">
            <v>Franklin</v>
          </cell>
          <cell r="E318">
            <v>171218354</v>
          </cell>
          <cell r="F318">
            <v>40250924</v>
          </cell>
          <cell r="G318">
            <v>0.23508533436783302</v>
          </cell>
        </row>
        <row r="319">
          <cell r="A319" t="str">
            <v>047027</v>
          </cell>
          <cell r="B319" t="str">
            <v>Dublin City</v>
          </cell>
          <cell r="C319" t="str">
            <v>Public District</v>
          </cell>
          <cell r="D319" t="str">
            <v>Franklin</v>
          </cell>
          <cell r="E319">
            <v>179355222</v>
          </cell>
          <cell r="F319">
            <v>69186086</v>
          </cell>
          <cell r="G319">
            <v>0.38574893570704061</v>
          </cell>
        </row>
        <row r="320">
          <cell r="A320" t="str">
            <v>047043</v>
          </cell>
          <cell r="B320" t="str">
            <v>Archbold-Area Local</v>
          </cell>
          <cell r="C320" t="str">
            <v>Public District</v>
          </cell>
          <cell r="D320" t="str">
            <v>Fulton</v>
          </cell>
          <cell r="E320">
            <v>11957812</v>
          </cell>
          <cell r="F320">
            <v>4635208</v>
          </cell>
          <cell r="G320">
            <v>0.38763011159566652</v>
          </cell>
        </row>
        <row r="321">
          <cell r="A321" t="str">
            <v>047050</v>
          </cell>
          <cell r="B321" t="str">
            <v>Evergreen Local</v>
          </cell>
          <cell r="C321" t="str">
            <v>Public District</v>
          </cell>
          <cell r="D321" t="str">
            <v>Fulton</v>
          </cell>
          <cell r="E321">
            <v>13269698</v>
          </cell>
          <cell r="F321">
            <v>8718494</v>
          </cell>
          <cell r="G321">
            <v>0.65702278981782403</v>
          </cell>
        </row>
        <row r="322">
          <cell r="A322" t="str">
            <v>047068</v>
          </cell>
          <cell r="B322" t="str">
            <v>Fayette Local</v>
          </cell>
          <cell r="C322" t="str">
            <v>Public District</v>
          </cell>
          <cell r="D322" t="str">
            <v>Fulton</v>
          </cell>
          <cell r="E322">
            <v>4700920</v>
          </cell>
          <cell r="F322">
            <v>2670075</v>
          </cell>
          <cell r="G322">
            <v>0.5679898828314458</v>
          </cell>
        </row>
        <row r="323">
          <cell r="A323" t="str">
            <v>047076</v>
          </cell>
          <cell r="B323" t="str">
            <v>Pettisville Local</v>
          </cell>
          <cell r="C323" t="str">
            <v>Public District</v>
          </cell>
          <cell r="D323" t="str">
            <v>Fulton</v>
          </cell>
          <cell r="E323">
            <v>5235606</v>
          </cell>
          <cell r="F323">
            <v>942807</v>
          </cell>
          <cell r="G323">
            <v>0.18007600266330201</v>
          </cell>
        </row>
        <row r="324">
          <cell r="A324" t="str">
            <v>047084</v>
          </cell>
          <cell r="B324" t="str">
            <v>Pike-Delta-York Local</v>
          </cell>
          <cell r="C324" t="str">
            <v>Public District</v>
          </cell>
          <cell r="D324" t="str">
            <v>Fulton</v>
          </cell>
          <cell r="E324">
            <v>13053798</v>
          </cell>
          <cell r="F324">
            <v>3377673</v>
          </cell>
          <cell r="G324">
            <v>0.25875021200726411</v>
          </cell>
        </row>
        <row r="325">
          <cell r="A325" t="str">
            <v>047092</v>
          </cell>
          <cell r="B325" t="str">
            <v>Swanton Local</v>
          </cell>
          <cell r="C325" t="str">
            <v>Public District</v>
          </cell>
          <cell r="D325" t="str">
            <v>Fulton</v>
          </cell>
          <cell r="E325">
            <v>12845174</v>
          </cell>
          <cell r="F325">
            <v>7096302</v>
          </cell>
          <cell r="G325">
            <v>0.55244888080145893</v>
          </cell>
        </row>
        <row r="326">
          <cell r="A326" t="str">
            <v>047167</v>
          </cell>
          <cell r="B326" t="str">
            <v>Berkshire Local</v>
          </cell>
          <cell r="C326" t="str">
            <v>Public District</v>
          </cell>
          <cell r="D326" t="str">
            <v>Geauga</v>
          </cell>
          <cell r="E326">
            <v>16282423</v>
          </cell>
          <cell r="F326">
            <v>2746302</v>
          </cell>
          <cell r="G326">
            <v>0.16866666588873166</v>
          </cell>
        </row>
        <row r="327">
          <cell r="A327" t="str">
            <v>047175</v>
          </cell>
          <cell r="B327" t="str">
            <v>Cardinal Local</v>
          </cell>
          <cell r="C327" t="str">
            <v>Public District</v>
          </cell>
          <cell r="D327" t="str">
            <v>Geauga</v>
          </cell>
          <cell r="E327">
            <v>13974519</v>
          </cell>
          <cell r="F327">
            <v>-102648</v>
          </cell>
          <cell r="G327">
            <v>-7.3453690964247137E-3</v>
          </cell>
        </row>
        <row r="328">
          <cell r="A328" t="str">
            <v>047183</v>
          </cell>
          <cell r="B328" t="str">
            <v>Chardon Local</v>
          </cell>
          <cell r="C328" t="str">
            <v>Public District</v>
          </cell>
          <cell r="D328" t="str">
            <v>Geauga</v>
          </cell>
          <cell r="E328">
            <v>31449644</v>
          </cell>
          <cell r="F328">
            <v>5914166</v>
          </cell>
          <cell r="G328">
            <v>0.18805192198677989</v>
          </cell>
        </row>
        <row r="329">
          <cell r="A329" t="str">
            <v>047191</v>
          </cell>
          <cell r="B329" t="str">
            <v>Kenston Local</v>
          </cell>
          <cell r="C329" t="str">
            <v>Public District</v>
          </cell>
          <cell r="D329" t="str">
            <v>Geauga</v>
          </cell>
          <cell r="E329">
            <v>36250728</v>
          </cell>
          <cell r="F329">
            <v>11137777</v>
          </cell>
          <cell r="G329">
            <v>0.30724285040565252</v>
          </cell>
        </row>
        <row r="330">
          <cell r="A330" t="str">
            <v>047217</v>
          </cell>
          <cell r="B330" t="str">
            <v>Newbury Local</v>
          </cell>
          <cell r="C330" t="str">
            <v>Public District</v>
          </cell>
          <cell r="D330" t="str">
            <v>Geauga</v>
          </cell>
          <cell r="E330">
            <v>8389457</v>
          </cell>
          <cell r="F330">
            <v>2274152</v>
          </cell>
          <cell r="G330">
            <v>0.27107260934766098</v>
          </cell>
        </row>
        <row r="331">
          <cell r="A331" t="str">
            <v>047225</v>
          </cell>
          <cell r="B331" t="str">
            <v>West Geauga Local</v>
          </cell>
          <cell r="C331" t="str">
            <v>Public District</v>
          </cell>
          <cell r="D331" t="str">
            <v>Geauga</v>
          </cell>
          <cell r="E331">
            <v>24823092</v>
          </cell>
          <cell r="F331">
            <v>12652413</v>
          </cell>
          <cell r="G331">
            <v>0.50970334396698047</v>
          </cell>
        </row>
        <row r="332">
          <cell r="A332" t="str">
            <v>047241</v>
          </cell>
          <cell r="B332" t="str">
            <v>Beavercreek City</v>
          </cell>
          <cell r="C332" t="str">
            <v>Public District</v>
          </cell>
          <cell r="D332" t="str">
            <v>Greene</v>
          </cell>
          <cell r="E332">
            <v>78899230</v>
          </cell>
          <cell r="F332">
            <v>27769568</v>
          </cell>
          <cell r="G332">
            <v>0.35196247162361405</v>
          </cell>
        </row>
        <row r="333">
          <cell r="A333" t="str">
            <v>047258</v>
          </cell>
          <cell r="B333" t="str">
            <v>Cedar Cliff Local</v>
          </cell>
          <cell r="C333" t="str">
            <v>Public District</v>
          </cell>
          <cell r="D333" t="str">
            <v>Greene</v>
          </cell>
          <cell r="E333">
            <v>6254891</v>
          </cell>
          <cell r="F333">
            <v>4338679</v>
          </cell>
          <cell r="G333">
            <v>0.69364582052668866</v>
          </cell>
        </row>
        <row r="334">
          <cell r="A334" t="str">
            <v>047266</v>
          </cell>
          <cell r="B334" t="str">
            <v>Greeneview Local</v>
          </cell>
          <cell r="C334" t="str">
            <v>Public District</v>
          </cell>
          <cell r="D334" t="str">
            <v>Greene</v>
          </cell>
          <cell r="E334">
            <v>13128326</v>
          </cell>
          <cell r="F334">
            <v>7634060</v>
          </cell>
          <cell r="G334">
            <v>0.58149531021700707</v>
          </cell>
        </row>
        <row r="335">
          <cell r="A335" t="str">
            <v>047274</v>
          </cell>
          <cell r="B335" t="str">
            <v>Bellbrook-Sugarcreek Local</v>
          </cell>
          <cell r="C335" t="str">
            <v>Public District</v>
          </cell>
          <cell r="D335" t="str">
            <v>Greene</v>
          </cell>
          <cell r="E335">
            <v>25904812</v>
          </cell>
          <cell r="F335">
            <v>5345007</v>
          </cell>
          <cell r="G335">
            <v>0.20633259179800262</v>
          </cell>
        </row>
        <row r="336">
          <cell r="A336" t="str">
            <v>047308</v>
          </cell>
          <cell r="B336" t="str">
            <v>Rolling Hills Local</v>
          </cell>
          <cell r="C336" t="str">
            <v>Public District</v>
          </cell>
          <cell r="D336" t="str">
            <v>Guernsey</v>
          </cell>
          <cell r="E336">
            <v>17233672</v>
          </cell>
          <cell r="F336">
            <v>5983513</v>
          </cell>
          <cell r="G336">
            <v>0.34719896026801483</v>
          </cell>
        </row>
        <row r="337">
          <cell r="A337" t="str">
            <v>047332</v>
          </cell>
          <cell r="B337" t="str">
            <v>Finneytown Local</v>
          </cell>
          <cell r="C337" t="str">
            <v>Public District</v>
          </cell>
          <cell r="D337" t="str">
            <v>Hamilton</v>
          </cell>
          <cell r="E337">
            <v>18953349</v>
          </cell>
          <cell r="F337">
            <v>4521294</v>
          </cell>
          <cell r="G337">
            <v>0.23854855413679135</v>
          </cell>
        </row>
        <row r="338">
          <cell r="A338" t="str">
            <v>047340</v>
          </cell>
          <cell r="B338" t="str">
            <v>Forest Hills Local</v>
          </cell>
          <cell r="C338" t="str">
            <v>Public District</v>
          </cell>
          <cell r="D338" t="str">
            <v>Hamilton</v>
          </cell>
          <cell r="E338">
            <v>74496975</v>
          </cell>
          <cell r="F338">
            <v>18580839</v>
          </cell>
          <cell r="G338">
            <v>0.24941736224860137</v>
          </cell>
        </row>
        <row r="339">
          <cell r="A339" t="str">
            <v>047365</v>
          </cell>
          <cell r="B339" t="str">
            <v>Northwest Local</v>
          </cell>
          <cell r="C339" t="str">
            <v>Public District</v>
          </cell>
          <cell r="D339" t="str">
            <v>Hamilton</v>
          </cell>
          <cell r="E339">
            <v>84734535</v>
          </cell>
          <cell r="F339">
            <v>43288970</v>
          </cell>
          <cell r="G339">
            <v>0.51087753063140073</v>
          </cell>
        </row>
        <row r="340">
          <cell r="A340" t="str">
            <v>047373</v>
          </cell>
          <cell r="B340" t="str">
            <v>Oak Hills Local</v>
          </cell>
          <cell r="C340" t="str">
            <v>Public District</v>
          </cell>
          <cell r="D340" t="str">
            <v>Hamilton</v>
          </cell>
          <cell r="E340">
            <v>66525764</v>
          </cell>
          <cell r="F340">
            <v>28598165</v>
          </cell>
          <cell r="G340">
            <v>0.42988104578550951</v>
          </cell>
        </row>
        <row r="341">
          <cell r="A341" t="str">
            <v>047381</v>
          </cell>
          <cell r="B341" t="str">
            <v>Southwest Local</v>
          </cell>
          <cell r="C341" t="str">
            <v>Public District</v>
          </cell>
          <cell r="D341" t="str">
            <v>Hamilton</v>
          </cell>
          <cell r="E341">
            <v>30553753</v>
          </cell>
          <cell r="F341">
            <v>8027285</v>
          </cell>
          <cell r="G341">
            <v>0.26272664441582677</v>
          </cell>
        </row>
        <row r="342">
          <cell r="A342" t="str">
            <v>047399</v>
          </cell>
          <cell r="B342" t="str">
            <v>Three Rivers Local</v>
          </cell>
          <cell r="C342" t="str">
            <v>Public District</v>
          </cell>
          <cell r="D342" t="str">
            <v>Hamilton</v>
          </cell>
          <cell r="E342">
            <v>20175970</v>
          </cell>
          <cell r="F342">
            <v>11196237</v>
          </cell>
          <cell r="G342">
            <v>0.5549293045142315</v>
          </cell>
        </row>
        <row r="343">
          <cell r="A343" t="str">
            <v>047415</v>
          </cell>
          <cell r="B343" t="str">
            <v>Arcadia Local</v>
          </cell>
          <cell r="C343" t="str">
            <v>Public District</v>
          </cell>
          <cell r="D343" t="str">
            <v>Hancock</v>
          </cell>
          <cell r="E343">
            <v>6290364</v>
          </cell>
          <cell r="F343">
            <v>5459694</v>
          </cell>
          <cell r="G343">
            <v>0.86794563875794783</v>
          </cell>
        </row>
        <row r="344">
          <cell r="A344" t="str">
            <v>047423</v>
          </cell>
          <cell r="B344" t="str">
            <v>Arlington Local</v>
          </cell>
          <cell r="C344" t="str">
            <v>Public District</v>
          </cell>
          <cell r="D344" t="str">
            <v>Hancock</v>
          </cell>
          <cell r="E344">
            <v>6094459</v>
          </cell>
          <cell r="F344">
            <v>2180366</v>
          </cell>
          <cell r="G344">
            <v>0.35776202612898045</v>
          </cell>
        </row>
        <row r="345">
          <cell r="A345" t="str">
            <v>047431</v>
          </cell>
          <cell r="B345" t="str">
            <v>Cory-Rawson Local</v>
          </cell>
          <cell r="C345" t="str">
            <v>Public District</v>
          </cell>
          <cell r="D345" t="str">
            <v>Hancock</v>
          </cell>
          <cell r="E345">
            <v>7280082</v>
          </cell>
          <cell r="F345">
            <v>2695894</v>
          </cell>
          <cell r="G345">
            <v>0.37031093880535959</v>
          </cell>
        </row>
        <row r="346">
          <cell r="A346" t="str">
            <v>047449</v>
          </cell>
          <cell r="B346" t="str">
            <v>Liberty-Benton Local</v>
          </cell>
          <cell r="C346" t="str">
            <v>Public District</v>
          </cell>
          <cell r="D346" t="str">
            <v>Hancock</v>
          </cell>
          <cell r="E346">
            <v>13958919</v>
          </cell>
          <cell r="F346">
            <v>7448420</v>
          </cell>
          <cell r="G346">
            <v>0.5335957605313133</v>
          </cell>
        </row>
        <row r="347">
          <cell r="A347" t="str">
            <v>047456</v>
          </cell>
          <cell r="B347" t="str">
            <v>McComb Local</v>
          </cell>
          <cell r="C347" t="str">
            <v>Public District</v>
          </cell>
          <cell r="D347" t="str">
            <v>Hancock</v>
          </cell>
          <cell r="E347">
            <v>7283846</v>
          </cell>
          <cell r="F347">
            <v>4631595</v>
          </cell>
          <cell r="G347">
            <v>0.63587217522171668</v>
          </cell>
        </row>
        <row r="348">
          <cell r="A348" t="str">
            <v>047464</v>
          </cell>
          <cell r="B348" t="str">
            <v>Van Buren Local</v>
          </cell>
          <cell r="C348" t="str">
            <v>Public District</v>
          </cell>
          <cell r="D348" t="str">
            <v>Hancock</v>
          </cell>
          <cell r="E348">
            <v>11340023</v>
          </cell>
          <cell r="F348">
            <v>6653358</v>
          </cell>
          <cell r="G348">
            <v>0.58671468303018437</v>
          </cell>
        </row>
        <row r="349">
          <cell r="A349" t="str">
            <v>047472</v>
          </cell>
          <cell r="B349" t="str">
            <v>Vanlue Local</v>
          </cell>
          <cell r="C349" t="str">
            <v>Public District</v>
          </cell>
          <cell r="D349" t="str">
            <v>Hancock</v>
          </cell>
          <cell r="E349">
            <v>3657830</v>
          </cell>
          <cell r="F349">
            <v>4213454</v>
          </cell>
          <cell r="G349">
            <v>1.1518998969334278</v>
          </cell>
        </row>
        <row r="350">
          <cell r="A350" t="str">
            <v>047498</v>
          </cell>
          <cell r="B350" t="str">
            <v>Hardin Northern Local</v>
          </cell>
          <cell r="C350" t="str">
            <v>Public District</v>
          </cell>
          <cell r="D350" t="str">
            <v>Hardin</v>
          </cell>
          <cell r="E350">
            <v>5380123</v>
          </cell>
          <cell r="F350">
            <v>4530281</v>
          </cell>
          <cell r="G350">
            <v>0.84204041431766519</v>
          </cell>
        </row>
        <row r="351">
          <cell r="A351" t="str">
            <v>047506</v>
          </cell>
          <cell r="B351" t="str">
            <v>Ridgemont Local</v>
          </cell>
          <cell r="C351" t="str">
            <v>Public District</v>
          </cell>
          <cell r="D351" t="str">
            <v>Hardin</v>
          </cell>
          <cell r="E351">
            <v>5714013</v>
          </cell>
          <cell r="F351">
            <v>3515227</v>
          </cell>
          <cell r="G351">
            <v>0.61519408513771323</v>
          </cell>
        </row>
        <row r="352">
          <cell r="A352" t="str">
            <v>047514</v>
          </cell>
          <cell r="B352" t="str">
            <v>Riverdale Local</v>
          </cell>
          <cell r="C352" t="str">
            <v>Public District</v>
          </cell>
          <cell r="D352" t="str">
            <v>Hancock</v>
          </cell>
          <cell r="E352">
            <v>10940854</v>
          </cell>
          <cell r="F352">
            <v>2307246</v>
          </cell>
          <cell r="G352">
            <v>0.21088353797610315</v>
          </cell>
        </row>
        <row r="353">
          <cell r="A353" t="str">
            <v>047522</v>
          </cell>
          <cell r="B353" t="str">
            <v>Upper Scioto Valley Local</v>
          </cell>
          <cell r="C353" t="str">
            <v>Public District</v>
          </cell>
          <cell r="D353" t="str">
            <v>Hardin</v>
          </cell>
          <cell r="E353">
            <v>7151495</v>
          </cell>
          <cell r="F353">
            <v>3314221</v>
          </cell>
          <cell r="G353">
            <v>0.4634305134800486</v>
          </cell>
        </row>
        <row r="354">
          <cell r="A354" t="str">
            <v>047548</v>
          </cell>
          <cell r="B354" t="str">
            <v>Conotton Valley Union Local</v>
          </cell>
          <cell r="C354" t="str">
            <v>Public District</v>
          </cell>
          <cell r="D354" t="str">
            <v>Harrison</v>
          </cell>
          <cell r="E354">
            <v>4871235</v>
          </cell>
          <cell r="F354">
            <v>2045527</v>
          </cell>
          <cell r="G354">
            <v>0.41991958918015659</v>
          </cell>
        </row>
        <row r="355">
          <cell r="A355" t="str">
            <v>047571</v>
          </cell>
          <cell r="B355" t="str">
            <v>Holgate Local</v>
          </cell>
          <cell r="C355" t="str">
            <v>Public District</v>
          </cell>
          <cell r="D355" t="str">
            <v>Henry</v>
          </cell>
          <cell r="E355">
            <v>5260078</v>
          </cell>
          <cell r="F355">
            <v>3311240</v>
          </cell>
          <cell r="G355">
            <v>0.62950397313499917</v>
          </cell>
        </row>
        <row r="356">
          <cell r="A356" t="str">
            <v>047589</v>
          </cell>
          <cell r="B356" t="str">
            <v>Liberty Center Local</v>
          </cell>
          <cell r="C356" t="str">
            <v>Public District</v>
          </cell>
          <cell r="D356" t="str">
            <v>Henry</v>
          </cell>
          <cell r="E356">
            <v>12280145</v>
          </cell>
          <cell r="F356">
            <v>6631933</v>
          </cell>
          <cell r="G356">
            <v>0.54005331370272913</v>
          </cell>
        </row>
        <row r="357">
          <cell r="A357" t="str">
            <v>047597</v>
          </cell>
          <cell r="B357" t="str">
            <v>Patrick Henry Local</v>
          </cell>
          <cell r="C357" t="str">
            <v>Public District</v>
          </cell>
          <cell r="D357" t="str">
            <v>Henry</v>
          </cell>
          <cell r="E357">
            <v>10570035</v>
          </cell>
          <cell r="F357">
            <v>7841030</v>
          </cell>
          <cell r="G357">
            <v>0.74181684355822852</v>
          </cell>
        </row>
        <row r="358">
          <cell r="A358" t="str">
            <v>047613</v>
          </cell>
          <cell r="B358" t="str">
            <v>Bright Local</v>
          </cell>
          <cell r="C358" t="str">
            <v>Public District</v>
          </cell>
          <cell r="D358" t="str">
            <v>Highland</v>
          </cell>
          <cell r="E358">
            <v>7906233</v>
          </cell>
          <cell r="F358">
            <v>1902060</v>
          </cell>
          <cell r="G358">
            <v>0.24057727618196934</v>
          </cell>
        </row>
        <row r="359">
          <cell r="A359" t="str">
            <v>047621</v>
          </cell>
          <cell r="B359" t="str">
            <v>Fairfield Local</v>
          </cell>
          <cell r="C359" t="str">
            <v>Public District</v>
          </cell>
          <cell r="D359" t="str">
            <v>Highland</v>
          </cell>
          <cell r="E359">
            <v>8698353</v>
          </cell>
          <cell r="F359">
            <v>4922464</v>
          </cell>
          <cell r="G359">
            <v>0.56590759193148399</v>
          </cell>
        </row>
        <row r="360">
          <cell r="A360" t="str">
            <v>047639</v>
          </cell>
          <cell r="B360" t="str">
            <v>Lynchburg-Clay Local</v>
          </cell>
          <cell r="C360" t="str">
            <v>Public District</v>
          </cell>
          <cell r="D360" t="str">
            <v>Highland</v>
          </cell>
          <cell r="E360">
            <v>11567301</v>
          </cell>
          <cell r="F360">
            <v>9349664</v>
          </cell>
          <cell r="G360">
            <v>0.80828397220751846</v>
          </cell>
        </row>
        <row r="361">
          <cell r="A361" t="str">
            <v>047688</v>
          </cell>
          <cell r="B361" t="str">
            <v>East Holmes Local</v>
          </cell>
          <cell r="C361" t="str">
            <v>Public District</v>
          </cell>
          <cell r="D361" t="str">
            <v>Holmes</v>
          </cell>
          <cell r="E361">
            <v>15237986</v>
          </cell>
          <cell r="F361">
            <v>8016013</v>
          </cell>
          <cell r="G361">
            <v>0.52605462427908778</v>
          </cell>
        </row>
        <row r="362">
          <cell r="A362" t="str">
            <v>047696</v>
          </cell>
          <cell r="B362" t="str">
            <v>West Holmes Local</v>
          </cell>
          <cell r="C362" t="str">
            <v>Public District</v>
          </cell>
          <cell r="D362" t="str">
            <v>Holmes</v>
          </cell>
          <cell r="E362">
            <v>21001482</v>
          </cell>
          <cell r="F362">
            <v>10449803</v>
          </cell>
          <cell r="G362">
            <v>0.49757455211970281</v>
          </cell>
        </row>
        <row r="363">
          <cell r="A363" t="str">
            <v>047712</v>
          </cell>
          <cell r="B363" t="str">
            <v>Monroeville Local</v>
          </cell>
          <cell r="C363" t="str">
            <v>Public District</v>
          </cell>
          <cell r="D363" t="str">
            <v>Huron</v>
          </cell>
          <cell r="E363">
            <v>6985696</v>
          </cell>
          <cell r="F363">
            <v>384915</v>
          </cell>
          <cell r="G363">
            <v>5.5100450978685586E-2</v>
          </cell>
        </row>
        <row r="364">
          <cell r="A364" t="str">
            <v>047720</v>
          </cell>
          <cell r="B364" t="str">
            <v>New London Local</v>
          </cell>
          <cell r="C364" t="str">
            <v>Public District</v>
          </cell>
          <cell r="D364" t="str">
            <v>Huron</v>
          </cell>
          <cell r="E364">
            <v>10293716</v>
          </cell>
          <cell r="F364">
            <v>2343723</v>
          </cell>
          <cell r="G364">
            <v>0.22768483218305227</v>
          </cell>
        </row>
        <row r="365">
          <cell r="A365" t="str">
            <v>047738</v>
          </cell>
          <cell r="B365" t="str">
            <v>South Central Local</v>
          </cell>
          <cell r="C365" t="str">
            <v>Public District</v>
          </cell>
          <cell r="D365" t="str">
            <v>Huron</v>
          </cell>
          <cell r="E365">
            <v>8770995</v>
          </cell>
          <cell r="F365">
            <v>3333614</v>
          </cell>
          <cell r="G365">
            <v>0.38007250032635981</v>
          </cell>
        </row>
        <row r="366">
          <cell r="A366" t="str">
            <v>047746</v>
          </cell>
          <cell r="B366" t="str">
            <v>Western Reserve Local</v>
          </cell>
          <cell r="C366" t="str">
            <v>Public District</v>
          </cell>
          <cell r="D366" t="str">
            <v>Huron</v>
          </cell>
          <cell r="E366">
            <v>12639843</v>
          </cell>
          <cell r="F366">
            <v>1022841</v>
          </cell>
          <cell r="G366">
            <v>8.0921970312447716E-2</v>
          </cell>
        </row>
        <row r="367">
          <cell r="A367" t="str">
            <v>047761</v>
          </cell>
          <cell r="B367" t="str">
            <v>Oak Hill Union Local</v>
          </cell>
          <cell r="C367" t="str">
            <v>Public District</v>
          </cell>
          <cell r="D367" t="str">
            <v>Jackson</v>
          </cell>
          <cell r="E367">
            <v>13383078</v>
          </cell>
          <cell r="F367">
            <v>7842870</v>
          </cell>
          <cell r="G367">
            <v>0.58602886421195488</v>
          </cell>
        </row>
        <row r="368">
          <cell r="A368" t="str">
            <v>047787</v>
          </cell>
          <cell r="B368" t="str">
            <v>Buckeye Local</v>
          </cell>
          <cell r="C368" t="str">
            <v>Public District</v>
          </cell>
          <cell r="D368" t="str">
            <v>Jefferson</v>
          </cell>
          <cell r="E368">
            <v>21556887</v>
          </cell>
          <cell r="F368">
            <v>634928</v>
          </cell>
          <cell r="G368">
            <v>2.9453603389023655E-2</v>
          </cell>
        </row>
        <row r="369">
          <cell r="A369" t="str">
            <v>047795</v>
          </cell>
          <cell r="B369" t="str">
            <v>Edison Local</v>
          </cell>
          <cell r="C369" t="str">
            <v>Public District</v>
          </cell>
          <cell r="D369" t="str">
            <v>Jefferson</v>
          </cell>
          <cell r="E369">
            <v>17922335</v>
          </cell>
          <cell r="F369">
            <v>5195828</v>
          </cell>
          <cell r="G369">
            <v>0.28990798353004782</v>
          </cell>
        </row>
        <row r="370">
          <cell r="A370" t="str">
            <v>047803</v>
          </cell>
          <cell r="B370" t="str">
            <v>Indian Creek Local</v>
          </cell>
          <cell r="C370" t="str">
            <v>Public District</v>
          </cell>
          <cell r="D370" t="str">
            <v>Jefferson</v>
          </cell>
          <cell r="E370">
            <v>20035462</v>
          </cell>
          <cell r="F370">
            <v>880963</v>
          </cell>
          <cell r="G370">
            <v>4.3970186462383549E-2</v>
          </cell>
        </row>
        <row r="371">
          <cell r="A371" t="str">
            <v>047829</v>
          </cell>
          <cell r="B371" t="str">
            <v>Centerburg Local</v>
          </cell>
          <cell r="C371" t="str">
            <v>Public District</v>
          </cell>
          <cell r="D371" t="str">
            <v>Knox</v>
          </cell>
          <cell r="E371">
            <v>10089834</v>
          </cell>
          <cell r="F371">
            <v>4290995</v>
          </cell>
          <cell r="G371">
            <v>0.42527904819841439</v>
          </cell>
        </row>
        <row r="372">
          <cell r="A372" t="str">
            <v>047837</v>
          </cell>
          <cell r="B372" t="str">
            <v>Danville Local</v>
          </cell>
          <cell r="C372" t="str">
            <v>Public District</v>
          </cell>
          <cell r="D372" t="str">
            <v>Knox</v>
          </cell>
          <cell r="E372">
            <v>6828001</v>
          </cell>
          <cell r="F372">
            <v>5396397</v>
          </cell>
          <cell r="G372">
            <v>0.79033336404022203</v>
          </cell>
        </row>
        <row r="373">
          <cell r="A373" t="str">
            <v>047845</v>
          </cell>
          <cell r="B373" t="str">
            <v>East Knox Local</v>
          </cell>
          <cell r="C373" t="str">
            <v>Public District</v>
          </cell>
          <cell r="D373" t="str">
            <v>Knox</v>
          </cell>
          <cell r="E373">
            <v>9633496</v>
          </cell>
          <cell r="F373">
            <v>2459168</v>
          </cell>
          <cell r="G373">
            <v>0.25527264453112347</v>
          </cell>
        </row>
        <row r="374">
          <cell r="A374" t="str">
            <v>047852</v>
          </cell>
          <cell r="B374" t="str">
            <v>Fredericktown Local</v>
          </cell>
          <cell r="C374" t="str">
            <v>Public District</v>
          </cell>
          <cell r="D374" t="str">
            <v>Knox</v>
          </cell>
          <cell r="E374">
            <v>9645072</v>
          </cell>
          <cell r="F374">
            <v>4946505</v>
          </cell>
          <cell r="G374">
            <v>0.51285309223197084</v>
          </cell>
        </row>
        <row r="375">
          <cell r="A375" t="str">
            <v>047878</v>
          </cell>
          <cell r="B375" t="str">
            <v>Kirtland Local</v>
          </cell>
          <cell r="C375" t="str">
            <v>Public District</v>
          </cell>
          <cell r="D375" t="str">
            <v>Lake</v>
          </cell>
          <cell r="E375">
            <v>14422416</v>
          </cell>
          <cell r="F375">
            <v>5191020</v>
          </cell>
          <cell r="G375">
            <v>0.35992721330462246</v>
          </cell>
        </row>
        <row r="376">
          <cell r="A376" t="str">
            <v>047886</v>
          </cell>
          <cell r="B376" t="str">
            <v>Madison Local</v>
          </cell>
          <cell r="C376" t="str">
            <v>Public District</v>
          </cell>
          <cell r="D376" t="str">
            <v>Lake</v>
          </cell>
          <cell r="E376">
            <v>24507843</v>
          </cell>
          <cell r="F376">
            <v>3169962</v>
          </cell>
          <cell r="G376">
            <v>0.12934479790816353</v>
          </cell>
        </row>
        <row r="377">
          <cell r="A377" t="str">
            <v>047894</v>
          </cell>
          <cell r="B377" t="str">
            <v>Riverside Local</v>
          </cell>
          <cell r="C377" t="str">
            <v>Public District</v>
          </cell>
          <cell r="D377" t="str">
            <v>Lake</v>
          </cell>
          <cell r="E377">
            <v>41069457</v>
          </cell>
          <cell r="F377">
            <v>6516309</v>
          </cell>
          <cell r="G377">
            <v>0.15866557476033832</v>
          </cell>
        </row>
        <row r="378">
          <cell r="A378" t="str">
            <v>047902</v>
          </cell>
          <cell r="B378" t="str">
            <v>Perry Local</v>
          </cell>
          <cell r="C378" t="str">
            <v>Public District</v>
          </cell>
          <cell r="D378" t="str">
            <v>Lake</v>
          </cell>
          <cell r="E378">
            <v>23944378</v>
          </cell>
          <cell r="F378">
            <v>20601612</v>
          </cell>
          <cell r="G378">
            <v>0.86039453603680993</v>
          </cell>
        </row>
        <row r="379">
          <cell r="A379" t="str">
            <v>047928</v>
          </cell>
          <cell r="B379" t="str">
            <v>Dawson-Bryant Local</v>
          </cell>
          <cell r="C379" t="str">
            <v>Public District</v>
          </cell>
          <cell r="D379" t="str">
            <v>Lawrence</v>
          </cell>
          <cell r="E379">
            <v>12874517</v>
          </cell>
          <cell r="F379">
            <v>5531188</v>
          </cell>
          <cell r="G379">
            <v>0.4296229520688038</v>
          </cell>
        </row>
        <row r="380">
          <cell r="A380" t="str">
            <v>047936</v>
          </cell>
          <cell r="B380" t="str">
            <v>Fairland Local</v>
          </cell>
          <cell r="C380" t="str">
            <v>Public District</v>
          </cell>
          <cell r="D380" t="str">
            <v>Lawrence</v>
          </cell>
          <cell r="E380">
            <v>13726297</v>
          </cell>
          <cell r="F380">
            <v>3254711</v>
          </cell>
          <cell r="G380">
            <v>0.23711500632690666</v>
          </cell>
        </row>
        <row r="381">
          <cell r="A381" t="str">
            <v>047944</v>
          </cell>
          <cell r="B381" t="str">
            <v>Rock Hill Local</v>
          </cell>
          <cell r="C381" t="str">
            <v>Public District</v>
          </cell>
          <cell r="D381" t="str">
            <v>Lawrence</v>
          </cell>
          <cell r="E381">
            <v>18959164</v>
          </cell>
          <cell r="F381">
            <v>6479380</v>
          </cell>
          <cell r="G381">
            <v>0.34175452039973914</v>
          </cell>
        </row>
        <row r="382">
          <cell r="A382" t="str">
            <v>047951</v>
          </cell>
          <cell r="B382" t="str">
            <v>South Point Local</v>
          </cell>
          <cell r="C382" t="str">
            <v>Public District</v>
          </cell>
          <cell r="D382" t="str">
            <v>Lawrence</v>
          </cell>
          <cell r="E382">
            <v>16771441</v>
          </cell>
          <cell r="F382">
            <v>6922307</v>
          </cell>
          <cell r="G382">
            <v>0.41274372309451524</v>
          </cell>
        </row>
        <row r="383">
          <cell r="A383" t="str">
            <v>047969</v>
          </cell>
          <cell r="B383" t="str">
            <v>Symmes Valley Local</v>
          </cell>
          <cell r="C383" t="str">
            <v>Public District</v>
          </cell>
          <cell r="D383" t="str">
            <v>Lawrence</v>
          </cell>
          <cell r="E383">
            <v>8920561</v>
          </cell>
          <cell r="F383">
            <v>1386975</v>
          </cell>
          <cell r="G383">
            <v>0.15548069230175099</v>
          </cell>
        </row>
        <row r="384">
          <cell r="A384" t="str">
            <v>047985</v>
          </cell>
          <cell r="B384" t="str">
            <v>Johnstown-Monroe Local</v>
          </cell>
          <cell r="C384" t="str">
            <v>Public District</v>
          </cell>
          <cell r="D384" t="str">
            <v>Licking</v>
          </cell>
          <cell r="E384">
            <v>18714014</v>
          </cell>
          <cell r="F384">
            <v>16294448</v>
          </cell>
          <cell r="G384">
            <v>0.87070833654393975</v>
          </cell>
        </row>
        <row r="385">
          <cell r="A385" t="str">
            <v>047993</v>
          </cell>
          <cell r="B385" t="str">
            <v>Lakewood Local</v>
          </cell>
          <cell r="C385" t="str">
            <v>Public District</v>
          </cell>
          <cell r="D385" t="str">
            <v>Licking</v>
          </cell>
          <cell r="E385">
            <v>20879392</v>
          </cell>
          <cell r="F385">
            <v>18145128</v>
          </cell>
          <cell r="G385">
            <v>0.86904484575029772</v>
          </cell>
        </row>
        <row r="386">
          <cell r="A386" t="str">
            <v>048009</v>
          </cell>
          <cell r="B386" t="str">
            <v>Licking Heights Local</v>
          </cell>
          <cell r="C386" t="str">
            <v>Public District</v>
          </cell>
          <cell r="D386" t="str">
            <v>Licking</v>
          </cell>
          <cell r="E386">
            <v>37048045</v>
          </cell>
          <cell r="F386">
            <v>6145342</v>
          </cell>
          <cell r="G386">
            <v>0.16587493348164525</v>
          </cell>
        </row>
        <row r="387">
          <cell r="A387" t="str">
            <v>048017</v>
          </cell>
          <cell r="B387" t="str">
            <v>Licking Valley Local</v>
          </cell>
          <cell r="C387" t="str">
            <v>Public District</v>
          </cell>
          <cell r="D387" t="str">
            <v>Licking</v>
          </cell>
          <cell r="E387">
            <v>18046154</v>
          </cell>
          <cell r="F387">
            <v>8155968</v>
          </cell>
          <cell r="G387">
            <v>0.45195048208055855</v>
          </cell>
        </row>
        <row r="388">
          <cell r="A388" t="str">
            <v>048025</v>
          </cell>
          <cell r="B388" t="str">
            <v>North Fork Local</v>
          </cell>
          <cell r="C388" t="str">
            <v>Public District</v>
          </cell>
          <cell r="D388" t="str">
            <v>Licking</v>
          </cell>
          <cell r="E388">
            <v>15917230</v>
          </cell>
          <cell r="F388">
            <v>6199350</v>
          </cell>
          <cell r="G388">
            <v>0.38947417358422287</v>
          </cell>
        </row>
        <row r="389">
          <cell r="A389" t="str">
            <v>048033</v>
          </cell>
          <cell r="B389" t="str">
            <v>Northridge Local</v>
          </cell>
          <cell r="C389" t="str">
            <v>Public District</v>
          </cell>
          <cell r="D389" t="str">
            <v>Licking</v>
          </cell>
          <cell r="E389">
            <v>13735867</v>
          </cell>
          <cell r="F389">
            <v>6615102</v>
          </cell>
          <cell r="G389">
            <v>0.48159333517134373</v>
          </cell>
        </row>
        <row r="390">
          <cell r="A390" t="str">
            <v>048041</v>
          </cell>
          <cell r="B390" t="str">
            <v>Southwest Licking Local</v>
          </cell>
          <cell r="C390" t="str">
            <v>Public District</v>
          </cell>
          <cell r="D390" t="str">
            <v>Licking</v>
          </cell>
          <cell r="E390">
            <v>35592751</v>
          </cell>
          <cell r="F390">
            <v>12804160</v>
          </cell>
          <cell r="G390">
            <v>0.35974066741848643</v>
          </cell>
        </row>
        <row r="391">
          <cell r="A391" t="str">
            <v>048074</v>
          </cell>
          <cell r="B391" t="str">
            <v>Benjamin Logan Local</v>
          </cell>
          <cell r="C391" t="str">
            <v>Public District</v>
          </cell>
          <cell r="D391" t="str">
            <v>Logan</v>
          </cell>
          <cell r="E391">
            <v>18348402</v>
          </cell>
          <cell r="F391">
            <v>5615159</v>
          </cell>
          <cell r="G391">
            <v>0.30602986570710627</v>
          </cell>
        </row>
        <row r="392">
          <cell r="A392" t="str">
            <v>048082</v>
          </cell>
          <cell r="B392" t="str">
            <v>Indian Lake Local</v>
          </cell>
          <cell r="C392" t="str">
            <v>Public District</v>
          </cell>
          <cell r="D392" t="str">
            <v>Logan</v>
          </cell>
          <cell r="E392">
            <v>16581553</v>
          </cell>
          <cell r="F392">
            <v>7902609</v>
          </cell>
          <cell r="G392">
            <v>0.47659040139364511</v>
          </cell>
        </row>
        <row r="393">
          <cell r="A393" t="str">
            <v>048090</v>
          </cell>
          <cell r="B393" t="str">
            <v>Riverside Local</v>
          </cell>
          <cell r="C393" t="str">
            <v>Public District</v>
          </cell>
          <cell r="D393" t="str">
            <v>Logan</v>
          </cell>
          <cell r="E393">
            <v>6958834</v>
          </cell>
          <cell r="F393">
            <v>5003722</v>
          </cell>
          <cell r="G393">
            <v>0.71904603558584668</v>
          </cell>
        </row>
        <row r="394">
          <cell r="A394" t="str">
            <v>048116</v>
          </cell>
          <cell r="B394" t="str">
            <v>Avon Local</v>
          </cell>
          <cell r="C394" t="str">
            <v>Public District</v>
          </cell>
          <cell r="D394" t="str">
            <v>Lorain</v>
          </cell>
          <cell r="E394">
            <v>37606595</v>
          </cell>
          <cell r="F394">
            <v>9899616</v>
          </cell>
          <cell r="G394">
            <v>0.26324148729764024</v>
          </cell>
        </row>
        <row r="395">
          <cell r="A395" t="str">
            <v>048124</v>
          </cell>
          <cell r="B395" t="str">
            <v>Avon Lake City</v>
          </cell>
          <cell r="C395" t="str">
            <v>Public District</v>
          </cell>
          <cell r="D395" t="str">
            <v>Lorain</v>
          </cell>
          <cell r="E395">
            <v>37465384</v>
          </cell>
          <cell r="F395">
            <v>14471418</v>
          </cell>
          <cell r="G395">
            <v>0.3862610349863223</v>
          </cell>
        </row>
        <row r="396">
          <cell r="A396" t="str">
            <v>048132</v>
          </cell>
          <cell r="B396" t="str">
            <v>Clearview Local</v>
          </cell>
          <cell r="C396" t="str">
            <v>Public District</v>
          </cell>
          <cell r="D396" t="str">
            <v>Lorain</v>
          </cell>
          <cell r="E396">
            <v>14351987</v>
          </cell>
          <cell r="F396">
            <v>3727332</v>
          </cell>
          <cell r="G396">
            <v>0.25970842922307552</v>
          </cell>
        </row>
        <row r="397">
          <cell r="A397" t="str">
            <v>048140</v>
          </cell>
          <cell r="B397" t="str">
            <v>Columbia Local</v>
          </cell>
          <cell r="C397" t="str">
            <v>Public District</v>
          </cell>
          <cell r="D397" t="str">
            <v>Lorain</v>
          </cell>
          <cell r="E397">
            <v>9474059</v>
          </cell>
          <cell r="F397">
            <v>4265388</v>
          </cell>
          <cell r="G397">
            <v>0.45021758889194169</v>
          </cell>
        </row>
        <row r="398">
          <cell r="A398" t="str">
            <v>048157</v>
          </cell>
          <cell r="B398" t="str">
            <v>Firelands Local</v>
          </cell>
          <cell r="C398" t="str">
            <v>Public District</v>
          </cell>
          <cell r="D398" t="str">
            <v>Lorain</v>
          </cell>
          <cell r="E398">
            <v>17729082</v>
          </cell>
          <cell r="F398">
            <v>6830107</v>
          </cell>
          <cell r="G398">
            <v>0.38524876809752473</v>
          </cell>
        </row>
        <row r="399">
          <cell r="A399" t="str">
            <v>048165</v>
          </cell>
          <cell r="B399" t="str">
            <v>Keystone Local</v>
          </cell>
          <cell r="C399" t="str">
            <v>Public District</v>
          </cell>
          <cell r="D399" t="str">
            <v>Lorain</v>
          </cell>
          <cell r="E399">
            <v>14430402</v>
          </cell>
          <cell r="F399">
            <v>2508766</v>
          </cell>
          <cell r="G399">
            <v>0.17385281435680031</v>
          </cell>
        </row>
        <row r="400">
          <cell r="A400" t="str">
            <v>048173</v>
          </cell>
          <cell r="B400" t="str">
            <v>Midview Local</v>
          </cell>
          <cell r="C400" t="str">
            <v>Public District</v>
          </cell>
          <cell r="D400" t="str">
            <v>Lorain</v>
          </cell>
          <cell r="E400">
            <v>30793625</v>
          </cell>
          <cell r="F400">
            <v>8229894</v>
          </cell>
          <cell r="G400">
            <v>0.26725966819430969</v>
          </cell>
        </row>
        <row r="401">
          <cell r="A401" t="str">
            <v>048207</v>
          </cell>
          <cell r="B401" t="str">
            <v>Anthony Wayne Local</v>
          </cell>
          <cell r="C401" t="str">
            <v>Public District</v>
          </cell>
          <cell r="D401" t="str">
            <v>Lucas</v>
          </cell>
          <cell r="E401">
            <v>38214096</v>
          </cell>
          <cell r="F401">
            <v>6515317</v>
          </cell>
          <cell r="G401">
            <v>0.17049512305616232</v>
          </cell>
        </row>
        <row r="402">
          <cell r="A402" t="str">
            <v>048215</v>
          </cell>
          <cell r="B402" t="str">
            <v>Ottawa Hills Local</v>
          </cell>
          <cell r="C402" t="str">
            <v>Public District</v>
          </cell>
          <cell r="D402" t="str">
            <v>Lucas</v>
          </cell>
          <cell r="E402">
            <v>13331148</v>
          </cell>
          <cell r="F402">
            <v>8869158</v>
          </cell>
          <cell r="G402">
            <v>0.66529589199669825</v>
          </cell>
        </row>
        <row r="403">
          <cell r="A403" t="str">
            <v>048223</v>
          </cell>
          <cell r="B403" t="str">
            <v>Springfield Local</v>
          </cell>
          <cell r="C403" t="str">
            <v>Public District</v>
          </cell>
          <cell r="D403" t="str">
            <v>Lucas</v>
          </cell>
          <cell r="E403">
            <v>35298013</v>
          </cell>
          <cell r="F403">
            <v>7740686</v>
          </cell>
          <cell r="G403">
            <v>0.21929523341724647</v>
          </cell>
        </row>
        <row r="404">
          <cell r="A404" t="str">
            <v>048231</v>
          </cell>
          <cell r="B404" t="str">
            <v>Washington Local</v>
          </cell>
          <cell r="C404" t="str">
            <v>Public District</v>
          </cell>
          <cell r="D404" t="str">
            <v>Lucas</v>
          </cell>
          <cell r="E404">
            <v>79567875</v>
          </cell>
          <cell r="F404">
            <v>30248367</v>
          </cell>
          <cell r="G404">
            <v>0.38015803488531019</v>
          </cell>
        </row>
        <row r="405">
          <cell r="A405" t="str">
            <v>048256</v>
          </cell>
          <cell r="B405" t="str">
            <v>Jefferson Local</v>
          </cell>
          <cell r="C405" t="str">
            <v>Public District</v>
          </cell>
          <cell r="D405" t="str">
            <v>Madison</v>
          </cell>
          <cell r="E405">
            <v>13181639</v>
          </cell>
          <cell r="F405">
            <v>5706683</v>
          </cell>
          <cell r="G405">
            <v>0.43292666412727582</v>
          </cell>
        </row>
        <row r="406">
          <cell r="A406" t="str">
            <v>048264</v>
          </cell>
          <cell r="B406" t="str">
            <v>Jonathan Alder Local</v>
          </cell>
          <cell r="C406" t="str">
            <v>Public District</v>
          </cell>
          <cell r="D406" t="str">
            <v>Madison</v>
          </cell>
          <cell r="E406">
            <v>18636474</v>
          </cell>
          <cell r="F406">
            <v>3978691</v>
          </cell>
          <cell r="G406">
            <v>0.21348947231112494</v>
          </cell>
        </row>
        <row r="407">
          <cell r="A407" t="str">
            <v>048272</v>
          </cell>
          <cell r="B407" t="str">
            <v>Madison-Plains Local</v>
          </cell>
          <cell r="C407" t="str">
            <v>Public District</v>
          </cell>
          <cell r="D407" t="str">
            <v>Madison</v>
          </cell>
          <cell r="E407">
            <v>14321594</v>
          </cell>
          <cell r="F407">
            <v>4670548</v>
          </cell>
          <cell r="G407">
            <v>0.32611928532536255</v>
          </cell>
        </row>
        <row r="408">
          <cell r="A408" t="str">
            <v>048298</v>
          </cell>
          <cell r="B408" t="str">
            <v>Austintown Local Schools</v>
          </cell>
          <cell r="C408" t="str">
            <v>Public District</v>
          </cell>
          <cell r="D408" t="str">
            <v>Mahoning</v>
          </cell>
          <cell r="E408">
            <v>43763360</v>
          </cell>
          <cell r="F408">
            <v>7801880</v>
          </cell>
          <cell r="G408">
            <v>0.17827424585315205</v>
          </cell>
        </row>
        <row r="409">
          <cell r="A409" t="str">
            <v>048306</v>
          </cell>
          <cell r="B409" t="str">
            <v>Boardman Local</v>
          </cell>
          <cell r="C409" t="str">
            <v>Public District</v>
          </cell>
          <cell r="D409" t="str">
            <v>Mahoning</v>
          </cell>
          <cell r="E409">
            <v>46320268</v>
          </cell>
          <cell r="F409">
            <v>9478653</v>
          </cell>
          <cell r="G409">
            <v>0.20463294815133626</v>
          </cell>
        </row>
        <row r="410">
          <cell r="A410" t="str">
            <v>048314</v>
          </cell>
          <cell r="B410" t="str">
            <v>Canfield Local</v>
          </cell>
          <cell r="C410" t="str">
            <v>Public District</v>
          </cell>
          <cell r="D410" t="str">
            <v>Mahoning</v>
          </cell>
          <cell r="E410">
            <v>25067447</v>
          </cell>
          <cell r="F410">
            <v>13232480</v>
          </cell>
          <cell r="G410">
            <v>0.52787505644272426</v>
          </cell>
        </row>
        <row r="411">
          <cell r="A411" t="str">
            <v>048322</v>
          </cell>
          <cell r="B411" t="str">
            <v>Jackson-Milton Local</v>
          </cell>
          <cell r="C411" t="str">
            <v>Public District</v>
          </cell>
          <cell r="D411" t="str">
            <v>Mahoning</v>
          </cell>
          <cell r="E411">
            <v>9018436</v>
          </cell>
          <cell r="F411">
            <v>3251588</v>
          </cell>
          <cell r="G411">
            <v>0.36054899097803655</v>
          </cell>
        </row>
        <row r="412">
          <cell r="A412" t="str">
            <v>048330</v>
          </cell>
          <cell r="B412" t="str">
            <v>Lowellville Local</v>
          </cell>
          <cell r="C412" t="str">
            <v>Public District</v>
          </cell>
          <cell r="D412" t="str">
            <v>Mahoning</v>
          </cell>
          <cell r="E412">
            <v>4996209</v>
          </cell>
          <cell r="F412">
            <v>1951410</v>
          </cell>
          <cell r="G412">
            <v>0.39057813634297522</v>
          </cell>
        </row>
        <row r="413">
          <cell r="A413" t="str">
            <v>048348</v>
          </cell>
          <cell r="B413" t="str">
            <v>Poland Local</v>
          </cell>
          <cell r="C413" t="str">
            <v>Public District</v>
          </cell>
          <cell r="D413" t="str">
            <v>Mahoning</v>
          </cell>
          <cell r="E413">
            <v>21784332</v>
          </cell>
          <cell r="F413">
            <v>3820857</v>
          </cell>
          <cell r="G413">
            <v>0.17539472865176678</v>
          </cell>
        </row>
        <row r="414">
          <cell r="A414" t="str">
            <v>048355</v>
          </cell>
          <cell r="B414" t="str">
            <v>Sebring Local</v>
          </cell>
          <cell r="C414" t="str">
            <v>Public District</v>
          </cell>
          <cell r="D414" t="str">
            <v>Mahoning</v>
          </cell>
          <cell r="E414">
            <v>6576548</v>
          </cell>
          <cell r="F414">
            <v>2272354</v>
          </cell>
          <cell r="G414">
            <v>0.34552382191994951</v>
          </cell>
        </row>
        <row r="415">
          <cell r="A415" t="str">
            <v>048363</v>
          </cell>
          <cell r="B415" t="str">
            <v>South Range Local</v>
          </cell>
          <cell r="C415" t="str">
            <v>Public District</v>
          </cell>
          <cell r="D415" t="str">
            <v>Mahoning</v>
          </cell>
          <cell r="E415">
            <v>12287753</v>
          </cell>
          <cell r="F415">
            <v>2096707</v>
          </cell>
          <cell r="G415">
            <v>0.17063388237051966</v>
          </cell>
        </row>
        <row r="416">
          <cell r="A416" t="str">
            <v>048371</v>
          </cell>
          <cell r="B416" t="str">
            <v>Springfield Local</v>
          </cell>
          <cell r="C416" t="str">
            <v>Public District</v>
          </cell>
          <cell r="D416" t="str">
            <v>Mahoning</v>
          </cell>
          <cell r="E416">
            <v>10722856</v>
          </cell>
          <cell r="F416">
            <v>2776499</v>
          </cell>
          <cell r="G416">
            <v>0.25893278805571951</v>
          </cell>
        </row>
        <row r="417">
          <cell r="A417" t="str">
            <v>048389</v>
          </cell>
          <cell r="B417" t="str">
            <v>West Branch Local</v>
          </cell>
          <cell r="C417" t="str">
            <v>Public District</v>
          </cell>
          <cell r="D417" t="str">
            <v>Mahoning</v>
          </cell>
          <cell r="E417">
            <v>20117403</v>
          </cell>
          <cell r="F417">
            <v>4164910</v>
          </cell>
          <cell r="G417">
            <v>0.20703020166171548</v>
          </cell>
        </row>
        <row r="418">
          <cell r="A418" t="str">
            <v>048397</v>
          </cell>
          <cell r="B418" t="str">
            <v>Western Reserve Local</v>
          </cell>
          <cell r="C418" t="str">
            <v>Public District</v>
          </cell>
          <cell r="D418" t="str">
            <v>Mahoning</v>
          </cell>
          <cell r="E418">
            <v>6434496</v>
          </cell>
          <cell r="F418">
            <v>2170740</v>
          </cell>
          <cell r="G418">
            <v>0.33735975591561485</v>
          </cell>
        </row>
        <row r="419">
          <cell r="A419" t="str">
            <v>048413</v>
          </cell>
          <cell r="B419" t="str">
            <v>Elgin Local</v>
          </cell>
          <cell r="C419" t="str">
            <v>Public District</v>
          </cell>
          <cell r="D419" t="str">
            <v>Marion</v>
          </cell>
          <cell r="E419">
            <v>12444402</v>
          </cell>
          <cell r="F419">
            <v>9840187</v>
          </cell>
          <cell r="G419">
            <v>0.79073200946096089</v>
          </cell>
        </row>
        <row r="420">
          <cell r="A420" t="str">
            <v>048421</v>
          </cell>
          <cell r="B420" t="str">
            <v>Pleasant Local</v>
          </cell>
          <cell r="C420" t="str">
            <v>Public District</v>
          </cell>
          <cell r="D420" t="str">
            <v>Marion</v>
          </cell>
          <cell r="E420">
            <v>10920783</v>
          </cell>
          <cell r="F420">
            <v>2879240</v>
          </cell>
          <cell r="G420">
            <v>0.26364776225294467</v>
          </cell>
        </row>
        <row r="421">
          <cell r="A421" t="str">
            <v>048439</v>
          </cell>
          <cell r="B421" t="str">
            <v>Ridgedale Local</v>
          </cell>
          <cell r="C421" t="str">
            <v>Public District</v>
          </cell>
          <cell r="D421" t="str">
            <v>Marion</v>
          </cell>
          <cell r="E421">
            <v>8598033</v>
          </cell>
          <cell r="F421">
            <v>3256575</v>
          </cell>
          <cell r="G421">
            <v>0.37875814154237369</v>
          </cell>
        </row>
        <row r="422">
          <cell r="A422" t="str">
            <v>048447</v>
          </cell>
          <cell r="B422" t="str">
            <v>River Valley Local</v>
          </cell>
          <cell r="C422" t="str">
            <v>Public District</v>
          </cell>
          <cell r="D422" t="str">
            <v>Marion</v>
          </cell>
          <cell r="E422">
            <v>17440794</v>
          </cell>
          <cell r="F422">
            <v>3404855</v>
          </cell>
          <cell r="G422">
            <v>0.19522362341989705</v>
          </cell>
        </row>
        <row r="423">
          <cell r="A423" t="str">
            <v>048462</v>
          </cell>
          <cell r="B423" t="str">
            <v>Black River Local</v>
          </cell>
          <cell r="C423" t="str">
            <v>Public District</v>
          </cell>
          <cell r="D423" t="str">
            <v>Medina</v>
          </cell>
          <cell r="E423">
            <v>14117216</v>
          </cell>
          <cell r="F423">
            <v>2800977</v>
          </cell>
          <cell r="G423">
            <v>0.19840859557578491</v>
          </cell>
        </row>
        <row r="424">
          <cell r="A424" t="str">
            <v>048470</v>
          </cell>
          <cell r="B424" t="str">
            <v>Buckeye Local</v>
          </cell>
          <cell r="C424" t="str">
            <v>Public District</v>
          </cell>
          <cell r="D424" t="str">
            <v>Medina</v>
          </cell>
          <cell r="E424">
            <v>19577291</v>
          </cell>
          <cell r="F424">
            <v>10400595</v>
          </cell>
          <cell r="G424">
            <v>0.53125812963601549</v>
          </cell>
        </row>
        <row r="425">
          <cell r="A425" t="str">
            <v>048488</v>
          </cell>
          <cell r="B425" t="str">
            <v>Cloverleaf Local</v>
          </cell>
          <cell r="C425" t="str">
            <v>Public District</v>
          </cell>
          <cell r="D425" t="str">
            <v>Medina</v>
          </cell>
          <cell r="E425">
            <v>25750557</v>
          </cell>
          <cell r="F425">
            <v>11519413</v>
          </cell>
          <cell r="G425">
            <v>0.44734616808483019</v>
          </cell>
        </row>
        <row r="426">
          <cell r="A426" t="str">
            <v>048496</v>
          </cell>
          <cell r="B426" t="str">
            <v>Highland Local</v>
          </cell>
          <cell r="C426" t="str">
            <v>Public District</v>
          </cell>
          <cell r="D426" t="str">
            <v>Medina</v>
          </cell>
          <cell r="E426">
            <v>28812898</v>
          </cell>
          <cell r="F426">
            <v>17681150</v>
          </cell>
          <cell r="G426">
            <v>0.61365399620683769</v>
          </cell>
        </row>
        <row r="427">
          <cell r="A427" t="str">
            <v>048512</v>
          </cell>
          <cell r="B427" t="str">
            <v>Eastern Local</v>
          </cell>
          <cell r="C427" t="str">
            <v>Public District</v>
          </cell>
          <cell r="D427" t="str">
            <v>Meigs</v>
          </cell>
          <cell r="E427">
            <v>8561318</v>
          </cell>
          <cell r="F427">
            <v>1531977</v>
          </cell>
          <cell r="G427">
            <v>0.1789417236925436</v>
          </cell>
        </row>
        <row r="428">
          <cell r="A428" t="str">
            <v>048520</v>
          </cell>
          <cell r="B428" t="str">
            <v>Meigs Local</v>
          </cell>
          <cell r="C428" t="str">
            <v>Public District</v>
          </cell>
          <cell r="D428" t="str">
            <v>Meigs</v>
          </cell>
          <cell r="E428">
            <v>20271957</v>
          </cell>
          <cell r="F428">
            <v>3580639</v>
          </cell>
          <cell r="G428">
            <v>0.17663015958449399</v>
          </cell>
        </row>
        <row r="429">
          <cell r="A429" t="str">
            <v>048538</v>
          </cell>
          <cell r="B429" t="str">
            <v>Southern Local</v>
          </cell>
          <cell r="C429" t="str">
            <v>Public District</v>
          </cell>
          <cell r="D429" t="str">
            <v>Meigs</v>
          </cell>
          <cell r="E429">
            <v>7695662</v>
          </cell>
          <cell r="F429">
            <v>1530290</v>
          </cell>
          <cell r="G429">
            <v>0.19885098903772022</v>
          </cell>
        </row>
        <row r="430">
          <cell r="A430" t="str">
            <v>048553</v>
          </cell>
          <cell r="B430" t="str">
            <v>Marion Local</v>
          </cell>
          <cell r="C430" t="str">
            <v>Public District</v>
          </cell>
          <cell r="D430" t="str">
            <v>Mercer</v>
          </cell>
          <cell r="E430">
            <v>8181075</v>
          </cell>
          <cell r="F430">
            <v>3428724</v>
          </cell>
          <cell r="G430">
            <v>0.41910433531045738</v>
          </cell>
        </row>
        <row r="431">
          <cell r="A431" t="str">
            <v>048579</v>
          </cell>
          <cell r="B431" t="str">
            <v>Parkway Local</v>
          </cell>
          <cell r="C431" t="str">
            <v>Public District</v>
          </cell>
          <cell r="D431" t="str">
            <v>Mercer</v>
          </cell>
          <cell r="E431">
            <v>11018025</v>
          </cell>
          <cell r="F431">
            <v>4965302</v>
          </cell>
          <cell r="G431">
            <v>0.45065263511382486</v>
          </cell>
        </row>
        <row r="432">
          <cell r="A432" t="str">
            <v>048587</v>
          </cell>
          <cell r="B432" t="str">
            <v>St Henry Consolidated Local</v>
          </cell>
          <cell r="C432" t="str">
            <v>Public District</v>
          </cell>
          <cell r="D432" t="str">
            <v>Mercer</v>
          </cell>
          <cell r="E432">
            <v>8917991</v>
          </cell>
          <cell r="F432">
            <v>5111368</v>
          </cell>
          <cell r="G432">
            <v>0.57315240618655028</v>
          </cell>
        </row>
        <row r="433">
          <cell r="A433" t="str">
            <v>048595</v>
          </cell>
          <cell r="B433" t="str">
            <v>Fort Recovery Local</v>
          </cell>
          <cell r="C433" t="str">
            <v>Public District</v>
          </cell>
          <cell r="D433" t="str">
            <v>Mercer</v>
          </cell>
          <cell r="E433">
            <v>9378060</v>
          </cell>
          <cell r="F433">
            <v>4811078</v>
          </cell>
          <cell r="G433">
            <v>0.51301420549665921</v>
          </cell>
        </row>
        <row r="434">
          <cell r="A434" t="str">
            <v>048611</v>
          </cell>
          <cell r="B434" t="str">
            <v>Bethel Local</v>
          </cell>
          <cell r="C434" t="str">
            <v>Public District</v>
          </cell>
          <cell r="D434" t="str">
            <v>Miami</v>
          </cell>
          <cell r="E434">
            <v>9935624</v>
          </cell>
          <cell r="F434">
            <v>3333964</v>
          </cell>
          <cell r="G434">
            <v>0.33555657903318403</v>
          </cell>
        </row>
        <row r="435">
          <cell r="A435" t="str">
            <v>048629</v>
          </cell>
          <cell r="B435" t="str">
            <v>Miami East Local</v>
          </cell>
          <cell r="C435" t="str">
            <v>Public District</v>
          </cell>
          <cell r="D435" t="str">
            <v>Miami</v>
          </cell>
          <cell r="E435">
            <v>12010270</v>
          </cell>
          <cell r="F435">
            <v>5102935</v>
          </cell>
          <cell r="G435">
            <v>0.42488095604844855</v>
          </cell>
        </row>
        <row r="436">
          <cell r="A436" t="str">
            <v>048637</v>
          </cell>
          <cell r="B436" t="str">
            <v>Newton Local</v>
          </cell>
          <cell r="C436" t="str">
            <v>Public District</v>
          </cell>
          <cell r="D436" t="str">
            <v>Miami</v>
          </cell>
          <cell r="E436">
            <v>6464374</v>
          </cell>
          <cell r="F436">
            <v>2251175</v>
          </cell>
          <cell r="G436">
            <v>0.34824331017976373</v>
          </cell>
        </row>
        <row r="437">
          <cell r="A437" t="str">
            <v>048652</v>
          </cell>
          <cell r="B437" t="str">
            <v>Switzerland of Ohio Local</v>
          </cell>
          <cell r="C437" t="str">
            <v>Public District</v>
          </cell>
          <cell r="D437" t="str">
            <v>Monroe</v>
          </cell>
          <cell r="E437">
            <v>26730127</v>
          </cell>
          <cell r="F437">
            <v>8626265</v>
          </cell>
          <cell r="G437">
            <v>0.32271694780948851</v>
          </cell>
        </row>
        <row r="438">
          <cell r="A438" t="str">
            <v>048678</v>
          </cell>
          <cell r="B438" t="str">
            <v>Brookville Local</v>
          </cell>
          <cell r="C438" t="str">
            <v>Public District</v>
          </cell>
          <cell r="D438" t="str">
            <v>Montgomery</v>
          </cell>
          <cell r="E438">
            <v>12692299</v>
          </cell>
          <cell r="F438">
            <v>5856666</v>
          </cell>
          <cell r="G438">
            <v>0.46143460692188232</v>
          </cell>
        </row>
        <row r="439">
          <cell r="A439" t="str">
            <v>048686</v>
          </cell>
          <cell r="B439" t="str">
            <v>Jefferson Township Local</v>
          </cell>
          <cell r="C439" t="str">
            <v>Public District</v>
          </cell>
          <cell r="D439" t="str">
            <v>Montgomery</v>
          </cell>
          <cell r="E439">
            <v>7147046</v>
          </cell>
          <cell r="F439">
            <v>5303578</v>
          </cell>
          <cell r="G439">
            <v>0.74206574296569516</v>
          </cell>
        </row>
        <row r="440">
          <cell r="A440" t="str">
            <v>048694</v>
          </cell>
          <cell r="B440" t="str">
            <v>Trotwood-Madison City</v>
          </cell>
          <cell r="C440" t="str">
            <v>Public District</v>
          </cell>
          <cell r="D440" t="str">
            <v>Montgomery</v>
          </cell>
          <cell r="E440">
            <v>34673054</v>
          </cell>
          <cell r="F440">
            <v>28679690</v>
          </cell>
          <cell r="G440">
            <v>0.8271463482853284</v>
          </cell>
        </row>
        <row r="441">
          <cell r="A441" t="str">
            <v>048702</v>
          </cell>
          <cell r="B441" t="str">
            <v>Mad River Local</v>
          </cell>
          <cell r="C441" t="str">
            <v>Public District</v>
          </cell>
          <cell r="D441" t="str">
            <v>Montgomery</v>
          </cell>
          <cell r="E441">
            <v>40966126</v>
          </cell>
          <cell r="F441">
            <v>18856898</v>
          </cell>
          <cell r="G441">
            <v>0.46030464291400169</v>
          </cell>
        </row>
        <row r="442">
          <cell r="A442" t="str">
            <v>048710</v>
          </cell>
          <cell r="B442" t="str">
            <v>New Lebanon Local</v>
          </cell>
          <cell r="C442" t="str">
            <v>Public District</v>
          </cell>
          <cell r="D442" t="str">
            <v>Montgomery</v>
          </cell>
          <cell r="E442">
            <v>10521977</v>
          </cell>
          <cell r="F442">
            <v>10220160</v>
          </cell>
          <cell r="G442">
            <v>0.97131556170480127</v>
          </cell>
        </row>
        <row r="443">
          <cell r="A443" t="str">
            <v>048728</v>
          </cell>
          <cell r="B443" t="str">
            <v>Northmont City</v>
          </cell>
          <cell r="C443" t="str">
            <v>Public District</v>
          </cell>
          <cell r="D443" t="str">
            <v>Montgomery</v>
          </cell>
          <cell r="E443">
            <v>52067422</v>
          </cell>
          <cell r="F443">
            <v>13673638</v>
          </cell>
          <cell r="G443">
            <v>0.26261407757042399</v>
          </cell>
        </row>
        <row r="444">
          <cell r="A444" t="str">
            <v>048736</v>
          </cell>
          <cell r="B444" t="str">
            <v>Northridge Local</v>
          </cell>
          <cell r="C444" t="str">
            <v>Public District</v>
          </cell>
          <cell r="D444" t="str">
            <v>Montgomery</v>
          </cell>
          <cell r="E444">
            <v>19973497</v>
          </cell>
          <cell r="F444">
            <v>11328078</v>
          </cell>
          <cell r="G444">
            <v>0.56715546606585721</v>
          </cell>
        </row>
        <row r="445">
          <cell r="A445" t="str">
            <v>048744</v>
          </cell>
          <cell r="B445" t="str">
            <v>Valley View Local</v>
          </cell>
          <cell r="C445" t="str">
            <v>Public District</v>
          </cell>
          <cell r="D445" t="str">
            <v>Montgomery</v>
          </cell>
          <cell r="E445">
            <v>18291479</v>
          </cell>
          <cell r="F445">
            <v>4076068</v>
          </cell>
          <cell r="G445">
            <v>0.22283971678834719</v>
          </cell>
        </row>
        <row r="446">
          <cell r="A446" t="str">
            <v>048751</v>
          </cell>
          <cell r="B446" t="str">
            <v>Huber Heights City</v>
          </cell>
          <cell r="C446" t="str">
            <v>Public District</v>
          </cell>
          <cell r="D446" t="str">
            <v>Montgomery</v>
          </cell>
          <cell r="E446">
            <v>61326871</v>
          </cell>
          <cell r="F446">
            <v>28659081</v>
          </cell>
          <cell r="G446">
            <v>0.46731686343495332</v>
          </cell>
        </row>
        <row r="447">
          <cell r="A447" t="str">
            <v>048777</v>
          </cell>
          <cell r="B447" t="str">
            <v>Morgan Local</v>
          </cell>
          <cell r="C447" t="str">
            <v>Public District</v>
          </cell>
          <cell r="D447" t="str">
            <v>Morgan</v>
          </cell>
          <cell r="E447">
            <v>21068422</v>
          </cell>
          <cell r="F447">
            <v>8526025</v>
          </cell>
          <cell r="G447">
            <v>0.4046826572963082</v>
          </cell>
        </row>
        <row r="448">
          <cell r="A448" t="str">
            <v>048793</v>
          </cell>
          <cell r="B448" t="str">
            <v>Cardington-Lincoln Local</v>
          </cell>
          <cell r="C448" t="str">
            <v>Public District</v>
          </cell>
          <cell r="D448" t="str">
            <v>Morrow</v>
          </cell>
          <cell r="E448">
            <v>12242198</v>
          </cell>
          <cell r="F448">
            <v>128916</v>
          </cell>
          <cell r="G448">
            <v>1.0530461931754413E-2</v>
          </cell>
        </row>
        <row r="449">
          <cell r="A449" t="str">
            <v>048801</v>
          </cell>
          <cell r="B449" t="str">
            <v>Highland Local</v>
          </cell>
          <cell r="C449" t="str">
            <v>Public District</v>
          </cell>
          <cell r="D449" t="str">
            <v>Morrow</v>
          </cell>
          <cell r="E449">
            <v>15573826</v>
          </cell>
          <cell r="F449">
            <v>5960477</v>
          </cell>
          <cell r="G449">
            <v>0.38272400115424432</v>
          </cell>
        </row>
        <row r="450">
          <cell r="A450" t="str">
            <v>048819</v>
          </cell>
          <cell r="B450" t="str">
            <v>Northmor Local</v>
          </cell>
          <cell r="C450" t="str">
            <v>Public District</v>
          </cell>
          <cell r="D450" t="str">
            <v>Morrow</v>
          </cell>
          <cell r="E450">
            <v>10833915</v>
          </cell>
          <cell r="F450">
            <v>1566698</v>
          </cell>
          <cell r="G450">
            <v>0.14461051245094686</v>
          </cell>
        </row>
        <row r="451">
          <cell r="A451" t="str">
            <v>048835</v>
          </cell>
          <cell r="B451" t="str">
            <v>East Muskingum Local</v>
          </cell>
          <cell r="C451" t="str">
            <v>Public District</v>
          </cell>
          <cell r="D451" t="str">
            <v>Muskingum</v>
          </cell>
          <cell r="E451">
            <v>17951385</v>
          </cell>
          <cell r="F451">
            <v>4641724</v>
          </cell>
          <cell r="G451">
            <v>0.25857191520320022</v>
          </cell>
        </row>
        <row r="452">
          <cell r="A452" t="str">
            <v>048843</v>
          </cell>
          <cell r="B452" t="str">
            <v>Franklin Local</v>
          </cell>
          <cell r="C452" t="str">
            <v>Public District</v>
          </cell>
          <cell r="D452" t="str">
            <v>Muskingum</v>
          </cell>
          <cell r="E452">
            <v>21907570</v>
          </cell>
          <cell r="F452">
            <v>5811100</v>
          </cell>
          <cell r="G452">
            <v>0.26525534324436711</v>
          </cell>
        </row>
        <row r="453">
          <cell r="A453" t="str">
            <v>048850</v>
          </cell>
          <cell r="B453" t="str">
            <v>Maysville Local</v>
          </cell>
          <cell r="C453" t="str">
            <v>Public District</v>
          </cell>
          <cell r="D453" t="str">
            <v>Muskingum</v>
          </cell>
          <cell r="E453">
            <v>19390751</v>
          </cell>
          <cell r="F453">
            <v>2606959</v>
          </cell>
          <cell r="G453">
            <v>0.13444342614682639</v>
          </cell>
        </row>
        <row r="454">
          <cell r="A454" t="str">
            <v>048876</v>
          </cell>
          <cell r="B454" t="str">
            <v>Tri-Valley Local</v>
          </cell>
          <cell r="C454" t="str">
            <v>Public District</v>
          </cell>
          <cell r="D454" t="str">
            <v>Muskingum</v>
          </cell>
          <cell r="E454">
            <v>26825252</v>
          </cell>
          <cell r="F454">
            <v>6711822</v>
          </cell>
          <cell r="G454">
            <v>0.25020536619749184</v>
          </cell>
        </row>
        <row r="455">
          <cell r="A455" t="str">
            <v>048884</v>
          </cell>
          <cell r="B455" t="str">
            <v>West Muskingum Local</v>
          </cell>
          <cell r="C455" t="str">
            <v>Public District</v>
          </cell>
          <cell r="D455" t="str">
            <v>Muskingum</v>
          </cell>
          <cell r="E455">
            <v>16461772</v>
          </cell>
          <cell r="F455">
            <v>1911986</v>
          </cell>
          <cell r="G455">
            <v>0.11614703447478193</v>
          </cell>
        </row>
        <row r="456">
          <cell r="A456" t="str">
            <v>048900</v>
          </cell>
          <cell r="B456" t="str">
            <v>Noble Local</v>
          </cell>
          <cell r="C456" t="str">
            <v>Public District</v>
          </cell>
          <cell r="D456" t="str">
            <v>Noble</v>
          </cell>
          <cell r="E456">
            <v>10719460</v>
          </cell>
          <cell r="F456">
            <v>7545278</v>
          </cell>
          <cell r="G456">
            <v>0.70388601664636097</v>
          </cell>
        </row>
        <row r="457">
          <cell r="A457" t="str">
            <v>048926</v>
          </cell>
          <cell r="B457" t="str">
            <v>Benton Carroll Salem Local</v>
          </cell>
          <cell r="C457" t="str">
            <v>Public District</v>
          </cell>
          <cell r="D457" t="str">
            <v>Ottawa</v>
          </cell>
          <cell r="E457">
            <v>19304597</v>
          </cell>
          <cell r="F457">
            <v>4716055</v>
          </cell>
          <cell r="G457">
            <v>0.24429699309444275</v>
          </cell>
        </row>
        <row r="458">
          <cell r="A458" t="str">
            <v>048934</v>
          </cell>
          <cell r="B458" t="str">
            <v>Danbury Local</v>
          </cell>
          <cell r="C458" t="str">
            <v>Public District</v>
          </cell>
          <cell r="D458" t="str">
            <v>Ottawa</v>
          </cell>
          <cell r="E458">
            <v>9522502</v>
          </cell>
          <cell r="F458">
            <v>3887774</v>
          </cell>
          <cell r="G458">
            <v>0.40827232170704714</v>
          </cell>
        </row>
        <row r="459">
          <cell r="A459" t="str">
            <v>048942</v>
          </cell>
          <cell r="B459" t="str">
            <v>Genoa Area Local</v>
          </cell>
          <cell r="C459" t="str">
            <v>Public District</v>
          </cell>
          <cell r="D459" t="str">
            <v>Ottawa</v>
          </cell>
          <cell r="E459">
            <v>11337741</v>
          </cell>
          <cell r="F459">
            <v>2617840</v>
          </cell>
          <cell r="G459">
            <v>0.23089608414939095</v>
          </cell>
        </row>
        <row r="460">
          <cell r="A460" t="str">
            <v>048959</v>
          </cell>
          <cell r="B460" t="str">
            <v>Middle Bass Local</v>
          </cell>
          <cell r="C460" t="str">
            <v>Public District</v>
          </cell>
          <cell r="D460" t="str">
            <v>Ottawa</v>
          </cell>
          <cell r="E460">
            <v>247653</v>
          </cell>
          <cell r="F460">
            <v>722328</v>
          </cell>
          <cell r="G460">
            <v>2.9166939225448512</v>
          </cell>
        </row>
        <row r="461">
          <cell r="A461" t="str">
            <v>048967</v>
          </cell>
          <cell r="B461" t="str">
            <v>North Bass Local</v>
          </cell>
          <cell r="C461" t="str">
            <v>Public District</v>
          </cell>
          <cell r="D461" t="str">
            <v>Ottawa</v>
          </cell>
          <cell r="E461">
            <v>28830</v>
          </cell>
          <cell r="F461">
            <v>105299</v>
          </cell>
          <cell r="G461">
            <v>3.6524106833159902</v>
          </cell>
        </row>
        <row r="462">
          <cell r="A462" t="str">
            <v>048975</v>
          </cell>
          <cell r="B462" t="str">
            <v>Put-In-Bay Local</v>
          </cell>
          <cell r="C462" t="str">
            <v>Public District</v>
          </cell>
          <cell r="D462" t="str">
            <v>Ottawa</v>
          </cell>
          <cell r="E462">
            <v>2541070</v>
          </cell>
          <cell r="F462">
            <v>3189482</v>
          </cell>
          <cell r="G462">
            <v>1.2551728208982831</v>
          </cell>
        </row>
        <row r="463">
          <cell r="A463" t="str">
            <v>048991</v>
          </cell>
          <cell r="B463" t="str">
            <v>Antwerp Local</v>
          </cell>
          <cell r="C463" t="str">
            <v>Public District</v>
          </cell>
          <cell r="D463" t="str">
            <v>Paulding</v>
          </cell>
          <cell r="E463">
            <v>7065870</v>
          </cell>
          <cell r="F463">
            <v>4299742</v>
          </cell>
          <cell r="G463">
            <v>0.60852265892239743</v>
          </cell>
        </row>
        <row r="464">
          <cell r="A464" t="str">
            <v>049031</v>
          </cell>
          <cell r="B464" t="str">
            <v>Wayne Trace Local</v>
          </cell>
          <cell r="C464" t="str">
            <v>Public District</v>
          </cell>
          <cell r="D464" t="str">
            <v>Paulding</v>
          </cell>
          <cell r="E464">
            <v>11054865</v>
          </cell>
          <cell r="F464">
            <v>8414726</v>
          </cell>
          <cell r="G464">
            <v>0.76117853994598761</v>
          </cell>
        </row>
        <row r="465">
          <cell r="A465" t="str">
            <v>049056</v>
          </cell>
          <cell r="B465" t="str">
            <v>Northern Local</v>
          </cell>
          <cell r="C465" t="str">
            <v>Public District</v>
          </cell>
          <cell r="D465" t="str">
            <v>Perry</v>
          </cell>
          <cell r="E465">
            <v>21521884</v>
          </cell>
          <cell r="F465">
            <v>1340463</v>
          </cell>
          <cell r="G465">
            <v>6.2283720142716131E-2</v>
          </cell>
        </row>
        <row r="466">
          <cell r="A466" t="str">
            <v>049064</v>
          </cell>
          <cell r="B466" t="str">
            <v>Southern Local</v>
          </cell>
          <cell r="C466" t="str">
            <v>Public District</v>
          </cell>
          <cell r="D466" t="str">
            <v>Perry</v>
          </cell>
          <cell r="E466">
            <v>8435812</v>
          </cell>
          <cell r="F466">
            <v>1854037</v>
          </cell>
          <cell r="G466">
            <v>0.21978168788019459</v>
          </cell>
        </row>
        <row r="467">
          <cell r="A467" t="str">
            <v>049080</v>
          </cell>
          <cell r="B467" t="str">
            <v>Logan Elm Local</v>
          </cell>
          <cell r="C467" t="str">
            <v>Public District</v>
          </cell>
          <cell r="D467" t="str">
            <v>Pickaway</v>
          </cell>
          <cell r="E467">
            <v>18952089</v>
          </cell>
          <cell r="F467">
            <v>9327132</v>
          </cell>
          <cell r="G467">
            <v>0.4921426867507851</v>
          </cell>
        </row>
        <row r="468">
          <cell r="A468" t="str">
            <v>049098</v>
          </cell>
          <cell r="B468" t="str">
            <v>Teays Valley Local</v>
          </cell>
          <cell r="C468" t="str">
            <v>Public District</v>
          </cell>
          <cell r="D468" t="str">
            <v>Pickaway</v>
          </cell>
          <cell r="E468">
            <v>33355292</v>
          </cell>
          <cell r="F468">
            <v>14730819</v>
          </cell>
          <cell r="G468">
            <v>0.44163363942369327</v>
          </cell>
        </row>
        <row r="469">
          <cell r="A469" t="str">
            <v>049106</v>
          </cell>
          <cell r="B469" t="str">
            <v>Westfall Local</v>
          </cell>
          <cell r="C469" t="str">
            <v>Public District</v>
          </cell>
          <cell r="D469" t="str">
            <v>Pickaway</v>
          </cell>
          <cell r="E469">
            <v>14083538</v>
          </cell>
          <cell r="F469">
            <v>14017153</v>
          </cell>
          <cell r="G469">
            <v>0.99528634069081223</v>
          </cell>
        </row>
        <row r="470">
          <cell r="A470" t="str">
            <v>049122</v>
          </cell>
          <cell r="B470" t="str">
            <v>Eastern Local</v>
          </cell>
          <cell r="C470" t="str">
            <v>Public District</v>
          </cell>
          <cell r="D470" t="str">
            <v>Pike</v>
          </cell>
          <cell r="E470">
            <v>9788666</v>
          </cell>
          <cell r="F470">
            <v>4118700</v>
          </cell>
          <cell r="G470">
            <v>0.42076213449309641</v>
          </cell>
        </row>
        <row r="471">
          <cell r="A471" t="str">
            <v>049130</v>
          </cell>
          <cell r="B471" t="str">
            <v>Scioto Valley Local</v>
          </cell>
          <cell r="C471" t="str">
            <v>Public District</v>
          </cell>
          <cell r="D471" t="str">
            <v>Pike</v>
          </cell>
          <cell r="E471">
            <v>15707633</v>
          </cell>
          <cell r="F471">
            <v>8100387</v>
          </cell>
          <cell r="G471">
            <v>0.51569749560611711</v>
          </cell>
        </row>
        <row r="472">
          <cell r="A472" t="str">
            <v>049148</v>
          </cell>
          <cell r="B472" t="str">
            <v>Waverly City</v>
          </cell>
          <cell r="C472" t="str">
            <v>Public District</v>
          </cell>
          <cell r="D472" t="str">
            <v>Pike</v>
          </cell>
          <cell r="E472">
            <v>18187697</v>
          </cell>
          <cell r="F472">
            <v>7593332</v>
          </cell>
          <cell r="G472">
            <v>0.41749826819745239</v>
          </cell>
        </row>
        <row r="473">
          <cell r="A473" t="str">
            <v>049155</v>
          </cell>
          <cell r="B473" t="str">
            <v>Western Local</v>
          </cell>
          <cell r="C473" t="str">
            <v>Public District</v>
          </cell>
          <cell r="D473" t="str">
            <v>Pike</v>
          </cell>
          <cell r="E473">
            <v>9075551</v>
          </cell>
          <cell r="F473">
            <v>3552311</v>
          </cell>
          <cell r="G473">
            <v>0.3914154633696621</v>
          </cell>
        </row>
        <row r="474">
          <cell r="A474" t="str">
            <v>049171</v>
          </cell>
          <cell r="B474" t="str">
            <v>Aurora City</v>
          </cell>
          <cell r="C474" t="str">
            <v>Public District</v>
          </cell>
          <cell r="D474" t="str">
            <v>Portage</v>
          </cell>
          <cell r="E474">
            <v>33154633</v>
          </cell>
          <cell r="F474">
            <v>7794182</v>
          </cell>
          <cell r="G474">
            <v>0.23508575709464194</v>
          </cell>
        </row>
        <row r="475">
          <cell r="A475" t="str">
            <v>049189</v>
          </cell>
          <cell r="B475" t="str">
            <v>Crestwood Local</v>
          </cell>
          <cell r="C475" t="str">
            <v>Public District</v>
          </cell>
          <cell r="D475" t="str">
            <v>Portage</v>
          </cell>
          <cell r="E475">
            <v>19595708</v>
          </cell>
          <cell r="F475">
            <v>3588282</v>
          </cell>
          <cell r="G475">
            <v>0.18311571084851846</v>
          </cell>
        </row>
        <row r="476">
          <cell r="A476" t="str">
            <v>049197</v>
          </cell>
          <cell r="B476" t="str">
            <v>Field Local</v>
          </cell>
          <cell r="C476" t="str">
            <v>Public District</v>
          </cell>
          <cell r="D476" t="str">
            <v>Portage</v>
          </cell>
          <cell r="E476">
            <v>19102537</v>
          </cell>
          <cell r="F476">
            <v>4117390</v>
          </cell>
          <cell r="G476">
            <v>0.21554152728509307</v>
          </cell>
        </row>
        <row r="477">
          <cell r="A477" t="str">
            <v>049205</v>
          </cell>
          <cell r="B477" t="str">
            <v>James A Garfield Local</v>
          </cell>
          <cell r="C477" t="str">
            <v>Public District</v>
          </cell>
          <cell r="D477" t="str">
            <v>Portage</v>
          </cell>
          <cell r="E477">
            <v>13373990</v>
          </cell>
          <cell r="F477">
            <v>3293021</v>
          </cell>
          <cell r="G477">
            <v>0.24622577106757221</v>
          </cell>
        </row>
        <row r="478">
          <cell r="A478" t="str">
            <v>049213</v>
          </cell>
          <cell r="B478" t="str">
            <v>Rootstown Local</v>
          </cell>
          <cell r="C478" t="str">
            <v>Public District</v>
          </cell>
          <cell r="D478" t="str">
            <v>Portage</v>
          </cell>
          <cell r="E478">
            <v>12119473</v>
          </cell>
          <cell r="F478">
            <v>2885284</v>
          </cell>
          <cell r="G478">
            <v>0.23807008770100813</v>
          </cell>
        </row>
        <row r="479">
          <cell r="A479" t="str">
            <v>049221</v>
          </cell>
          <cell r="B479" t="str">
            <v>Southeast Local</v>
          </cell>
          <cell r="C479" t="str">
            <v>Public District</v>
          </cell>
          <cell r="D479" t="str">
            <v>Portage</v>
          </cell>
          <cell r="E479">
            <v>18398013</v>
          </cell>
          <cell r="F479">
            <v>16164069</v>
          </cell>
          <cell r="G479">
            <v>0.8785768876236798</v>
          </cell>
        </row>
        <row r="480">
          <cell r="A480" t="str">
            <v>049239</v>
          </cell>
          <cell r="B480" t="str">
            <v>Streetsboro City</v>
          </cell>
          <cell r="C480" t="str">
            <v>Public District</v>
          </cell>
          <cell r="D480" t="str">
            <v>Portage</v>
          </cell>
          <cell r="E480">
            <v>22105232</v>
          </cell>
          <cell r="F480">
            <v>5373448</v>
          </cell>
          <cell r="G480">
            <v>0.24308489501489963</v>
          </cell>
        </row>
        <row r="481">
          <cell r="A481" t="str">
            <v>049247</v>
          </cell>
          <cell r="B481" t="str">
            <v>Waterloo Local</v>
          </cell>
          <cell r="C481" t="str">
            <v>Public District</v>
          </cell>
          <cell r="D481" t="str">
            <v>Portage</v>
          </cell>
          <cell r="E481">
            <v>11605957</v>
          </cell>
          <cell r="F481">
            <v>1701842</v>
          </cell>
          <cell r="G481">
            <v>0.14663521500208901</v>
          </cell>
        </row>
        <row r="482">
          <cell r="A482" t="str">
            <v>049270</v>
          </cell>
          <cell r="B482" t="str">
            <v>National Trail Local</v>
          </cell>
          <cell r="C482" t="str">
            <v>Public District</v>
          </cell>
          <cell r="D482" t="str">
            <v>Preble</v>
          </cell>
          <cell r="E482">
            <v>11186625</v>
          </cell>
          <cell r="F482">
            <v>6730294</v>
          </cell>
          <cell r="G482">
            <v>0.60163758059289552</v>
          </cell>
        </row>
        <row r="483">
          <cell r="A483" t="str">
            <v>049288</v>
          </cell>
          <cell r="B483" t="str">
            <v>Preble Shawnee Local</v>
          </cell>
          <cell r="C483" t="str">
            <v>Public District</v>
          </cell>
          <cell r="D483" t="str">
            <v>Preble</v>
          </cell>
          <cell r="E483">
            <v>13980189</v>
          </cell>
          <cell r="F483">
            <v>13411264</v>
          </cell>
          <cell r="G483">
            <v>0.95930491354587555</v>
          </cell>
        </row>
        <row r="484">
          <cell r="A484" t="str">
            <v>049296</v>
          </cell>
          <cell r="B484" t="str">
            <v>Twin Valley Community Local</v>
          </cell>
          <cell r="C484" t="str">
            <v>Public District</v>
          </cell>
          <cell r="D484" t="str">
            <v>Preble</v>
          </cell>
          <cell r="E484">
            <v>8672769</v>
          </cell>
          <cell r="F484">
            <v>3722249</v>
          </cell>
          <cell r="G484">
            <v>0.42918807130686865</v>
          </cell>
        </row>
        <row r="485">
          <cell r="A485" t="str">
            <v>049312</v>
          </cell>
          <cell r="B485" t="str">
            <v>Columbus Grove Local</v>
          </cell>
          <cell r="C485" t="str">
            <v>Public District</v>
          </cell>
          <cell r="D485" t="str">
            <v>Putnam</v>
          </cell>
          <cell r="E485">
            <v>8957420</v>
          </cell>
          <cell r="F485">
            <v>5488191</v>
          </cell>
          <cell r="G485">
            <v>0.61269774109062658</v>
          </cell>
        </row>
        <row r="486">
          <cell r="A486" t="str">
            <v>049320</v>
          </cell>
          <cell r="B486" t="str">
            <v>Continental Local</v>
          </cell>
          <cell r="C486" t="str">
            <v>Public District</v>
          </cell>
          <cell r="D486" t="str">
            <v>Putnam</v>
          </cell>
          <cell r="E486">
            <v>5992317</v>
          </cell>
          <cell r="F486">
            <v>4284252</v>
          </cell>
          <cell r="G486">
            <v>0.71495750308269734</v>
          </cell>
        </row>
        <row r="487">
          <cell r="A487" t="str">
            <v>049338</v>
          </cell>
          <cell r="B487" t="str">
            <v>Jennings Local</v>
          </cell>
          <cell r="C487" t="str">
            <v>Public District</v>
          </cell>
          <cell r="D487" t="str">
            <v>Putnam</v>
          </cell>
          <cell r="E487">
            <v>3715300</v>
          </cell>
          <cell r="F487">
            <v>1105690</v>
          </cell>
          <cell r="G487">
            <v>0.29760450030953084</v>
          </cell>
        </row>
        <row r="488">
          <cell r="A488" t="str">
            <v>049346</v>
          </cell>
          <cell r="B488" t="str">
            <v>Kalida Local</v>
          </cell>
          <cell r="C488" t="str">
            <v>Public District</v>
          </cell>
          <cell r="D488" t="str">
            <v>Putnam</v>
          </cell>
          <cell r="E488">
            <v>5993408</v>
          </cell>
          <cell r="F488">
            <v>4480541</v>
          </cell>
          <cell r="G488">
            <v>0.74757817255224401</v>
          </cell>
        </row>
        <row r="489">
          <cell r="A489" t="str">
            <v>049353</v>
          </cell>
          <cell r="B489" t="str">
            <v>Leipsic Local</v>
          </cell>
          <cell r="C489" t="str">
            <v>Public District</v>
          </cell>
          <cell r="D489" t="str">
            <v>Putnam</v>
          </cell>
          <cell r="E489">
            <v>7292081</v>
          </cell>
          <cell r="F489">
            <v>4769046</v>
          </cell>
          <cell r="G489">
            <v>0.65400343194213006</v>
          </cell>
        </row>
        <row r="490">
          <cell r="A490" t="str">
            <v>049361</v>
          </cell>
          <cell r="B490" t="str">
            <v>Miller City-New Cleveland Local</v>
          </cell>
          <cell r="C490" t="str">
            <v>Public District</v>
          </cell>
          <cell r="D490" t="str">
            <v>Putnam</v>
          </cell>
          <cell r="E490">
            <v>4595007</v>
          </cell>
          <cell r="F490">
            <v>2261270</v>
          </cell>
          <cell r="G490">
            <v>0.49211459307896593</v>
          </cell>
        </row>
        <row r="491">
          <cell r="A491" t="str">
            <v>049379</v>
          </cell>
          <cell r="B491" t="str">
            <v>Ottawa-Glandorf Local</v>
          </cell>
          <cell r="C491" t="str">
            <v>Public District</v>
          </cell>
          <cell r="D491" t="str">
            <v>Putnam</v>
          </cell>
          <cell r="E491">
            <v>12875918</v>
          </cell>
          <cell r="F491">
            <v>4400771</v>
          </cell>
          <cell r="G491">
            <v>0.34178308684475933</v>
          </cell>
        </row>
        <row r="492">
          <cell r="A492" t="str">
            <v>049387</v>
          </cell>
          <cell r="B492" t="str">
            <v>Ottoville Local</v>
          </cell>
          <cell r="C492" t="str">
            <v>Public District</v>
          </cell>
          <cell r="D492" t="str">
            <v>Putnam</v>
          </cell>
          <cell r="E492">
            <v>4717213</v>
          </cell>
          <cell r="F492">
            <v>4956744</v>
          </cell>
          <cell r="G492">
            <v>1.0507780759528984</v>
          </cell>
        </row>
        <row r="493">
          <cell r="A493" t="str">
            <v>049395</v>
          </cell>
          <cell r="B493" t="str">
            <v>Pandora-Gilboa Local</v>
          </cell>
          <cell r="C493" t="str">
            <v>Public District</v>
          </cell>
          <cell r="D493" t="str">
            <v>Putnam</v>
          </cell>
          <cell r="E493">
            <v>6458045</v>
          </cell>
          <cell r="F493">
            <v>4432803</v>
          </cell>
          <cell r="G493">
            <v>0.686400141219208</v>
          </cell>
        </row>
        <row r="494">
          <cell r="A494" t="str">
            <v>049411</v>
          </cell>
          <cell r="B494" t="str">
            <v>Clear Fork Valley Local</v>
          </cell>
          <cell r="C494" t="str">
            <v>Public District</v>
          </cell>
          <cell r="D494" t="str">
            <v>Richland</v>
          </cell>
          <cell r="E494">
            <v>15615496</v>
          </cell>
          <cell r="F494">
            <v>8880504</v>
          </cell>
          <cell r="G494">
            <v>0.56869817007413659</v>
          </cell>
        </row>
        <row r="495">
          <cell r="A495" t="str">
            <v>049429</v>
          </cell>
          <cell r="B495" t="str">
            <v>Crestview Local</v>
          </cell>
          <cell r="C495" t="str">
            <v>Public District</v>
          </cell>
          <cell r="D495" t="str">
            <v>Richland</v>
          </cell>
          <cell r="E495">
            <v>10571877</v>
          </cell>
          <cell r="F495">
            <v>6719321</v>
          </cell>
          <cell r="G495">
            <v>0.63558448513920474</v>
          </cell>
        </row>
        <row r="496">
          <cell r="A496" t="str">
            <v>049437</v>
          </cell>
          <cell r="B496" t="str">
            <v>Lexington Local</v>
          </cell>
          <cell r="C496" t="str">
            <v>Public District</v>
          </cell>
          <cell r="D496" t="str">
            <v>Richland</v>
          </cell>
          <cell r="E496">
            <v>21240991</v>
          </cell>
          <cell r="F496">
            <v>9022193</v>
          </cell>
          <cell r="G496">
            <v>0.42475386388516428</v>
          </cell>
        </row>
        <row r="497">
          <cell r="A497" t="str">
            <v>049445</v>
          </cell>
          <cell r="B497" t="str">
            <v>Lucas Local</v>
          </cell>
          <cell r="C497" t="str">
            <v>Public District</v>
          </cell>
          <cell r="D497" t="str">
            <v>Richland</v>
          </cell>
          <cell r="E497">
            <v>5744199</v>
          </cell>
          <cell r="F497">
            <v>6275016</v>
          </cell>
          <cell r="G497">
            <v>1.0924092288585405</v>
          </cell>
        </row>
        <row r="498">
          <cell r="A498" t="str">
            <v>049452</v>
          </cell>
          <cell r="B498" t="str">
            <v>Madison Local</v>
          </cell>
          <cell r="C498" t="str">
            <v>Public District</v>
          </cell>
          <cell r="D498" t="str">
            <v>Richland</v>
          </cell>
          <cell r="E498">
            <v>31953182</v>
          </cell>
          <cell r="F498">
            <v>5075622</v>
          </cell>
          <cell r="G498">
            <v>0.15884558852385969</v>
          </cell>
        </row>
        <row r="499">
          <cell r="A499" t="str">
            <v>049460</v>
          </cell>
          <cell r="B499" t="str">
            <v>Plymouth-Shiloh Local</v>
          </cell>
          <cell r="C499" t="str">
            <v>Public District</v>
          </cell>
          <cell r="D499" t="str">
            <v>Richland</v>
          </cell>
          <cell r="E499">
            <v>8988305</v>
          </cell>
          <cell r="F499">
            <v>3702663</v>
          </cell>
          <cell r="G499">
            <v>0.41194229612813538</v>
          </cell>
        </row>
        <row r="500">
          <cell r="A500" t="str">
            <v>049478</v>
          </cell>
          <cell r="B500" t="str">
            <v>Ontario Local</v>
          </cell>
          <cell r="C500" t="str">
            <v>Public District</v>
          </cell>
          <cell r="D500" t="str">
            <v>Richland</v>
          </cell>
          <cell r="E500">
            <v>16351989</v>
          </cell>
          <cell r="F500">
            <v>5027860</v>
          </cell>
          <cell r="G500">
            <v>0.30747696809238312</v>
          </cell>
        </row>
        <row r="501">
          <cell r="A501" t="str">
            <v>049494</v>
          </cell>
          <cell r="B501" t="str">
            <v>Adena Local</v>
          </cell>
          <cell r="C501" t="str">
            <v>Public District</v>
          </cell>
          <cell r="D501" t="str">
            <v>Ross</v>
          </cell>
          <cell r="E501">
            <v>11312016</v>
          </cell>
          <cell r="F501">
            <v>3654998</v>
          </cell>
          <cell r="G501">
            <v>0.32310756986199451</v>
          </cell>
        </row>
        <row r="502">
          <cell r="A502" t="str">
            <v>049502</v>
          </cell>
          <cell r="B502" t="str">
            <v>Huntington Local</v>
          </cell>
          <cell r="C502" t="str">
            <v>Public District</v>
          </cell>
          <cell r="D502" t="str">
            <v>Ross</v>
          </cell>
          <cell r="E502">
            <v>13323996</v>
          </cell>
          <cell r="F502">
            <v>6447039</v>
          </cell>
          <cell r="G502">
            <v>0.48386677690386576</v>
          </cell>
        </row>
        <row r="503">
          <cell r="A503" t="str">
            <v>049510</v>
          </cell>
          <cell r="B503" t="str">
            <v>Paint Valley Local</v>
          </cell>
          <cell r="C503" t="str">
            <v>Public District</v>
          </cell>
          <cell r="D503" t="str">
            <v>Ross</v>
          </cell>
          <cell r="E503">
            <v>9427585</v>
          </cell>
          <cell r="F503">
            <v>3473881</v>
          </cell>
          <cell r="G503">
            <v>0.36848047511637394</v>
          </cell>
        </row>
        <row r="504">
          <cell r="A504" t="str">
            <v>049528</v>
          </cell>
          <cell r="B504" t="str">
            <v>Southeastern Local</v>
          </cell>
          <cell r="C504" t="str">
            <v>Public District</v>
          </cell>
          <cell r="D504" t="str">
            <v>Ross</v>
          </cell>
          <cell r="E504">
            <v>11407732</v>
          </cell>
          <cell r="F504">
            <v>10760914</v>
          </cell>
          <cell r="G504">
            <v>0.94330003544964069</v>
          </cell>
        </row>
        <row r="505">
          <cell r="A505" t="str">
            <v>049536</v>
          </cell>
          <cell r="B505" t="str">
            <v>Union-Scioto Local</v>
          </cell>
          <cell r="C505" t="str">
            <v>Public District</v>
          </cell>
          <cell r="D505" t="str">
            <v>Ross</v>
          </cell>
          <cell r="E505">
            <v>22372700</v>
          </cell>
          <cell r="F505">
            <v>9708177</v>
          </cell>
          <cell r="G505">
            <v>0.43392961064154079</v>
          </cell>
        </row>
        <row r="506">
          <cell r="A506" t="str">
            <v>049544</v>
          </cell>
          <cell r="B506" t="str">
            <v>Zane Trace Local</v>
          </cell>
          <cell r="C506" t="str">
            <v>Public District</v>
          </cell>
          <cell r="D506" t="str">
            <v>Ross</v>
          </cell>
          <cell r="E506">
            <v>12840246</v>
          </cell>
          <cell r="F506">
            <v>3295170</v>
          </cell>
          <cell r="G506">
            <v>0.25662826086042279</v>
          </cell>
        </row>
        <row r="507">
          <cell r="A507" t="str">
            <v>049569</v>
          </cell>
          <cell r="B507" t="str">
            <v>Lakota Local</v>
          </cell>
          <cell r="C507" t="str">
            <v>Public District</v>
          </cell>
          <cell r="D507" t="str">
            <v>Sandusky</v>
          </cell>
          <cell r="E507">
            <v>11849967</v>
          </cell>
          <cell r="F507">
            <v>3929345</v>
          </cell>
          <cell r="G507">
            <v>0.33159121877723374</v>
          </cell>
        </row>
        <row r="508">
          <cell r="A508" t="str">
            <v>049577</v>
          </cell>
          <cell r="B508" t="str">
            <v>Woodmore Local</v>
          </cell>
          <cell r="C508" t="str">
            <v>Public District</v>
          </cell>
          <cell r="D508" t="str">
            <v>Sandusky</v>
          </cell>
          <cell r="E508">
            <v>9711623</v>
          </cell>
          <cell r="F508">
            <v>1271867</v>
          </cell>
          <cell r="G508">
            <v>0.13096338274251379</v>
          </cell>
        </row>
        <row r="509">
          <cell r="A509" t="str">
            <v>049593</v>
          </cell>
          <cell r="B509" t="str">
            <v>Bloom-Vernon Local</v>
          </cell>
          <cell r="C509" t="str">
            <v>Public District</v>
          </cell>
          <cell r="D509" t="str">
            <v>Scioto</v>
          </cell>
          <cell r="E509">
            <v>9568917</v>
          </cell>
          <cell r="F509">
            <v>4453725</v>
          </cell>
          <cell r="G509">
            <v>0.465436684214107</v>
          </cell>
        </row>
        <row r="510">
          <cell r="A510" t="str">
            <v>049601</v>
          </cell>
          <cell r="B510" t="str">
            <v>Clay Local</v>
          </cell>
          <cell r="C510" t="str">
            <v>Public District</v>
          </cell>
          <cell r="D510" t="str">
            <v>Scioto</v>
          </cell>
          <cell r="E510">
            <v>6065128</v>
          </cell>
          <cell r="F510">
            <v>1686875</v>
          </cell>
          <cell r="G510">
            <v>0.2781268589879719</v>
          </cell>
        </row>
        <row r="511">
          <cell r="A511" t="str">
            <v>049619</v>
          </cell>
          <cell r="B511" t="str">
            <v>Green Local</v>
          </cell>
          <cell r="C511" t="str">
            <v>Public District</v>
          </cell>
          <cell r="D511" t="str">
            <v>Scioto</v>
          </cell>
          <cell r="E511">
            <v>6873822</v>
          </cell>
          <cell r="F511">
            <v>1787527</v>
          </cell>
          <cell r="G511">
            <v>0.26004848539866177</v>
          </cell>
        </row>
        <row r="512">
          <cell r="A512" t="str">
            <v>049627</v>
          </cell>
          <cell r="B512" t="str">
            <v>Minford Local</v>
          </cell>
          <cell r="C512" t="str">
            <v>Public District</v>
          </cell>
          <cell r="D512" t="str">
            <v>Scioto</v>
          </cell>
          <cell r="E512">
            <v>15311194</v>
          </cell>
          <cell r="F512">
            <v>1118114</v>
          </cell>
          <cell r="G512">
            <v>7.3025918161575123E-2</v>
          </cell>
        </row>
        <row r="513">
          <cell r="A513" t="str">
            <v>049635</v>
          </cell>
          <cell r="B513" t="str">
            <v>Northwest Local</v>
          </cell>
          <cell r="C513" t="str">
            <v>Public District</v>
          </cell>
          <cell r="D513" t="str">
            <v>Scioto</v>
          </cell>
          <cell r="E513">
            <v>17936884</v>
          </cell>
          <cell r="F513">
            <v>3499924</v>
          </cell>
          <cell r="G513">
            <v>0.19512441514367823</v>
          </cell>
        </row>
        <row r="514">
          <cell r="A514" t="str">
            <v>049643</v>
          </cell>
          <cell r="B514" t="str">
            <v>Valley Local</v>
          </cell>
          <cell r="C514" t="str">
            <v>Public District</v>
          </cell>
          <cell r="D514" t="str">
            <v>Scioto</v>
          </cell>
          <cell r="E514">
            <v>11075133</v>
          </cell>
          <cell r="F514">
            <v>5718108</v>
          </cell>
          <cell r="G514">
            <v>0.51630151981019101</v>
          </cell>
        </row>
        <row r="515">
          <cell r="A515" t="str">
            <v>049650</v>
          </cell>
          <cell r="B515" t="str">
            <v>Washington-Nile Local</v>
          </cell>
          <cell r="C515" t="str">
            <v>Public District</v>
          </cell>
          <cell r="D515" t="str">
            <v>Scioto</v>
          </cell>
          <cell r="E515">
            <v>15313756</v>
          </cell>
          <cell r="F515">
            <v>5283692</v>
          </cell>
          <cell r="G515">
            <v>0.34502913589585732</v>
          </cell>
        </row>
        <row r="516">
          <cell r="A516" t="str">
            <v>049668</v>
          </cell>
          <cell r="B516" t="str">
            <v>Wheelersburg Local</v>
          </cell>
          <cell r="C516" t="str">
            <v>Public District</v>
          </cell>
          <cell r="D516" t="str">
            <v>Scioto</v>
          </cell>
          <cell r="E516">
            <v>13126796</v>
          </cell>
          <cell r="F516">
            <v>1567710</v>
          </cell>
          <cell r="G516">
            <v>0.1194282290971841</v>
          </cell>
        </row>
        <row r="517">
          <cell r="A517" t="str">
            <v>049684</v>
          </cell>
          <cell r="B517" t="str">
            <v>Seneca East Local</v>
          </cell>
          <cell r="C517" t="str">
            <v>Public District</v>
          </cell>
          <cell r="D517" t="str">
            <v>Seneca</v>
          </cell>
          <cell r="E517">
            <v>9005524</v>
          </cell>
          <cell r="F517">
            <v>2519024</v>
          </cell>
          <cell r="G517">
            <v>0.27971986971552126</v>
          </cell>
        </row>
        <row r="518">
          <cell r="A518" t="str">
            <v>049700</v>
          </cell>
          <cell r="B518" t="str">
            <v>Hopewell-Loudon Local</v>
          </cell>
          <cell r="C518" t="str">
            <v>Public District</v>
          </cell>
          <cell r="D518" t="str">
            <v>Seneca</v>
          </cell>
          <cell r="E518">
            <v>8011728</v>
          </cell>
          <cell r="F518">
            <v>3969710</v>
          </cell>
          <cell r="G518">
            <v>0.49548736552214456</v>
          </cell>
        </row>
        <row r="519">
          <cell r="A519" t="str">
            <v>049718</v>
          </cell>
          <cell r="B519" t="str">
            <v>New Riegel Local</v>
          </cell>
          <cell r="C519" t="str">
            <v>Public District</v>
          </cell>
          <cell r="D519" t="str">
            <v>Seneca</v>
          </cell>
          <cell r="E519">
            <v>4154744</v>
          </cell>
          <cell r="F519">
            <v>3054340</v>
          </cell>
          <cell r="G519">
            <v>0.73514517380613587</v>
          </cell>
        </row>
        <row r="520">
          <cell r="A520" t="str">
            <v>049726</v>
          </cell>
          <cell r="B520" t="str">
            <v>Old Fort Local</v>
          </cell>
          <cell r="C520" t="str">
            <v>Public District</v>
          </cell>
          <cell r="D520" t="str">
            <v>Seneca</v>
          </cell>
          <cell r="E520">
            <v>6614669</v>
          </cell>
          <cell r="F520">
            <v>2037637</v>
          </cell>
          <cell r="G520">
            <v>0.30804821828575246</v>
          </cell>
        </row>
        <row r="521">
          <cell r="A521" t="str">
            <v>049759</v>
          </cell>
          <cell r="B521" t="str">
            <v>Anna Local</v>
          </cell>
          <cell r="C521" t="str">
            <v>Public District</v>
          </cell>
          <cell r="D521" t="str">
            <v>Shelby</v>
          </cell>
          <cell r="E521">
            <v>10636931</v>
          </cell>
          <cell r="F521">
            <v>6807858</v>
          </cell>
          <cell r="G521">
            <v>0.64002088572352311</v>
          </cell>
        </row>
        <row r="522">
          <cell r="A522" t="str">
            <v>049767</v>
          </cell>
          <cell r="B522" t="str">
            <v>Botkins Local</v>
          </cell>
          <cell r="C522" t="str">
            <v>Public District</v>
          </cell>
          <cell r="D522" t="str">
            <v>Shelby</v>
          </cell>
          <cell r="E522">
            <v>6000196</v>
          </cell>
          <cell r="F522">
            <v>4959142</v>
          </cell>
          <cell r="G522">
            <v>0.82649666777551933</v>
          </cell>
        </row>
        <row r="523">
          <cell r="A523" t="str">
            <v>049775</v>
          </cell>
          <cell r="B523" t="str">
            <v>Fairlawn Local</v>
          </cell>
          <cell r="C523" t="str">
            <v>Public District</v>
          </cell>
          <cell r="D523" t="str">
            <v>Shelby</v>
          </cell>
          <cell r="E523">
            <v>6316060</v>
          </cell>
          <cell r="F523">
            <v>5188462</v>
          </cell>
          <cell r="G523">
            <v>0.8214712969794461</v>
          </cell>
        </row>
        <row r="524">
          <cell r="A524" t="str">
            <v>049783</v>
          </cell>
          <cell r="B524" t="str">
            <v>Fort Loramie Local</v>
          </cell>
          <cell r="C524" t="str">
            <v>Public District</v>
          </cell>
          <cell r="D524" t="str">
            <v>Shelby</v>
          </cell>
          <cell r="E524">
            <v>7990190</v>
          </cell>
          <cell r="F524">
            <v>5878198</v>
          </cell>
          <cell r="G524">
            <v>0.73567687376645607</v>
          </cell>
        </row>
        <row r="525">
          <cell r="A525" t="str">
            <v>049791</v>
          </cell>
          <cell r="B525" t="str">
            <v>Hardin-Houston Local</v>
          </cell>
          <cell r="C525" t="str">
            <v>Public District</v>
          </cell>
          <cell r="D525" t="str">
            <v>Shelby</v>
          </cell>
          <cell r="E525">
            <v>8288296</v>
          </cell>
          <cell r="F525">
            <v>4394087</v>
          </cell>
          <cell r="G525">
            <v>0.53015565563778133</v>
          </cell>
        </row>
        <row r="526">
          <cell r="A526" t="str">
            <v>049809</v>
          </cell>
          <cell r="B526" t="str">
            <v>Jackson Center Local</v>
          </cell>
          <cell r="C526" t="str">
            <v>Public District</v>
          </cell>
          <cell r="D526" t="str">
            <v>Shelby</v>
          </cell>
          <cell r="E526">
            <v>5036251</v>
          </cell>
          <cell r="F526">
            <v>2301493</v>
          </cell>
          <cell r="G526">
            <v>0.45698536470878837</v>
          </cell>
        </row>
        <row r="527">
          <cell r="A527" t="str">
            <v>049817</v>
          </cell>
          <cell r="B527" t="str">
            <v>Russia Local</v>
          </cell>
          <cell r="C527" t="str">
            <v>Public District</v>
          </cell>
          <cell r="D527" t="str">
            <v>Shelby</v>
          </cell>
          <cell r="E527">
            <v>3916967</v>
          </cell>
          <cell r="F527">
            <v>2492693</v>
          </cell>
          <cell r="G527">
            <v>0.63638345689407139</v>
          </cell>
        </row>
        <row r="528">
          <cell r="A528" t="str">
            <v>049833</v>
          </cell>
          <cell r="B528" t="str">
            <v>Canton Local</v>
          </cell>
          <cell r="C528" t="str">
            <v>Public District</v>
          </cell>
          <cell r="D528" t="str">
            <v>Stark</v>
          </cell>
          <cell r="E528">
            <v>21325157</v>
          </cell>
          <cell r="F528">
            <v>8675798</v>
          </cell>
          <cell r="G528">
            <v>0.40683395672069378</v>
          </cell>
        </row>
        <row r="529">
          <cell r="A529" t="str">
            <v>049841</v>
          </cell>
          <cell r="B529" t="str">
            <v>Fairless Local</v>
          </cell>
          <cell r="C529" t="str">
            <v>Public District</v>
          </cell>
          <cell r="D529" t="str">
            <v>Stark</v>
          </cell>
          <cell r="E529">
            <v>14236713</v>
          </cell>
          <cell r="F529">
            <v>5041932</v>
          </cell>
          <cell r="G529">
            <v>0.35415000639543692</v>
          </cell>
        </row>
        <row r="530">
          <cell r="A530" t="str">
            <v>049858</v>
          </cell>
          <cell r="B530" t="str">
            <v>Jackson Local</v>
          </cell>
          <cell r="C530" t="str">
            <v>Public District</v>
          </cell>
          <cell r="D530" t="str">
            <v>Stark</v>
          </cell>
          <cell r="E530">
            <v>48957285</v>
          </cell>
          <cell r="F530">
            <v>34317269</v>
          </cell>
          <cell r="G530">
            <v>0.70096348275849041</v>
          </cell>
        </row>
        <row r="531">
          <cell r="A531" t="str">
            <v>049866</v>
          </cell>
          <cell r="B531" t="str">
            <v>Lake Local</v>
          </cell>
          <cell r="C531" t="str">
            <v>Public District</v>
          </cell>
          <cell r="D531" t="str">
            <v>Stark</v>
          </cell>
          <cell r="E531">
            <v>30917154</v>
          </cell>
          <cell r="F531">
            <v>9491122</v>
          </cell>
          <cell r="G531">
            <v>0.30698563004861312</v>
          </cell>
        </row>
        <row r="532">
          <cell r="A532" t="str">
            <v>049874</v>
          </cell>
          <cell r="B532" t="str">
            <v>Louisville City</v>
          </cell>
          <cell r="C532" t="str">
            <v>Public District</v>
          </cell>
          <cell r="D532" t="str">
            <v>Stark</v>
          </cell>
          <cell r="E532">
            <v>24935630</v>
          </cell>
          <cell r="F532">
            <v>4344641</v>
          </cell>
          <cell r="G532">
            <v>0.17423425836844708</v>
          </cell>
        </row>
        <row r="533">
          <cell r="A533" t="str">
            <v>049882</v>
          </cell>
          <cell r="B533" t="str">
            <v>Marlington Local</v>
          </cell>
          <cell r="C533" t="str">
            <v>Public District</v>
          </cell>
          <cell r="D533" t="str">
            <v>Stark</v>
          </cell>
          <cell r="E533">
            <v>21146306</v>
          </cell>
          <cell r="F533">
            <v>9674614</v>
          </cell>
          <cell r="G533">
            <v>0.45750846507186643</v>
          </cell>
        </row>
        <row r="534">
          <cell r="A534" t="str">
            <v>049890</v>
          </cell>
          <cell r="B534" t="str">
            <v>Minerva Local</v>
          </cell>
          <cell r="C534" t="str">
            <v>Public District</v>
          </cell>
          <cell r="D534" t="str">
            <v>Stark</v>
          </cell>
          <cell r="E534">
            <v>16354662</v>
          </cell>
          <cell r="F534">
            <v>7204218</v>
          </cell>
          <cell r="G534">
            <v>0.44049935119417327</v>
          </cell>
        </row>
        <row r="535">
          <cell r="A535" t="str">
            <v>049908</v>
          </cell>
          <cell r="B535" t="str">
            <v>Northwest Local</v>
          </cell>
          <cell r="C535" t="str">
            <v>Public District</v>
          </cell>
          <cell r="D535" t="str">
            <v>Stark</v>
          </cell>
          <cell r="E535">
            <v>17921602</v>
          </cell>
          <cell r="F535">
            <v>6822435</v>
          </cell>
          <cell r="G535">
            <v>0.38068220686967602</v>
          </cell>
        </row>
        <row r="536">
          <cell r="A536" t="str">
            <v>049916</v>
          </cell>
          <cell r="B536" t="str">
            <v>Osnaburg Local</v>
          </cell>
          <cell r="C536" t="str">
            <v>Public District</v>
          </cell>
          <cell r="D536" t="str">
            <v>Stark</v>
          </cell>
          <cell r="E536">
            <v>7662436</v>
          </cell>
          <cell r="F536">
            <v>2664457</v>
          </cell>
          <cell r="G536">
            <v>0.34772975591574273</v>
          </cell>
        </row>
        <row r="537">
          <cell r="A537" t="str">
            <v>049924</v>
          </cell>
          <cell r="B537" t="str">
            <v>Perry Local</v>
          </cell>
          <cell r="C537" t="str">
            <v>Public District</v>
          </cell>
          <cell r="D537" t="str">
            <v>Stark</v>
          </cell>
          <cell r="E537">
            <v>43686718</v>
          </cell>
          <cell r="F537">
            <v>20717979</v>
          </cell>
          <cell r="G537">
            <v>0.47423976779395516</v>
          </cell>
        </row>
        <row r="538">
          <cell r="A538" t="str">
            <v>049932</v>
          </cell>
          <cell r="B538" t="str">
            <v>Plain Local</v>
          </cell>
          <cell r="C538" t="str">
            <v>Public District</v>
          </cell>
          <cell r="D538" t="str">
            <v>Stark</v>
          </cell>
          <cell r="E538">
            <v>51148892</v>
          </cell>
          <cell r="F538">
            <v>23722171</v>
          </cell>
          <cell r="G538">
            <v>0.46378660558277585</v>
          </cell>
        </row>
        <row r="539">
          <cell r="A539" t="str">
            <v>049940</v>
          </cell>
          <cell r="B539" t="str">
            <v>Sandy Valley Local</v>
          </cell>
          <cell r="C539" t="str">
            <v>Public District</v>
          </cell>
          <cell r="D539" t="str">
            <v>Stark</v>
          </cell>
          <cell r="E539">
            <v>14087930</v>
          </cell>
          <cell r="F539">
            <v>6664518</v>
          </cell>
          <cell r="G539">
            <v>0.47306580881648336</v>
          </cell>
        </row>
        <row r="540">
          <cell r="A540" t="str">
            <v>049957</v>
          </cell>
          <cell r="B540" t="str">
            <v>Tuslaw Local</v>
          </cell>
          <cell r="C540" t="str">
            <v>Public District</v>
          </cell>
          <cell r="D540" t="str">
            <v>Stark</v>
          </cell>
          <cell r="E540">
            <v>12344617</v>
          </cell>
          <cell r="F540">
            <v>4703405</v>
          </cell>
          <cell r="G540">
            <v>0.38100858050112046</v>
          </cell>
        </row>
        <row r="541">
          <cell r="A541" t="str">
            <v>049973</v>
          </cell>
          <cell r="B541" t="str">
            <v>Woodridge Local</v>
          </cell>
          <cell r="C541" t="str">
            <v>Public District</v>
          </cell>
          <cell r="D541" t="str">
            <v>Summit</v>
          </cell>
          <cell r="E541">
            <v>24798525</v>
          </cell>
          <cell r="F541">
            <v>6918162</v>
          </cell>
          <cell r="G541">
            <v>0.27897473740877732</v>
          </cell>
        </row>
        <row r="542">
          <cell r="A542" t="str">
            <v>049981</v>
          </cell>
          <cell r="B542" t="str">
            <v>Copley-Fairlawn City</v>
          </cell>
          <cell r="C542" t="str">
            <v>Public District</v>
          </cell>
          <cell r="D542" t="str">
            <v>Summit</v>
          </cell>
          <cell r="E542">
            <v>32379547</v>
          </cell>
          <cell r="F542">
            <v>14950518</v>
          </cell>
          <cell r="G542">
            <v>0.4617272131694739</v>
          </cell>
        </row>
        <row r="543">
          <cell r="A543" t="str">
            <v>049999</v>
          </cell>
          <cell r="B543" t="str">
            <v>Coventry Local</v>
          </cell>
          <cell r="C543" t="str">
            <v>Public District</v>
          </cell>
          <cell r="D543" t="str">
            <v>Summit</v>
          </cell>
          <cell r="E543">
            <v>24304623</v>
          </cell>
          <cell r="F543">
            <v>1827382</v>
          </cell>
          <cell r="G543">
            <v>7.5186601330948441E-2</v>
          </cell>
        </row>
        <row r="544">
          <cell r="A544" t="str">
            <v>050005</v>
          </cell>
          <cell r="B544" t="str">
            <v>Manchester Local</v>
          </cell>
          <cell r="C544" t="str">
            <v>Public District</v>
          </cell>
          <cell r="D544" t="str">
            <v>Summit</v>
          </cell>
          <cell r="E544">
            <v>14278010</v>
          </cell>
          <cell r="F544">
            <v>4324241</v>
          </cell>
          <cell r="G544">
            <v>0.30286020250721213</v>
          </cell>
        </row>
        <row r="545">
          <cell r="A545" t="str">
            <v>050013</v>
          </cell>
          <cell r="B545" t="str">
            <v>Green Local</v>
          </cell>
          <cell r="C545" t="str">
            <v>Public District</v>
          </cell>
          <cell r="D545" t="str">
            <v>Summit</v>
          </cell>
          <cell r="E545">
            <v>36272677</v>
          </cell>
          <cell r="F545">
            <v>7633861</v>
          </cell>
          <cell r="G545">
            <v>0.21045761248887143</v>
          </cell>
        </row>
        <row r="546">
          <cell r="A546" t="str">
            <v>050021</v>
          </cell>
          <cell r="B546" t="str">
            <v>Hudson City</v>
          </cell>
          <cell r="C546" t="str">
            <v>Public District</v>
          </cell>
          <cell r="D546" t="str">
            <v>Summit</v>
          </cell>
          <cell r="E546">
            <v>56753163</v>
          </cell>
          <cell r="F546">
            <v>28727971</v>
          </cell>
          <cell r="G546">
            <v>0.50619154037282466</v>
          </cell>
        </row>
        <row r="547">
          <cell r="A547" t="str">
            <v>050039</v>
          </cell>
          <cell r="B547" t="str">
            <v>Mogadore Local</v>
          </cell>
          <cell r="C547" t="str">
            <v>Public District</v>
          </cell>
          <cell r="D547" t="str">
            <v>Summit</v>
          </cell>
          <cell r="E547">
            <v>9171037</v>
          </cell>
          <cell r="F547">
            <v>2854894</v>
          </cell>
          <cell r="G547">
            <v>0.31129456788801529</v>
          </cell>
        </row>
        <row r="548">
          <cell r="A548" t="str">
            <v>050047</v>
          </cell>
          <cell r="B548" t="str">
            <v>Nordonia Hills City</v>
          </cell>
          <cell r="C548" t="str">
            <v>Public District</v>
          </cell>
          <cell r="D548" t="str">
            <v>Summit</v>
          </cell>
          <cell r="E548">
            <v>41089184</v>
          </cell>
          <cell r="F548">
            <v>20383032</v>
          </cell>
          <cell r="G548">
            <v>0.49606806501681805</v>
          </cell>
        </row>
        <row r="549">
          <cell r="A549" t="str">
            <v>050054</v>
          </cell>
          <cell r="B549" t="str">
            <v>Revere Local</v>
          </cell>
          <cell r="C549" t="str">
            <v>Public District</v>
          </cell>
          <cell r="D549" t="str">
            <v>Summit</v>
          </cell>
          <cell r="E549">
            <v>34405116</v>
          </cell>
          <cell r="F549">
            <v>20355686</v>
          </cell>
          <cell r="G549">
            <v>0.59164706783723675</v>
          </cell>
        </row>
        <row r="550">
          <cell r="A550" t="str">
            <v>050062</v>
          </cell>
          <cell r="B550" t="str">
            <v>Springfield Local</v>
          </cell>
          <cell r="C550" t="str">
            <v>Public District</v>
          </cell>
          <cell r="D550" t="str">
            <v>Summit</v>
          </cell>
          <cell r="E550">
            <v>26847472</v>
          </cell>
          <cell r="F550">
            <v>8056358</v>
          </cell>
          <cell r="G550">
            <v>0.30007883051335338</v>
          </cell>
        </row>
        <row r="551">
          <cell r="A551" t="str">
            <v>050070</v>
          </cell>
          <cell r="B551" t="str">
            <v>Twinsburg City</v>
          </cell>
          <cell r="C551" t="str">
            <v>Public District</v>
          </cell>
          <cell r="D551" t="str">
            <v>Summit</v>
          </cell>
          <cell r="E551">
            <v>42696694</v>
          </cell>
          <cell r="F551">
            <v>31184829</v>
          </cell>
          <cell r="G551">
            <v>0.73038041305961532</v>
          </cell>
        </row>
        <row r="552">
          <cell r="A552" t="str">
            <v>050096</v>
          </cell>
          <cell r="B552" t="str">
            <v>Bloomfield-Mespo Local</v>
          </cell>
          <cell r="C552" t="str">
            <v>Public District</v>
          </cell>
          <cell r="D552" t="str">
            <v>Trumbull</v>
          </cell>
          <cell r="E552">
            <v>2802099</v>
          </cell>
          <cell r="F552">
            <v>1451642</v>
          </cell>
          <cell r="G552">
            <v>0.51805521503701335</v>
          </cell>
        </row>
        <row r="553">
          <cell r="A553" t="str">
            <v>050112</v>
          </cell>
          <cell r="B553" t="str">
            <v>Bristol Local</v>
          </cell>
          <cell r="C553" t="str">
            <v>Public District</v>
          </cell>
          <cell r="D553" t="str">
            <v>Trumbull</v>
          </cell>
          <cell r="E553">
            <v>6675658</v>
          </cell>
          <cell r="F553">
            <v>3226008</v>
          </cell>
          <cell r="G553">
            <v>0.48324944147827825</v>
          </cell>
        </row>
        <row r="554">
          <cell r="A554" t="str">
            <v>050120</v>
          </cell>
          <cell r="B554" t="str">
            <v>Brookfield Local</v>
          </cell>
          <cell r="C554" t="str">
            <v>Public District</v>
          </cell>
          <cell r="D554" t="str">
            <v>Trumbull</v>
          </cell>
          <cell r="E554">
            <v>10438808</v>
          </cell>
          <cell r="F554">
            <v>120831</v>
          </cell>
          <cell r="G554">
            <v>1.1575172184410327E-2</v>
          </cell>
        </row>
        <row r="555">
          <cell r="A555" t="str">
            <v>050138</v>
          </cell>
          <cell r="B555" t="str">
            <v>Champion Local</v>
          </cell>
          <cell r="C555" t="str">
            <v>Public District</v>
          </cell>
          <cell r="D555" t="str">
            <v>Trumbull</v>
          </cell>
          <cell r="E555">
            <v>13482755</v>
          </cell>
          <cell r="F555">
            <v>3794505</v>
          </cell>
          <cell r="G555">
            <v>0.28143395025719892</v>
          </cell>
        </row>
        <row r="556">
          <cell r="A556" t="str">
            <v>050153</v>
          </cell>
          <cell r="B556" t="str">
            <v>Mathews Local</v>
          </cell>
          <cell r="C556" t="str">
            <v>Public District</v>
          </cell>
          <cell r="D556" t="str">
            <v>Trumbull</v>
          </cell>
          <cell r="E556">
            <v>8257747</v>
          </cell>
          <cell r="F556">
            <v>2609053</v>
          </cell>
          <cell r="G556">
            <v>0.31595215983245795</v>
          </cell>
        </row>
        <row r="557">
          <cell r="A557" t="str">
            <v>050161</v>
          </cell>
          <cell r="B557" t="str">
            <v>Howland Local</v>
          </cell>
          <cell r="C557" t="str">
            <v>Public District</v>
          </cell>
          <cell r="D557" t="str">
            <v>Trumbull</v>
          </cell>
          <cell r="E557">
            <v>28052141</v>
          </cell>
          <cell r="F557">
            <v>4502760</v>
          </cell>
          <cell r="G557">
            <v>0.16051395150195488</v>
          </cell>
        </row>
        <row r="558">
          <cell r="A558" t="str">
            <v>050179</v>
          </cell>
          <cell r="B558" t="str">
            <v>Joseph Badger Local</v>
          </cell>
          <cell r="C558" t="str">
            <v>Public District</v>
          </cell>
          <cell r="D558" t="str">
            <v>Trumbull</v>
          </cell>
          <cell r="E558">
            <v>7841626</v>
          </cell>
          <cell r="F558">
            <v>3157396</v>
          </cell>
          <cell r="G558">
            <v>0.40264557376238042</v>
          </cell>
        </row>
        <row r="559">
          <cell r="A559" t="str">
            <v>050187</v>
          </cell>
          <cell r="B559" t="str">
            <v>Lakeview Local</v>
          </cell>
          <cell r="C559" t="str">
            <v>Public District</v>
          </cell>
          <cell r="D559" t="str">
            <v>Trumbull</v>
          </cell>
          <cell r="E559">
            <v>15325621</v>
          </cell>
          <cell r="F559">
            <v>4149077</v>
          </cell>
          <cell r="G559">
            <v>0.27072814863423805</v>
          </cell>
        </row>
        <row r="560">
          <cell r="A560" t="str">
            <v>050195</v>
          </cell>
          <cell r="B560" t="str">
            <v>Liberty Local</v>
          </cell>
          <cell r="C560" t="str">
            <v>Public District</v>
          </cell>
          <cell r="D560" t="str">
            <v>Trumbull</v>
          </cell>
          <cell r="E560">
            <v>14479030</v>
          </cell>
          <cell r="F560">
            <v>3886954</v>
          </cell>
          <cell r="G560">
            <v>0.26845403317763689</v>
          </cell>
        </row>
        <row r="561">
          <cell r="A561" t="str">
            <v>050203</v>
          </cell>
          <cell r="B561" t="str">
            <v>Lordstown Local</v>
          </cell>
          <cell r="C561" t="str">
            <v>Public District</v>
          </cell>
          <cell r="D561" t="str">
            <v>Trumbull</v>
          </cell>
          <cell r="E561">
            <v>7508997</v>
          </cell>
          <cell r="F561">
            <v>765711</v>
          </cell>
          <cell r="G561">
            <v>0.10197247382040504</v>
          </cell>
        </row>
        <row r="562">
          <cell r="A562" t="str">
            <v>050211</v>
          </cell>
          <cell r="B562" t="str">
            <v>Maplewood Local</v>
          </cell>
          <cell r="C562" t="str">
            <v>Public District</v>
          </cell>
          <cell r="D562" t="str">
            <v>Trumbull</v>
          </cell>
          <cell r="E562">
            <v>8655230</v>
          </cell>
          <cell r="F562">
            <v>3323861</v>
          </cell>
          <cell r="G562">
            <v>0.38402919390934731</v>
          </cell>
        </row>
        <row r="563">
          <cell r="A563" t="str">
            <v>050229</v>
          </cell>
          <cell r="B563" t="str">
            <v>McDonald Local</v>
          </cell>
          <cell r="C563" t="str">
            <v>Public District</v>
          </cell>
          <cell r="D563" t="str">
            <v>Trumbull</v>
          </cell>
          <cell r="E563">
            <v>6427164</v>
          </cell>
          <cell r="F563">
            <v>5705651</v>
          </cell>
          <cell r="G563">
            <v>0.8877400670031137</v>
          </cell>
        </row>
        <row r="564">
          <cell r="A564" t="str">
            <v>050237</v>
          </cell>
          <cell r="B564" t="str">
            <v>Southington Local</v>
          </cell>
          <cell r="C564" t="str">
            <v>Public District</v>
          </cell>
          <cell r="D564" t="str">
            <v>Trumbull</v>
          </cell>
          <cell r="E564">
            <v>5118811</v>
          </cell>
          <cell r="F564">
            <v>1886028</v>
          </cell>
          <cell r="G564">
            <v>0.3684504077216369</v>
          </cell>
        </row>
        <row r="565">
          <cell r="A565" t="str">
            <v>050245</v>
          </cell>
          <cell r="B565" t="str">
            <v>LaBrae Local</v>
          </cell>
          <cell r="C565" t="str">
            <v>Public District</v>
          </cell>
          <cell r="D565" t="str">
            <v>Trumbull</v>
          </cell>
          <cell r="E565">
            <v>12571588</v>
          </cell>
          <cell r="F565">
            <v>2955383</v>
          </cell>
          <cell r="G565">
            <v>0.23508430279452366</v>
          </cell>
        </row>
        <row r="566">
          <cell r="A566" t="str">
            <v>050252</v>
          </cell>
          <cell r="B566" t="str">
            <v>Weathersfield Local</v>
          </cell>
          <cell r="C566" t="str">
            <v>Public District</v>
          </cell>
          <cell r="D566" t="str">
            <v>Trumbull</v>
          </cell>
          <cell r="E566">
            <v>8864459</v>
          </cell>
          <cell r="F566">
            <v>2505199</v>
          </cell>
          <cell r="G566">
            <v>0.28261160664175894</v>
          </cell>
        </row>
        <row r="567">
          <cell r="A567" t="str">
            <v>050278</v>
          </cell>
          <cell r="B567" t="str">
            <v>Garaway Local</v>
          </cell>
          <cell r="C567" t="str">
            <v>Public District</v>
          </cell>
          <cell r="D567" t="str">
            <v>Tuscarawas</v>
          </cell>
          <cell r="E567">
            <v>10720469</v>
          </cell>
          <cell r="F567">
            <v>3628398</v>
          </cell>
          <cell r="G567">
            <v>0.33845515527352393</v>
          </cell>
        </row>
        <row r="568">
          <cell r="A568" t="str">
            <v>050286</v>
          </cell>
          <cell r="B568" t="str">
            <v>Indian Valley Local</v>
          </cell>
          <cell r="C568" t="str">
            <v>Public District</v>
          </cell>
          <cell r="D568" t="str">
            <v>Tuscarawas</v>
          </cell>
          <cell r="E568">
            <v>16409736</v>
          </cell>
          <cell r="F568">
            <v>7887585</v>
          </cell>
          <cell r="G568">
            <v>0.48066495402485454</v>
          </cell>
        </row>
        <row r="569">
          <cell r="A569" t="str">
            <v>050294</v>
          </cell>
          <cell r="B569" t="str">
            <v>Strasburg-Franklin Local</v>
          </cell>
          <cell r="C569" t="str">
            <v>Public District</v>
          </cell>
          <cell r="D569" t="str">
            <v>Tuscarawas</v>
          </cell>
          <cell r="E569">
            <v>5820894</v>
          </cell>
          <cell r="F569">
            <v>2476200</v>
          </cell>
          <cell r="G569">
            <v>0.4253985727965498</v>
          </cell>
        </row>
        <row r="570">
          <cell r="A570" t="str">
            <v>050302</v>
          </cell>
          <cell r="B570" t="str">
            <v>Tuscarawas Valley Local</v>
          </cell>
          <cell r="C570" t="str">
            <v>Public District</v>
          </cell>
          <cell r="D570" t="str">
            <v>Tuscarawas</v>
          </cell>
          <cell r="E570">
            <v>14483066</v>
          </cell>
          <cell r="F570">
            <v>3302426</v>
          </cell>
          <cell r="G570">
            <v>0.22801981293187507</v>
          </cell>
        </row>
        <row r="571">
          <cell r="A571" t="str">
            <v>050328</v>
          </cell>
          <cell r="B571" t="str">
            <v>Fairbanks Local</v>
          </cell>
          <cell r="C571" t="str">
            <v>Public District</v>
          </cell>
          <cell r="D571" t="str">
            <v>Union</v>
          </cell>
          <cell r="E571">
            <v>11309440</v>
          </cell>
          <cell r="F571">
            <v>5906299</v>
          </cell>
          <cell r="G571">
            <v>0.52224504484749024</v>
          </cell>
        </row>
        <row r="572">
          <cell r="A572" t="str">
            <v>050336</v>
          </cell>
          <cell r="B572" t="str">
            <v>North Union Local School District</v>
          </cell>
          <cell r="C572" t="str">
            <v>Public District</v>
          </cell>
          <cell r="D572" t="str">
            <v>Union</v>
          </cell>
          <cell r="E572">
            <v>15787360</v>
          </cell>
          <cell r="F572">
            <v>10758561</v>
          </cell>
          <cell r="G572">
            <v>0.68146675568302739</v>
          </cell>
        </row>
        <row r="573">
          <cell r="A573" t="str">
            <v>050351</v>
          </cell>
          <cell r="B573" t="str">
            <v>Crestview Local</v>
          </cell>
          <cell r="C573" t="str">
            <v>Public District</v>
          </cell>
          <cell r="D573" t="str">
            <v>Van Wert</v>
          </cell>
          <cell r="E573">
            <v>9396022</v>
          </cell>
          <cell r="F573">
            <v>7643167</v>
          </cell>
          <cell r="G573">
            <v>0.81344711623706289</v>
          </cell>
        </row>
        <row r="574">
          <cell r="A574" t="str">
            <v>050369</v>
          </cell>
          <cell r="B574" t="str">
            <v>Lincolnview Local</v>
          </cell>
          <cell r="C574" t="str">
            <v>Public District</v>
          </cell>
          <cell r="D574" t="str">
            <v>Van Wert</v>
          </cell>
          <cell r="E574">
            <v>8561703</v>
          </cell>
          <cell r="F574">
            <v>14780053</v>
          </cell>
          <cell r="G574">
            <v>1.7262982609884974</v>
          </cell>
        </row>
        <row r="575">
          <cell r="A575" t="str">
            <v>050393</v>
          </cell>
          <cell r="B575" t="str">
            <v>Vinton County Local</v>
          </cell>
          <cell r="C575" t="str">
            <v>Public District</v>
          </cell>
          <cell r="D575" t="str">
            <v>Vinton</v>
          </cell>
          <cell r="E575">
            <v>23258995</v>
          </cell>
          <cell r="F575">
            <v>18176695</v>
          </cell>
          <cell r="G575">
            <v>0.78149098875510314</v>
          </cell>
        </row>
        <row r="576">
          <cell r="A576" t="str">
            <v>050419</v>
          </cell>
          <cell r="B576" t="str">
            <v>Carlisle Local</v>
          </cell>
          <cell r="C576" t="str">
            <v>Public District</v>
          </cell>
          <cell r="D576" t="str">
            <v>Warren</v>
          </cell>
          <cell r="E576">
            <v>15600049</v>
          </cell>
          <cell r="F576">
            <v>3611555</v>
          </cell>
          <cell r="G576">
            <v>0.23150920872107517</v>
          </cell>
        </row>
        <row r="577">
          <cell r="A577" t="str">
            <v>050427</v>
          </cell>
          <cell r="B577" t="str">
            <v>Springboro Community City</v>
          </cell>
          <cell r="C577" t="str">
            <v>Public District</v>
          </cell>
          <cell r="D577" t="str">
            <v>Warren</v>
          </cell>
          <cell r="E577">
            <v>47886807</v>
          </cell>
          <cell r="F577">
            <v>8145978</v>
          </cell>
          <cell r="G577">
            <v>0.17010902397397262</v>
          </cell>
        </row>
        <row r="578">
          <cell r="A578" t="str">
            <v>050435</v>
          </cell>
          <cell r="B578" t="str">
            <v>Kings Local</v>
          </cell>
          <cell r="C578" t="str">
            <v>Public District</v>
          </cell>
          <cell r="D578" t="str">
            <v>Warren</v>
          </cell>
          <cell r="E578">
            <v>43328919</v>
          </cell>
          <cell r="F578">
            <v>9579069</v>
          </cell>
          <cell r="G578">
            <v>0.22107795950321307</v>
          </cell>
        </row>
        <row r="579">
          <cell r="A579" t="str">
            <v>050443</v>
          </cell>
          <cell r="B579" t="str">
            <v>Little Miami Local</v>
          </cell>
          <cell r="C579" t="str">
            <v>Public District</v>
          </cell>
          <cell r="D579" t="str">
            <v>Warren</v>
          </cell>
          <cell r="E579">
            <v>37975302</v>
          </cell>
          <cell r="F579">
            <v>28792026</v>
          </cell>
          <cell r="G579">
            <v>0.75817767031846117</v>
          </cell>
        </row>
        <row r="580">
          <cell r="A580" t="str">
            <v>050450</v>
          </cell>
          <cell r="B580" t="str">
            <v>Mason City</v>
          </cell>
          <cell r="C580" t="str">
            <v>Public District</v>
          </cell>
          <cell r="D580" t="str">
            <v>Warren</v>
          </cell>
          <cell r="E580">
            <v>100656057</v>
          </cell>
          <cell r="F580">
            <v>38866716</v>
          </cell>
          <cell r="G580">
            <v>0.38613390150977206</v>
          </cell>
        </row>
        <row r="581">
          <cell r="A581" t="str">
            <v>050468</v>
          </cell>
          <cell r="B581" t="str">
            <v>Wayne Local</v>
          </cell>
          <cell r="C581" t="str">
            <v>Public District</v>
          </cell>
          <cell r="D581" t="str">
            <v>Warren</v>
          </cell>
          <cell r="E581">
            <v>12702427</v>
          </cell>
          <cell r="F581">
            <v>10469437</v>
          </cell>
          <cell r="G581">
            <v>0.82420761008900112</v>
          </cell>
        </row>
        <row r="582">
          <cell r="A582" t="str">
            <v>050484</v>
          </cell>
          <cell r="B582" t="str">
            <v>Fort Frye Local</v>
          </cell>
          <cell r="C582" t="str">
            <v>Public District</v>
          </cell>
          <cell r="D582" t="str">
            <v>Washington</v>
          </cell>
          <cell r="E582">
            <v>9710737</v>
          </cell>
          <cell r="F582">
            <v>6523460</v>
          </cell>
          <cell r="G582">
            <v>0.67177805350922382</v>
          </cell>
        </row>
        <row r="583">
          <cell r="A583" t="str">
            <v>050492</v>
          </cell>
          <cell r="B583" t="str">
            <v>Frontier Local</v>
          </cell>
          <cell r="C583" t="str">
            <v>Public District</v>
          </cell>
          <cell r="D583" t="str">
            <v>Washington</v>
          </cell>
          <cell r="E583">
            <v>6981848</v>
          </cell>
          <cell r="F583">
            <v>1987292</v>
          </cell>
          <cell r="G583">
            <v>0.28463696144631051</v>
          </cell>
        </row>
        <row r="584">
          <cell r="A584" t="str">
            <v>050500</v>
          </cell>
          <cell r="B584" t="str">
            <v>Warren Local</v>
          </cell>
          <cell r="C584" t="str">
            <v>Public District</v>
          </cell>
          <cell r="D584" t="str">
            <v>Washington</v>
          </cell>
          <cell r="E584">
            <v>21240767</v>
          </cell>
          <cell r="F584">
            <v>6746014</v>
          </cell>
          <cell r="G584">
            <v>0.31759747658829834</v>
          </cell>
        </row>
        <row r="585">
          <cell r="A585" t="str">
            <v>050518</v>
          </cell>
          <cell r="B585" t="str">
            <v>Wolf Creek Local</v>
          </cell>
          <cell r="C585" t="str">
            <v>Public District</v>
          </cell>
          <cell r="D585" t="str">
            <v>Washington</v>
          </cell>
          <cell r="E585">
            <v>7131235</v>
          </cell>
          <cell r="F585">
            <v>8732930</v>
          </cell>
          <cell r="G585">
            <v>1.224602751136374</v>
          </cell>
        </row>
        <row r="586">
          <cell r="A586" t="str">
            <v>050534</v>
          </cell>
          <cell r="B586" t="str">
            <v>Chippewa Local</v>
          </cell>
          <cell r="C586" t="str">
            <v>Public District</v>
          </cell>
          <cell r="D586" t="str">
            <v>Wayne</v>
          </cell>
          <cell r="E586">
            <v>14590933</v>
          </cell>
          <cell r="F586">
            <v>5113379</v>
          </cell>
          <cell r="G586">
            <v>0.35044907683422299</v>
          </cell>
        </row>
        <row r="587">
          <cell r="A587" t="str">
            <v>050542</v>
          </cell>
          <cell r="B587" t="str">
            <v>Dalton Local</v>
          </cell>
          <cell r="C587" t="str">
            <v>Public District</v>
          </cell>
          <cell r="D587" t="str">
            <v>Wayne</v>
          </cell>
          <cell r="E587">
            <v>8575710</v>
          </cell>
          <cell r="F587">
            <v>1473870</v>
          </cell>
          <cell r="G587">
            <v>0.17186565310627341</v>
          </cell>
        </row>
        <row r="588">
          <cell r="A588" t="str">
            <v>050559</v>
          </cell>
          <cell r="B588" t="str">
            <v>Green Local</v>
          </cell>
          <cell r="C588" t="str">
            <v>Public District</v>
          </cell>
          <cell r="D588" t="str">
            <v>Wayne</v>
          </cell>
          <cell r="E588">
            <v>10600772</v>
          </cell>
          <cell r="F588">
            <v>2742833</v>
          </cell>
          <cell r="G588">
            <v>0.25873898617949714</v>
          </cell>
        </row>
        <row r="589">
          <cell r="A589" t="str">
            <v>050567</v>
          </cell>
          <cell r="B589" t="str">
            <v>Norwayne Local</v>
          </cell>
          <cell r="C589" t="str">
            <v>Public District</v>
          </cell>
          <cell r="D589" t="str">
            <v>Wayne</v>
          </cell>
          <cell r="E589">
            <v>11241124</v>
          </cell>
          <cell r="F589">
            <v>4771112</v>
          </cell>
          <cell r="G589">
            <v>0.42443371321230866</v>
          </cell>
        </row>
        <row r="590">
          <cell r="A590" t="str">
            <v>050575</v>
          </cell>
          <cell r="B590" t="str">
            <v>Northwestern Local</v>
          </cell>
          <cell r="C590" t="str">
            <v>Public District</v>
          </cell>
          <cell r="D590" t="str">
            <v>Wayne</v>
          </cell>
          <cell r="E590">
            <v>13874348</v>
          </cell>
          <cell r="F590">
            <v>2600317</v>
          </cell>
          <cell r="G590">
            <v>0.18741904124071271</v>
          </cell>
        </row>
        <row r="591">
          <cell r="A591" t="str">
            <v>050583</v>
          </cell>
          <cell r="B591" t="str">
            <v>Southeast Local</v>
          </cell>
          <cell r="C591" t="str">
            <v>Public District</v>
          </cell>
          <cell r="D591" t="str">
            <v>Wayne</v>
          </cell>
          <cell r="E591">
            <v>14660182</v>
          </cell>
          <cell r="F591">
            <v>7174333</v>
          </cell>
          <cell r="G591">
            <v>0.48937543885880819</v>
          </cell>
        </row>
        <row r="592">
          <cell r="A592" t="str">
            <v>050591</v>
          </cell>
          <cell r="B592" t="str">
            <v>Triway Local</v>
          </cell>
          <cell r="C592" t="str">
            <v>Public District</v>
          </cell>
          <cell r="D592" t="str">
            <v>Wayne</v>
          </cell>
          <cell r="E592">
            <v>17271097</v>
          </cell>
          <cell r="F592">
            <v>2230383</v>
          </cell>
          <cell r="G592">
            <v>0.12913962558371364</v>
          </cell>
        </row>
        <row r="593">
          <cell r="A593" t="str">
            <v>050617</v>
          </cell>
          <cell r="B593" t="str">
            <v>Edgerton Local</v>
          </cell>
          <cell r="C593" t="str">
            <v>Public District</v>
          </cell>
          <cell r="D593" t="str">
            <v>Williams</v>
          </cell>
          <cell r="E593">
            <v>5855893</v>
          </cell>
          <cell r="F593">
            <v>2614102</v>
          </cell>
          <cell r="G593">
            <v>0.446405356108795</v>
          </cell>
        </row>
        <row r="594">
          <cell r="A594" t="str">
            <v>050625</v>
          </cell>
          <cell r="B594" t="str">
            <v>Edon Northwest Local</v>
          </cell>
          <cell r="C594" t="str">
            <v>Public District</v>
          </cell>
          <cell r="D594" t="str">
            <v>Williams</v>
          </cell>
          <cell r="E594">
            <v>5765901</v>
          </cell>
          <cell r="F594">
            <v>1153717</v>
          </cell>
          <cell r="G594">
            <v>0.2000930990663905</v>
          </cell>
        </row>
        <row r="595">
          <cell r="A595" t="str">
            <v>050633</v>
          </cell>
          <cell r="B595" t="str">
            <v>Millcreek-West Unity Local</v>
          </cell>
          <cell r="C595" t="str">
            <v>Public District</v>
          </cell>
          <cell r="D595" t="str">
            <v>Williams</v>
          </cell>
          <cell r="E595">
            <v>5935061</v>
          </cell>
          <cell r="F595">
            <v>3605511</v>
          </cell>
          <cell r="G595">
            <v>0.60749350343661168</v>
          </cell>
        </row>
        <row r="596">
          <cell r="A596" t="str">
            <v>050641</v>
          </cell>
          <cell r="B596" t="str">
            <v>North Central Local</v>
          </cell>
          <cell r="C596" t="str">
            <v>Public District</v>
          </cell>
          <cell r="D596" t="str">
            <v>Williams</v>
          </cell>
          <cell r="E596">
            <v>7575049</v>
          </cell>
          <cell r="F596">
            <v>1772859</v>
          </cell>
          <cell r="G596">
            <v>0.23403927816176504</v>
          </cell>
        </row>
        <row r="597">
          <cell r="A597" t="str">
            <v>050658</v>
          </cell>
          <cell r="B597" t="str">
            <v>Stryker Local</v>
          </cell>
          <cell r="C597" t="str">
            <v>Public District</v>
          </cell>
          <cell r="D597" t="str">
            <v>Williams</v>
          </cell>
          <cell r="E597">
            <v>5230540</v>
          </cell>
          <cell r="F597">
            <v>3193445</v>
          </cell>
          <cell r="G597">
            <v>0.61053830006079679</v>
          </cell>
        </row>
        <row r="598">
          <cell r="A598" t="str">
            <v>050674</v>
          </cell>
          <cell r="B598" t="str">
            <v>Eastwood Local</v>
          </cell>
          <cell r="C598" t="str">
            <v>Public District</v>
          </cell>
          <cell r="D598" t="str">
            <v>Wood</v>
          </cell>
          <cell r="E598">
            <v>17142517</v>
          </cell>
          <cell r="F598">
            <v>9713342</v>
          </cell>
          <cell r="G598">
            <v>0.56662285940856871</v>
          </cell>
        </row>
        <row r="599">
          <cell r="A599" t="str">
            <v>050682</v>
          </cell>
          <cell r="B599" t="str">
            <v>Elmwood Local</v>
          </cell>
          <cell r="C599" t="str">
            <v>Public District</v>
          </cell>
          <cell r="D599" t="str">
            <v>Wood</v>
          </cell>
          <cell r="E599">
            <v>13169709</v>
          </cell>
          <cell r="F599">
            <v>5917562</v>
          </cell>
          <cell r="G599">
            <v>0.44933126464677392</v>
          </cell>
        </row>
        <row r="600">
          <cell r="A600" t="str">
            <v>050690</v>
          </cell>
          <cell r="B600" t="str">
            <v>Lake Local</v>
          </cell>
          <cell r="C600" t="str">
            <v>Public District</v>
          </cell>
          <cell r="D600" t="str">
            <v>Wood</v>
          </cell>
          <cell r="E600">
            <v>15230088</v>
          </cell>
          <cell r="F600">
            <v>2789254</v>
          </cell>
          <cell r="G600">
            <v>0.18314102978262503</v>
          </cell>
        </row>
        <row r="601">
          <cell r="A601" t="str">
            <v>050708</v>
          </cell>
          <cell r="B601" t="str">
            <v>North Baltimore Local</v>
          </cell>
          <cell r="C601" t="str">
            <v>Public District</v>
          </cell>
          <cell r="D601" t="str">
            <v>Wood</v>
          </cell>
          <cell r="E601">
            <v>8338469</v>
          </cell>
          <cell r="F601">
            <v>4661099</v>
          </cell>
          <cell r="G601">
            <v>0.55898738725298369</v>
          </cell>
        </row>
        <row r="602">
          <cell r="A602" t="str">
            <v>050716</v>
          </cell>
          <cell r="B602" t="str">
            <v>Northwood Local Schools</v>
          </cell>
          <cell r="C602" t="str">
            <v>Public District</v>
          </cell>
          <cell r="D602" t="str">
            <v>Wood</v>
          </cell>
          <cell r="E602">
            <v>10883842</v>
          </cell>
          <cell r="F602">
            <v>4384153</v>
          </cell>
          <cell r="G602">
            <v>0.40281299563150585</v>
          </cell>
        </row>
        <row r="603">
          <cell r="A603" t="str">
            <v>050724</v>
          </cell>
          <cell r="B603" t="str">
            <v>Otsego Local</v>
          </cell>
          <cell r="C603" t="str">
            <v>Public District</v>
          </cell>
          <cell r="D603" t="str">
            <v>Wood</v>
          </cell>
          <cell r="E603">
            <v>13811837</v>
          </cell>
          <cell r="F603">
            <v>4556685</v>
          </cell>
          <cell r="G603">
            <v>0.32991158236228824</v>
          </cell>
        </row>
        <row r="604">
          <cell r="A604" t="str">
            <v>050740</v>
          </cell>
          <cell r="B604" t="str">
            <v>Mohawk Local</v>
          </cell>
          <cell r="C604" t="str">
            <v>Public District</v>
          </cell>
          <cell r="D604" t="str">
            <v>Wyandot</v>
          </cell>
          <cell r="E604">
            <v>10189081</v>
          </cell>
          <cell r="F604">
            <v>2625048</v>
          </cell>
          <cell r="G604">
            <v>0.25763344113173703</v>
          </cell>
        </row>
        <row r="605">
          <cell r="A605" t="str">
            <v>050773</v>
          </cell>
          <cell r="B605" t="str">
            <v>Apollo</v>
          </cell>
          <cell r="C605" t="str">
            <v>Joint Vocational School District</v>
          </cell>
          <cell r="D605" t="str">
            <v>Allen</v>
          </cell>
          <cell r="E605">
            <v>9811054</v>
          </cell>
          <cell r="F605">
            <v>7834966</v>
          </cell>
          <cell r="G605">
            <v>0.79858555462032932</v>
          </cell>
        </row>
        <row r="606">
          <cell r="A606" t="str">
            <v>050799</v>
          </cell>
          <cell r="B606" t="str">
            <v>Southern Hills</v>
          </cell>
          <cell r="C606" t="str">
            <v>Joint Vocational School District</v>
          </cell>
          <cell r="D606" t="str">
            <v>Brown</v>
          </cell>
          <cell r="E606">
            <v>5468562</v>
          </cell>
          <cell r="F606">
            <v>4786612</v>
          </cell>
          <cell r="G606">
            <v>0.87529628447112784</v>
          </cell>
        </row>
        <row r="607">
          <cell r="A607" t="str">
            <v>050815</v>
          </cell>
          <cell r="B607" t="str">
            <v>Ashtabula County Technical and Career Center</v>
          </cell>
          <cell r="C607" t="str">
            <v>Joint Vocational School District</v>
          </cell>
          <cell r="D607" t="str">
            <v>Ashtabula</v>
          </cell>
          <cell r="E607">
            <v>9374544</v>
          </cell>
          <cell r="F607">
            <v>5760279</v>
          </cell>
          <cell r="G607">
            <v>0.61445964731724556</v>
          </cell>
        </row>
        <row r="608">
          <cell r="A608" t="str">
            <v>050856</v>
          </cell>
          <cell r="B608" t="str">
            <v>Belmont-Harrison</v>
          </cell>
          <cell r="C608" t="str">
            <v>Joint Vocational School District</v>
          </cell>
          <cell r="D608" t="str">
            <v>Belmont</v>
          </cell>
          <cell r="E608">
            <v>6643668</v>
          </cell>
          <cell r="F608">
            <v>3534793</v>
          </cell>
          <cell r="G608">
            <v>0.53205443137736563</v>
          </cell>
        </row>
        <row r="609">
          <cell r="A609" t="str">
            <v>050880</v>
          </cell>
          <cell r="B609" t="str">
            <v>Butler Technology &amp; Career Development Schools</v>
          </cell>
          <cell r="C609" t="str">
            <v>Joint Vocational School District</v>
          </cell>
          <cell r="D609" t="str">
            <v>Butler</v>
          </cell>
          <cell r="E609">
            <v>38396008</v>
          </cell>
          <cell r="F609">
            <v>16082790</v>
          </cell>
          <cell r="G609">
            <v>0.41886620088213339</v>
          </cell>
        </row>
        <row r="610">
          <cell r="A610" t="str">
            <v>050906</v>
          </cell>
          <cell r="B610" t="str">
            <v>Columbiana County</v>
          </cell>
          <cell r="C610" t="str">
            <v>Joint Vocational School District</v>
          </cell>
          <cell r="D610" t="str">
            <v>Columbiana</v>
          </cell>
          <cell r="E610">
            <v>6568753</v>
          </cell>
          <cell r="F610">
            <v>3324307</v>
          </cell>
          <cell r="G610">
            <v>0.50607885545399556</v>
          </cell>
        </row>
        <row r="611">
          <cell r="A611" t="str">
            <v>050922</v>
          </cell>
          <cell r="B611" t="str">
            <v>Cuyahoga Valley Career Center</v>
          </cell>
          <cell r="C611" t="str">
            <v>Joint Vocational School District</v>
          </cell>
          <cell r="D611" t="str">
            <v>Cuyahoga</v>
          </cell>
          <cell r="E611">
            <v>12865100</v>
          </cell>
          <cell r="F611">
            <v>15259488</v>
          </cell>
          <cell r="G611">
            <v>1.1861149932763835</v>
          </cell>
        </row>
        <row r="612">
          <cell r="A612" t="str">
            <v>050948</v>
          </cell>
          <cell r="B612" t="str">
            <v>Polaris</v>
          </cell>
          <cell r="C612" t="str">
            <v>Joint Vocational School District</v>
          </cell>
          <cell r="D612" t="str">
            <v>Cuyahoga</v>
          </cell>
          <cell r="E612">
            <v>13249849</v>
          </cell>
          <cell r="F612">
            <v>9234476</v>
          </cell>
          <cell r="G612">
            <v>0.69694952750027561</v>
          </cell>
        </row>
        <row r="613">
          <cell r="A613" t="str">
            <v>050963</v>
          </cell>
          <cell r="B613" t="str">
            <v>Four County Career Center</v>
          </cell>
          <cell r="C613" t="str">
            <v>Joint Vocational School District</v>
          </cell>
          <cell r="D613" t="str">
            <v>Henry</v>
          </cell>
          <cell r="E613">
            <v>14987371</v>
          </cell>
          <cell r="F613">
            <v>7554812</v>
          </cell>
          <cell r="G613">
            <v>0.50407853385360246</v>
          </cell>
        </row>
        <row r="614">
          <cell r="A614" t="str">
            <v>050989</v>
          </cell>
          <cell r="B614" t="str">
            <v>Delaware Area Career Center</v>
          </cell>
          <cell r="C614" t="str">
            <v>Joint Vocational School District</v>
          </cell>
          <cell r="D614" t="str">
            <v>Delaware</v>
          </cell>
          <cell r="E614">
            <v>12058762</v>
          </cell>
          <cell r="F614">
            <v>31436005</v>
          </cell>
          <cell r="G614">
            <v>2.6069015210682491</v>
          </cell>
        </row>
        <row r="615">
          <cell r="A615" t="str">
            <v>051003</v>
          </cell>
          <cell r="B615" t="str">
            <v>Eastland-Fairfield Career/Tech</v>
          </cell>
          <cell r="C615" t="str">
            <v>Joint Vocational School District</v>
          </cell>
          <cell r="D615" t="str">
            <v>Franklin</v>
          </cell>
          <cell r="E615">
            <v>20567697</v>
          </cell>
          <cell r="F615">
            <v>18258125</v>
          </cell>
          <cell r="G615">
            <v>0.8877087697275976</v>
          </cell>
        </row>
        <row r="616">
          <cell r="A616" t="str">
            <v>051029</v>
          </cell>
          <cell r="B616" t="str">
            <v>EHOVE Career Center</v>
          </cell>
          <cell r="C616" t="str">
            <v>Joint Vocational School District</v>
          </cell>
          <cell r="D616" t="str">
            <v>Erie</v>
          </cell>
          <cell r="E616">
            <v>14523938</v>
          </cell>
          <cell r="F616">
            <v>5532670</v>
          </cell>
          <cell r="G616">
            <v>0.38093456471653903</v>
          </cell>
        </row>
        <row r="617">
          <cell r="A617" t="str">
            <v>051045</v>
          </cell>
          <cell r="B617" t="str">
            <v>Greene County Vocational School District</v>
          </cell>
          <cell r="C617" t="str">
            <v>Joint Vocational School District</v>
          </cell>
          <cell r="D617" t="str">
            <v>Greene</v>
          </cell>
          <cell r="E617">
            <v>12433766</v>
          </cell>
          <cell r="F617">
            <v>7273081</v>
          </cell>
          <cell r="G617">
            <v>0.58494594477650619</v>
          </cell>
        </row>
        <row r="618">
          <cell r="A618" t="str">
            <v>051060</v>
          </cell>
          <cell r="B618" t="str">
            <v>Great Oaks Career Campuses</v>
          </cell>
          <cell r="C618" t="str">
            <v>Joint Vocational School District</v>
          </cell>
          <cell r="D618" t="str">
            <v>Hamilton</v>
          </cell>
          <cell r="E618">
            <v>61032023</v>
          </cell>
          <cell r="F618">
            <v>28755012</v>
          </cell>
          <cell r="G618">
            <v>0.47114630298261617</v>
          </cell>
        </row>
        <row r="619">
          <cell r="A619" t="str">
            <v>051128</v>
          </cell>
          <cell r="B619" t="str">
            <v>Jefferson County</v>
          </cell>
          <cell r="C619" t="str">
            <v>Joint Vocational School District</v>
          </cell>
          <cell r="D619" t="str">
            <v>Jefferson</v>
          </cell>
          <cell r="E619">
            <v>5558690</v>
          </cell>
          <cell r="F619">
            <v>386740</v>
          </cell>
          <cell r="G619">
            <v>6.9573946379452717E-2</v>
          </cell>
        </row>
        <row r="620">
          <cell r="A620" t="str">
            <v>051144</v>
          </cell>
          <cell r="B620" t="str">
            <v>Knox County JVSD</v>
          </cell>
          <cell r="C620" t="str">
            <v>Joint Vocational School District</v>
          </cell>
          <cell r="D620" t="str">
            <v>Knox</v>
          </cell>
          <cell r="E620">
            <v>9606895</v>
          </cell>
          <cell r="F620">
            <v>7859729</v>
          </cell>
          <cell r="G620">
            <v>0.81813416301520936</v>
          </cell>
        </row>
        <row r="621">
          <cell r="A621" t="str">
            <v>051169</v>
          </cell>
          <cell r="B621" t="str">
            <v>Auburn</v>
          </cell>
          <cell r="C621" t="str">
            <v>Joint Vocational School District</v>
          </cell>
          <cell r="D621" t="str">
            <v>Lake</v>
          </cell>
          <cell r="E621">
            <v>8593499</v>
          </cell>
          <cell r="F621">
            <v>4427073</v>
          </cell>
          <cell r="G621">
            <v>0.51516535930242147</v>
          </cell>
        </row>
        <row r="622">
          <cell r="A622" t="str">
            <v>051185</v>
          </cell>
          <cell r="B622" t="str">
            <v>Lawrence County</v>
          </cell>
          <cell r="C622" t="str">
            <v>Joint Vocational School District</v>
          </cell>
          <cell r="D622" t="str">
            <v>Lawrence</v>
          </cell>
          <cell r="E622">
            <v>8699141</v>
          </cell>
          <cell r="F622">
            <v>1332051</v>
          </cell>
          <cell r="G622">
            <v>0.15312442918214569</v>
          </cell>
        </row>
        <row r="623">
          <cell r="A623" t="str">
            <v>051201</v>
          </cell>
          <cell r="B623" t="str">
            <v>Career and Technology Educational Centers</v>
          </cell>
          <cell r="C623" t="str">
            <v>Joint Vocational School District</v>
          </cell>
          <cell r="D623" t="str">
            <v>Licking</v>
          </cell>
          <cell r="E623">
            <v>11825226</v>
          </cell>
          <cell r="F623">
            <v>11556049</v>
          </cell>
          <cell r="G623">
            <v>0.97723705238276204</v>
          </cell>
        </row>
        <row r="624">
          <cell r="A624" t="str">
            <v>051227</v>
          </cell>
          <cell r="B624" t="str">
            <v>Lorain County JVS</v>
          </cell>
          <cell r="C624" t="str">
            <v>Joint Vocational School District</v>
          </cell>
          <cell r="D624" t="str">
            <v>Lorain</v>
          </cell>
          <cell r="E624">
            <v>21277279</v>
          </cell>
          <cell r="F624">
            <v>8231093</v>
          </cell>
          <cell r="G624">
            <v>0.38684894811972903</v>
          </cell>
        </row>
        <row r="625">
          <cell r="A625" t="str">
            <v>051243</v>
          </cell>
          <cell r="B625" t="str">
            <v>Mahoning Co Career &amp; Tech Ctr</v>
          </cell>
          <cell r="C625" t="str">
            <v>Joint Vocational School District</v>
          </cell>
          <cell r="D625" t="str">
            <v>Mahoning</v>
          </cell>
          <cell r="E625">
            <v>12962633</v>
          </cell>
          <cell r="F625">
            <v>21836049</v>
          </cell>
          <cell r="G625">
            <v>1.6845380872851989</v>
          </cell>
        </row>
        <row r="626">
          <cell r="A626" t="str">
            <v>051284</v>
          </cell>
          <cell r="B626" t="str">
            <v>Miami Valley Career Tech</v>
          </cell>
          <cell r="C626" t="str">
            <v>Joint Vocational School District</v>
          </cell>
          <cell r="D626" t="str">
            <v>Montgomery</v>
          </cell>
          <cell r="E626">
            <v>29043347</v>
          </cell>
          <cell r="F626">
            <v>8089964</v>
          </cell>
          <cell r="G626">
            <v>0.27854792355715752</v>
          </cell>
        </row>
        <row r="627">
          <cell r="A627" t="str">
            <v>051300</v>
          </cell>
          <cell r="B627" t="str">
            <v>Mid-East Career and Technology Centers</v>
          </cell>
          <cell r="C627" t="str">
            <v>Joint Vocational School District</v>
          </cell>
          <cell r="D627" t="str">
            <v>Muskingum</v>
          </cell>
          <cell r="E627">
            <v>14418797</v>
          </cell>
          <cell r="F627">
            <v>15612536</v>
          </cell>
          <cell r="G627">
            <v>1.0827904713548571</v>
          </cell>
        </row>
        <row r="628">
          <cell r="A628" t="str">
            <v>051334</v>
          </cell>
          <cell r="B628" t="str">
            <v>Ohio Hi-Point Career Center</v>
          </cell>
          <cell r="C628" t="str">
            <v>Joint Vocational School District</v>
          </cell>
          <cell r="D628" t="str">
            <v>Logan</v>
          </cell>
          <cell r="E628">
            <v>13827114</v>
          </cell>
          <cell r="F628">
            <v>8422389</v>
          </cell>
          <cell r="G628">
            <v>0.60912125263449768</v>
          </cell>
        </row>
        <row r="629">
          <cell r="A629" t="str">
            <v>051359</v>
          </cell>
          <cell r="B629" t="str">
            <v>Penta Career Center - District</v>
          </cell>
          <cell r="C629" t="str">
            <v>Joint Vocational School District</v>
          </cell>
          <cell r="D629" t="str">
            <v>Wood</v>
          </cell>
          <cell r="E629">
            <v>27537523</v>
          </cell>
          <cell r="F629">
            <v>7994848</v>
          </cell>
          <cell r="G629">
            <v>0.29032560408574148</v>
          </cell>
        </row>
        <row r="630">
          <cell r="A630" t="str">
            <v>051375</v>
          </cell>
          <cell r="B630" t="str">
            <v>Pike County Area</v>
          </cell>
          <cell r="C630" t="str">
            <v>Joint Vocational School District</v>
          </cell>
          <cell r="D630" t="str">
            <v>Pike</v>
          </cell>
          <cell r="E630">
            <v>6152044</v>
          </cell>
          <cell r="F630">
            <v>4762100</v>
          </cell>
          <cell r="G630">
            <v>0.77406793579499755</v>
          </cell>
        </row>
        <row r="631">
          <cell r="A631" t="str">
            <v>051391</v>
          </cell>
          <cell r="B631" t="str">
            <v>Maplewood Career Center</v>
          </cell>
          <cell r="C631" t="str">
            <v>Joint Vocational School District</v>
          </cell>
          <cell r="D631" t="str">
            <v>Portage</v>
          </cell>
          <cell r="E631">
            <v>11373904</v>
          </cell>
          <cell r="F631">
            <v>27827306</v>
          </cell>
          <cell r="G631">
            <v>2.4465923046299669</v>
          </cell>
        </row>
        <row r="632">
          <cell r="A632" t="str">
            <v>051417</v>
          </cell>
          <cell r="B632" t="str">
            <v>Pioneer Career &amp; Technology</v>
          </cell>
          <cell r="C632" t="str">
            <v>Joint Vocational School District</v>
          </cell>
          <cell r="D632" t="str">
            <v>Richland</v>
          </cell>
          <cell r="E632">
            <v>16311509</v>
          </cell>
          <cell r="F632">
            <v>10154997</v>
          </cell>
          <cell r="G632">
            <v>0.62256637322763941</v>
          </cell>
        </row>
        <row r="633">
          <cell r="A633" t="str">
            <v>051433</v>
          </cell>
          <cell r="B633" t="str">
            <v>Pickaway-Ross County JVSD</v>
          </cell>
          <cell r="C633" t="str">
            <v>Joint Vocational School District</v>
          </cell>
          <cell r="D633" t="str">
            <v>Ross</v>
          </cell>
          <cell r="E633">
            <v>15764322</v>
          </cell>
          <cell r="F633">
            <v>10834286</v>
          </cell>
          <cell r="G633">
            <v>0.68726622051998176</v>
          </cell>
        </row>
        <row r="634">
          <cell r="A634" t="str">
            <v>051458</v>
          </cell>
          <cell r="B634" t="str">
            <v>Vanguard-Sentinel Career &amp; Technology Centers</v>
          </cell>
          <cell r="C634" t="str">
            <v>Joint Vocational School District</v>
          </cell>
          <cell r="D634" t="str">
            <v>Sandusky</v>
          </cell>
          <cell r="E634">
            <v>13554125</v>
          </cell>
          <cell r="F634">
            <v>8573377</v>
          </cell>
          <cell r="G634">
            <v>0.63252899025204501</v>
          </cell>
        </row>
        <row r="635">
          <cell r="A635" t="str">
            <v>051474</v>
          </cell>
          <cell r="B635" t="str">
            <v>Warren County Vocational School</v>
          </cell>
          <cell r="C635" t="str">
            <v>Joint Vocational School District</v>
          </cell>
          <cell r="D635" t="str">
            <v>Warren</v>
          </cell>
          <cell r="E635">
            <v>15285137</v>
          </cell>
          <cell r="F635">
            <v>13439123</v>
          </cell>
          <cell r="G635">
            <v>0.87922816786005908</v>
          </cell>
        </row>
        <row r="636">
          <cell r="A636" t="str">
            <v>051490</v>
          </cell>
          <cell r="B636" t="str">
            <v>Scioto County Career Technical Center</v>
          </cell>
          <cell r="C636" t="str">
            <v>Joint Vocational School District</v>
          </cell>
          <cell r="D636" t="str">
            <v>Scioto</v>
          </cell>
          <cell r="E636">
            <v>7596800</v>
          </cell>
          <cell r="F636">
            <v>2308550</v>
          </cell>
          <cell r="G636">
            <v>0.30388453032855939</v>
          </cell>
        </row>
        <row r="637">
          <cell r="A637" t="str">
            <v>051532</v>
          </cell>
          <cell r="B637" t="str">
            <v>Springfield-Clark County</v>
          </cell>
          <cell r="C637" t="str">
            <v>Joint Vocational School District</v>
          </cell>
          <cell r="D637" t="str">
            <v>Clark</v>
          </cell>
          <cell r="E637">
            <v>11802480</v>
          </cell>
          <cell r="F637">
            <v>7748688</v>
          </cell>
          <cell r="G637">
            <v>0.65653049189661838</v>
          </cell>
        </row>
        <row r="638">
          <cell r="A638" t="str">
            <v>051607</v>
          </cell>
          <cell r="B638" t="str">
            <v>Tri-County Career Center</v>
          </cell>
          <cell r="C638" t="str">
            <v>Joint Vocational School District</v>
          </cell>
          <cell r="D638" t="str">
            <v>Athens</v>
          </cell>
          <cell r="E638">
            <v>7628273</v>
          </cell>
          <cell r="F638">
            <v>3547180</v>
          </cell>
          <cell r="G638">
            <v>0.46500433322194945</v>
          </cell>
        </row>
        <row r="639">
          <cell r="A639" t="str">
            <v>051631</v>
          </cell>
          <cell r="B639" t="str">
            <v>Trumbull Career &amp; Tech Ctr</v>
          </cell>
          <cell r="C639" t="str">
            <v>Joint Vocational School District</v>
          </cell>
          <cell r="D639" t="str">
            <v>Trumbull</v>
          </cell>
          <cell r="E639">
            <v>13809853</v>
          </cell>
          <cell r="F639">
            <v>9671462</v>
          </cell>
          <cell r="G639">
            <v>0.70033055384441822</v>
          </cell>
        </row>
        <row r="640">
          <cell r="A640" t="str">
            <v>051656</v>
          </cell>
          <cell r="B640" t="str">
            <v>Buckeye</v>
          </cell>
          <cell r="C640" t="str">
            <v>Joint Vocational School District</v>
          </cell>
          <cell r="D640" t="str">
            <v>Tuscarawas</v>
          </cell>
          <cell r="E640">
            <v>11923647</v>
          </cell>
          <cell r="F640">
            <v>16822448</v>
          </cell>
          <cell r="G640">
            <v>1.4108475368316422</v>
          </cell>
        </row>
        <row r="641">
          <cell r="A641" t="str">
            <v>051672</v>
          </cell>
          <cell r="B641" t="str">
            <v>Vantage Career Center</v>
          </cell>
          <cell r="C641" t="str">
            <v>Joint Vocational School District</v>
          </cell>
          <cell r="D641" t="str">
            <v>Van Wert</v>
          </cell>
          <cell r="E641">
            <v>6521132</v>
          </cell>
          <cell r="F641">
            <v>8727426</v>
          </cell>
          <cell r="G641">
            <v>1.3383299095923837</v>
          </cell>
        </row>
        <row r="642">
          <cell r="A642" t="str">
            <v>051698</v>
          </cell>
          <cell r="B642" t="str">
            <v>Washington County Career Center</v>
          </cell>
          <cell r="C642" t="str">
            <v>Joint Vocational School District</v>
          </cell>
          <cell r="D642" t="str">
            <v>Washington</v>
          </cell>
          <cell r="E642">
            <v>5558127</v>
          </cell>
          <cell r="F642">
            <v>4391711</v>
          </cell>
          <cell r="G642">
            <v>0.79014225475596367</v>
          </cell>
        </row>
        <row r="643">
          <cell r="A643" t="str">
            <v>051714</v>
          </cell>
          <cell r="B643" t="str">
            <v>Wayne County JVSD</v>
          </cell>
          <cell r="C643" t="str">
            <v>Joint Vocational School District</v>
          </cell>
          <cell r="D643" t="str">
            <v>Wayne</v>
          </cell>
          <cell r="E643">
            <v>11260910</v>
          </cell>
          <cell r="F643">
            <v>9175960</v>
          </cell>
          <cell r="G643">
            <v>0.81485066482193713</v>
          </cell>
        </row>
        <row r="644">
          <cell r="A644" t="str">
            <v>061903</v>
          </cell>
          <cell r="B644" t="str">
            <v>Adams County Ohio Valley Local</v>
          </cell>
          <cell r="C644" t="str">
            <v>Public District</v>
          </cell>
          <cell r="D644" t="str">
            <v>Adams</v>
          </cell>
          <cell r="E644">
            <v>41651025</v>
          </cell>
          <cell r="F644">
            <v>20090642</v>
          </cell>
          <cell r="G644">
            <v>0.48235648462432795</v>
          </cell>
        </row>
        <row r="645">
          <cell r="A645" t="str">
            <v>062026</v>
          </cell>
          <cell r="B645" t="str">
            <v>Stark County Area</v>
          </cell>
          <cell r="C645" t="str">
            <v>Joint Vocational School District</v>
          </cell>
          <cell r="D645" t="str">
            <v>Stark</v>
          </cell>
          <cell r="E645">
            <v>9068551</v>
          </cell>
          <cell r="F645">
            <v>7541639</v>
          </cell>
          <cell r="G645">
            <v>0.83162558163922773</v>
          </cell>
        </row>
        <row r="646">
          <cell r="A646" t="str">
            <v>062042</v>
          </cell>
          <cell r="B646" t="str">
            <v>Ashland County-West Holmes</v>
          </cell>
          <cell r="C646" t="str">
            <v>Joint Vocational School District</v>
          </cell>
          <cell r="D646" t="str">
            <v>Ashland</v>
          </cell>
          <cell r="E646">
            <v>5371372</v>
          </cell>
          <cell r="F646">
            <v>4963971</v>
          </cell>
          <cell r="G646">
            <v>0.92415327033763439</v>
          </cell>
        </row>
        <row r="647">
          <cell r="A647" t="str">
            <v>062067</v>
          </cell>
          <cell r="B647" t="str">
            <v>Gallia-Jackson-Vinton</v>
          </cell>
          <cell r="C647" t="str">
            <v>Joint Vocational School District</v>
          </cell>
          <cell r="D647" t="str">
            <v>Gallia</v>
          </cell>
          <cell r="E647">
            <v>10391938</v>
          </cell>
          <cell r="F647">
            <v>3241426</v>
          </cell>
          <cell r="G647">
            <v>0.31191737287116222</v>
          </cell>
        </row>
        <row r="648">
          <cell r="A648" t="str">
            <v>062109</v>
          </cell>
          <cell r="B648" t="str">
            <v>Medina County Joint Vocational School District</v>
          </cell>
          <cell r="C648" t="str">
            <v>Joint Vocational School District</v>
          </cell>
          <cell r="D648" t="str">
            <v>Medina</v>
          </cell>
          <cell r="E648">
            <v>14955119</v>
          </cell>
          <cell r="F648">
            <v>14382217</v>
          </cell>
          <cell r="G648">
            <v>0.9616919129831063</v>
          </cell>
        </row>
        <row r="649">
          <cell r="A649" t="str">
            <v>062125</v>
          </cell>
          <cell r="B649" t="str">
            <v>Upper Valley Career Center</v>
          </cell>
          <cell r="C649" t="str">
            <v>Joint Vocational School District</v>
          </cell>
          <cell r="D649" t="str">
            <v>Miami</v>
          </cell>
          <cell r="E649">
            <v>15840569</v>
          </cell>
          <cell r="F649">
            <v>8020479</v>
          </cell>
          <cell r="G649">
            <v>0.50632518314209551</v>
          </cell>
        </row>
        <row r="650">
          <cell r="A650" t="str">
            <v>062802</v>
          </cell>
          <cell r="B650" t="str">
            <v>U S Grant</v>
          </cell>
          <cell r="C650" t="str">
            <v>Joint Vocational School District</v>
          </cell>
          <cell r="D650" t="str">
            <v>Clermont</v>
          </cell>
          <cell r="E650">
            <v>7505170</v>
          </cell>
          <cell r="F650">
            <v>9065564</v>
          </cell>
          <cell r="G650">
            <v>1.2079092145814152</v>
          </cell>
        </row>
        <row r="651">
          <cell r="A651" t="str">
            <v>063495</v>
          </cell>
          <cell r="B651" t="str">
            <v>Portage Lakes</v>
          </cell>
          <cell r="C651" t="str">
            <v>Joint Vocational School District</v>
          </cell>
          <cell r="D651" t="str">
            <v>Summit</v>
          </cell>
          <cell r="E651">
            <v>6936714</v>
          </cell>
          <cell r="F651">
            <v>8416857</v>
          </cell>
          <cell r="G651">
            <v>1.21337812111037</v>
          </cell>
        </row>
        <row r="652">
          <cell r="A652" t="str">
            <v>063511</v>
          </cell>
          <cell r="B652" t="str">
            <v>Tolles Career &amp; Technical Center</v>
          </cell>
          <cell r="C652" t="str">
            <v>Joint Vocational School District</v>
          </cell>
          <cell r="D652" t="str">
            <v>Madison</v>
          </cell>
          <cell r="E652">
            <v>16850766</v>
          </cell>
          <cell r="F652">
            <v>5349947</v>
          </cell>
          <cell r="G652">
            <v>0.31748983992775165</v>
          </cell>
        </row>
        <row r="653">
          <cell r="A653" t="str">
            <v>064964</v>
          </cell>
          <cell r="B653" t="str">
            <v>College Corner Local</v>
          </cell>
          <cell r="C653" t="str">
            <v>Public District</v>
          </cell>
          <cell r="D653" t="str">
            <v>Preble</v>
          </cell>
          <cell r="E653">
            <v>1330830</v>
          </cell>
          <cell r="F653">
            <v>2180228</v>
          </cell>
          <cell r="G653">
            <v>1.6382468083827386</v>
          </cell>
        </row>
        <row r="654">
          <cell r="A654" t="str">
            <v>065227</v>
          </cell>
          <cell r="B654" t="str">
            <v>Coshocton County</v>
          </cell>
          <cell r="C654" t="str">
            <v>Joint Vocational School District</v>
          </cell>
          <cell r="D654" t="str">
            <v>Coshocton</v>
          </cell>
          <cell r="E654">
            <v>3578230</v>
          </cell>
          <cell r="F654">
            <v>952704</v>
          </cell>
          <cell r="G654">
            <v>0.26625007336029266</v>
          </cell>
        </row>
        <row r="655">
          <cell r="A655" t="str">
            <v>065268</v>
          </cell>
          <cell r="B655" t="str">
            <v>Tri-Rivers</v>
          </cell>
          <cell r="C655" t="str">
            <v>Joint Vocational School District</v>
          </cell>
          <cell r="D655" t="str">
            <v>Marion</v>
          </cell>
          <cell r="E655">
            <v>10882371</v>
          </cell>
          <cell r="F655">
            <v>3317462</v>
          </cell>
          <cell r="G655">
            <v>0.30484735357763487</v>
          </cell>
        </row>
        <row r="656">
          <cell r="A656" t="str">
            <v>065680</v>
          </cell>
          <cell r="B656" t="str">
            <v>Gallia County Local</v>
          </cell>
          <cell r="C656" t="str">
            <v>Public District</v>
          </cell>
          <cell r="D656" t="str">
            <v>Gallia</v>
          </cell>
          <cell r="E656">
            <v>26920633</v>
          </cell>
          <cell r="F656">
            <v>6445374</v>
          </cell>
          <cell r="G656">
            <v>0.23942133901531959</v>
          </cell>
        </row>
        <row r="657">
          <cell r="A657" t="str">
            <v>069682</v>
          </cell>
          <cell r="B657" t="str">
            <v>East Guernsey Local</v>
          </cell>
          <cell r="C657" t="str">
            <v>Public District</v>
          </cell>
          <cell r="D657" t="str">
            <v>Guernsey</v>
          </cell>
          <cell r="E657">
            <v>11055666</v>
          </cell>
          <cell r="F657">
            <v>4876370</v>
          </cell>
          <cell r="G657">
            <v>0.44107428715737251</v>
          </cell>
        </row>
        <row r="658">
          <cell r="A658" t="str">
            <v>091397</v>
          </cell>
          <cell r="B658" t="str">
            <v>Tri-County North Local</v>
          </cell>
          <cell r="C658" t="str">
            <v>Public District</v>
          </cell>
          <cell r="D658" t="str">
            <v>Preble</v>
          </cell>
          <cell r="E658">
            <v>8491913</v>
          </cell>
          <cell r="F658">
            <v>3567582</v>
          </cell>
          <cell r="G658">
            <v>0.42011523198600831</v>
          </cell>
        </row>
        <row r="659">
          <cell r="A659" t="str">
            <v>139303</v>
          </cell>
          <cell r="B659" t="str">
            <v>Monroe Local</v>
          </cell>
          <cell r="C659" t="str">
            <v>Public District</v>
          </cell>
          <cell r="D659" t="str">
            <v>Butler</v>
          </cell>
          <cell r="E659">
            <v>21338716</v>
          </cell>
          <cell r="F659">
            <v>14333141</v>
          </cell>
          <cell r="G659">
            <v>0.6716965069500902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  <sheetName val="JVSD"/>
      <sheetName val="Outliers"/>
      <sheetName val="Typology"/>
      <sheetName val="County"/>
      <sheetName val="Trend"/>
      <sheetName val="Master"/>
    </sheetNames>
    <sheetDataSet>
      <sheetData sheetId="0">
        <row r="612">
          <cell r="P612">
            <v>17170842133</v>
          </cell>
        </row>
      </sheetData>
      <sheetData sheetId="1">
        <row r="52">
          <cell r="Q52">
            <v>408976496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3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Q7" sqref="Q7"/>
    </sheetView>
  </sheetViews>
  <sheetFormatPr defaultColWidth="8.85546875" defaultRowHeight="15" x14ac:dyDescent="0.25"/>
  <cols>
    <col min="1" max="1" width="7.7109375" style="69" customWidth="1"/>
    <col min="2" max="2" width="35.85546875" style="69" bestFit="1" customWidth="1"/>
    <col min="3" max="3" width="11.5703125" style="69" bestFit="1" customWidth="1"/>
    <col min="4" max="5" width="16.7109375" style="75" hidden="1" customWidth="1"/>
    <col min="6" max="6" width="16.7109375" style="74" hidden="1" customWidth="1"/>
    <col min="7" max="8" width="16.7109375" style="75" hidden="1" customWidth="1"/>
    <col min="9" max="9" width="16.7109375" style="74" hidden="1" customWidth="1"/>
    <col min="10" max="11" width="16.7109375" style="75" hidden="1" customWidth="1"/>
    <col min="12" max="12" width="25.7109375" style="74" hidden="1" customWidth="1"/>
    <col min="13" max="14" width="16.140625" style="75" hidden="1" customWidth="1"/>
    <col min="15" max="15" width="14.7109375" style="74" hidden="1" customWidth="1"/>
    <col min="16" max="17" width="14.7109375" style="74" customWidth="1"/>
    <col min="18" max="18" width="11.140625" style="74" customWidth="1"/>
    <col min="19" max="19" width="11.140625" style="75" customWidth="1"/>
    <col min="20" max="20" width="8.7109375" style="75" bestFit="1" customWidth="1"/>
    <col min="21" max="16384" width="8.85546875" style="69"/>
  </cols>
  <sheetData>
    <row r="1" spans="1:20" ht="45" x14ac:dyDescent="0.25">
      <c r="A1" s="50" t="s">
        <v>1395</v>
      </c>
      <c r="B1" s="50" t="s">
        <v>1444</v>
      </c>
      <c r="C1" s="50" t="s">
        <v>1397</v>
      </c>
      <c r="D1" s="50" t="s">
        <v>1441</v>
      </c>
      <c r="E1" s="50" t="s">
        <v>1442</v>
      </c>
      <c r="F1" s="50" t="s">
        <v>1443</v>
      </c>
      <c r="G1" s="50" t="s">
        <v>1421</v>
      </c>
      <c r="H1" s="50" t="s">
        <v>1422</v>
      </c>
      <c r="I1" s="50" t="s">
        <v>1427</v>
      </c>
      <c r="J1" s="50" t="s">
        <v>1423</v>
      </c>
      <c r="K1" s="50" t="s">
        <v>1425</v>
      </c>
      <c r="L1" s="50" t="s">
        <v>1428</v>
      </c>
      <c r="M1" s="50" t="s">
        <v>1424</v>
      </c>
      <c r="N1" s="50" t="s">
        <v>1426</v>
      </c>
      <c r="O1" s="50" t="s">
        <v>1429</v>
      </c>
      <c r="P1" s="50" t="s">
        <v>1445</v>
      </c>
      <c r="Q1" s="50" t="s">
        <v>1446</v>
      </c>
      <c r="R1" s="50" t="s">
        <v>1447</v>
      </c>
      <c r="S1" s="50" t="s">
        <v>1419</v>
      </c>
      <c r="T1" s="50" t="s">
        <v>1388</v>
      </c>
    </row>
    <row r="2" spans="1:20" ht="12.75" customHeight="1" x14ac:dyDescent="0.25">
      <c r="A2" s="52" t="s">
        <v>3</v>
      </c>
      <c r="B2" s="52" t="s">
        <v>4</v>
      </c>
      <c r="C2" s="52" t="s">
        <v>5</v>
      </c>
      <c r="D2" s="58">
        <f t="shared" ref="D2:D44" si="0">VLOOKUP(A2,Master, 7,FALSE)</f>
        <v>10865111</v>
      </c>
      <c r="E2" s="58">
        <f t="shared" ref="E2:E44" si="1">VLOOKUP(A2, Master, 8,FALSE)</f>
        <v>4372077</v>
      </c>
      <c r="F2" s="70">
        <f t="shared" ref="F2:F44" si="2">VLOOKUP(A2, Master, 9, FALSE)</f>
        <v>0.40239598104428015</v>
      </c>
      <c r="G2" s="58">
        <f t="shared" ref="G2:G44" si="3">VLOOKUP(A2, Master, 10, FALSE)</f>
        <v>11144580</v>
      </c>
      <c r="H2" s="58">
        <f t="shared" ref="H2:H44" si="4">VLOOKUP(A2, Master, 11, FALSE)</f>
        <v>5166670</v>
      </c>
      <c r="I2" s="70">
        <f t="shared" ref="I2:I44" si="5">VLOOKUP(A2, Master, 12, FALSE)</f>
        <v>0.46360383253563614</v>
      </c>
      <c r="J2" s="58">
        <f t="shared" ref="J2:J44" si="6">VLOOKUP(A2, Master, 13, FALSE)</f>
        <v>12574415</v>
      </c>
      <c r="K2" s="58">
        <f t="shared" ref="K2:K44" si="7">VLOOKUP(A2, Master, 14, FALSE)</f>
        <v>4943390</v>
      </c>
      <c r="L2" s="70">
        <f t="shared" ref="L2:L44" si="8">VLOOKUP(A2, Master, 15, FALSE)</f>
        <v>0.39313081364023694</v>
      </c>
      <c r="M2" s="51">
        <f t="shared" ref="M2:M44" si="9">VLOOKUP(A2, Master, 16, FALSE)</f>
        <v>13000562</v>
      </c>
      <c r="N2" s="51">
        <f t="shared" ref="N2:N44" si="10">VLOOKUP(A2, Master, 17, FALSE)</f>
        <v>4678901</v>
      </c>
      <c r="O2" s="49">
        <f t="shared" ref="O2:O44" si="11">VLOOKUP(A2, Master, 18, FALSE)</f>
        <v>0.35989990278881789</v>
      </c>
      <c r="P2" s="51">
        <v>12980837</v>
      </c>
      <c r="Q2" s="51">
        <v>4647320</v>
      </c>
      <c r="R2" s="49">
        <v>0.35801389386524152</v>
      </c>
      <c r="S2" s="49">
        <f t="shared" ref="S2:S65" si="12">AVERAGE(F2,I2,L2,O2,R2)</f>
        <v>0.39540888477484254</v>
      </c>
      <c r="T2" s="59">
        <v>1</v>
      </c>
    </row>
    <row r="3" spans="1:20" ht="12.75" customHeight="1" x14ac:dyDescent="0.25">
      <c r="A3" s="52" t="s">
        <v>6</v>
      </c>
      <c r="B3" s="52" t="s">
        <v>7</v>
      </c>
      <c r="C3" s="52" t="s">
        <v>8</v>
      </c>
      <c r="D3" s="58">
        <f t="shared" si="0"/>
        <v>299097332</v>
      </c>
      <c r="E3" s="58">
        <f t="shared" si="1"/>
        <v>22700947</v>
      </c>
      <c r="F3" s="70">
        <f t="shared" si="2"/>
        <v>7.589819289996208E-2</v>
      </c>
      <c r="G3" s="58">
        <f t="shared" si="3"/>
        <v>290152683</v>
      </c>
      <c r="H3" s="58">
        <f t="shared" si="4"/>
        <v>13609025</v>
      </c>
      <c r="I3" s="70">
        <f t="shared" si="5"/>
        <v>4.690297831917687E-2</v>
      </c>
      <c r="J3" s="58">
        <f t="shared" si="6"/>
        <v>299934191</v>
      </c>
      <c r="K3" s="58">
        <f t="shared" si="7"/>
        <v>23285121</v>
      </c>
      <c r="L3" s="70">
        <f t="shared" si="8"/>
        <v>7.7634100074972776E-2</v>
      </c>
      <c r="M3" s="51">
        <f t="shared" si="9"/>
        <v>312078865</v>
      </c>
      <c r="N3" s="51">
        <f t="shared" si="10"/>
        <v>34806656</v>
      </c>
      <c r="O3" s="49">
        <f t="shared" si="11"/>
        <v>0.11153160275688646</v>
      </c>
      <c r="P3" s="51">
        <v>320908322</v>
      </c>
      <c r="Q3" s="51">
        <v>47907093</v>
      </c>
      <c r="R3" s="49">
        <v>0.14928591661764384</v>
      </c>
      <c r="S3" s="49">
        <f t="shared" si="12"/>
        <v>9.22505581337284E-2</v>
      </c>
      <c r="T3" s="59">
        <v>8</v>
      </c>
    </row>
    <row r="4" spans="1:20" ht="12.75" customHeight="1" x14ac:dyDescent="0.25">
      <c r="A4" s="52" t="s">
        <v>9</v>
      </c>
      <c r="B4" s="52" t="s">
        <v>10</v>
      </c>
      <c r="C4" s="52" t="s">
        <v>11</v>
      </c>
      <c r="D4" s="58">
        <f t="shared" si="0"/>
        <v>26933504</v>
      </c>
      <c r="E4" s="58">
        <f t="shared" si="1"/>
        <v>5468538</v>
      </c>
      <c r="F4" s="70">
        <f t="shared" si="2"/>
        <v>0.20303849064718799</v>
      </c>
      <c r="G4" s="58">
        <f t="shared" si="3"/>
        <v>27725503</v>
      </c>
      <c r="H4" s="58">
        <f t="shared" si="4"/>
        <v>5127283</v>
      </c>
      <c r="I4" s="70">
        <f t="shared" si="5"/>
        <v>0.18493020667650287</v>
      </c>
      <c r="J4" s="58">
        <f t="shared" si="6"/>
        <v>29048667</v>
      </c>
      <c r="K4" s="58">
        <f t="shared" si="7"/>
        <v>4447435</v>
      </c>
      <c r="L4" s="70">
        <f t="shared" si="8"/>
        <v>0.15310289453213119</v>
      </c>
      <c r="M4" s="51">
        <f t="shared" si="9"/>
        <v>29601911</v>
      </c>
      <c r="N4" s="51">
        <f t="shared" si="10"/>
        <v>5408692</v>
      </c>
      <c r="O4" s="49">
        <f t="shared" si="11"/>
        <v>0.18271428489870131</v>
      </c>
      <c r="P4" s="51">
        <v>30759650</v>
      </c>
      <c r="Q4" s="51">
        <v>6690259</v>
      </c>
      <c r="R4" s="49">
        <v>0.21750114191806474</v>
      </c>
      <c r="S4" s="49">
        <f t="shared" si="12"/>
        <v>0.18825740373451763</v>
      </c>
      <c r="T4" s="59">
        <v>7</v>
      </c>
    </row>
    <row r="5" spans="1:20" ht="12.75" customHeight="1" x14ac:dyDescent="0.25">
      <c r="A5" s="52" t="s">
        <v>12</v>
      </c>
      <c r="B5" s="52" t="s">
        <v>13</v>
      </c>
      <c r="C5" s="52" t="s">
        <v>14</v>
      </c>
      <c r="D5" s="58">
        <f t="shared" si="0"/>
        <v>32607399</v>
      </c>
      <c r="E5" s="58">
        <f t="shared" si="1"/>
        <v>5649933</v>
      </c>
      <c r="F5" s="70">
        <f t="shared" si="2"/>
        <v>0.17327150196800425</v>
      </c>
      <c r="G5" s="58">
        <f t="shared" si="3"/>
        <v>30413751</v>
      </c>
      <c r="H5" s="58">
        <f t="shared" si="4"/>
        <v>4539994</v>
      </c>
      <c r="I5" s="70">
        <f t="shared" si="5"/>
        <v>0.14927438578687646</v>
      </c>
      <c r="J5" s="58">
        <f t="shared" si="6"/>
        <v>29636714</v>
      </c>
      <c r="K5" s="58">
        <f t="shared" si="7"/>
        <v>5134974</v>
      </c>
      <c r="L5" s="70">
        <f t="shared" si="8"/>
        <v>0.17326394552378513</v>
      </c>
      <c r="M5" s="51">
        <f t="shared" si="9"/>
        <v>30454411</v>
      </c>
      <c r="N5" s="51">
        <f t="shared" si="10"/>
        <v>7219757</v>
      </c>
      <c r="O5" s="49">
        <f t="shared" si="11"/>
        <v>0.23706769439737319</v>
      </c>
      <c r="P5" s="51">
        <v>32323460</v>
      </c>
      <c r="Q5" s="51">
        <v>10324770</v>
      </c>
      <c r="R5" s="49">
        <v>0.31942032195810721</v>
      </c>
      <c r="S5" s="49">
        <f t="shared" si="12"/>
        <v>0.21045956992682924</v>
      </c>
      <c r="T5" s="59">
        <v>4</v>
      </c>
    </row>
    <row r="6" spans="1:20" ht="12.75" customHeight="1" x14ac:dyDescent="0.25">
      <c r="A6" s="52" t="s">
        <v>15</v>
      </c>
      <c r="B6" s="52" t="s">
        <v>16</v>
      </c>
      <c r="C6" s="52" t="s">
        <v>17</v>
      </c>
      <c r="D6" s="58">
        <f t="shared" si="0"/>
        <v>36716025</v>
      </c>
      <c r="E6" s="58">
        <f t="shared" si="1"/>
        <v>605035</v>
      </c>
      <c r="F6" s="70">
        <f t="shared" si="2"/>
        <v>1.6478771871410371E-2</v>
      </c>
      <c r="G6" s="58">
        <f t="shared" si="3"/>
        <v>33885219</v>
      </c>
      <c r="H6" s="58">
        <f t="shared" si="4"/>
        <v>1696227</v>
      </c>
      <c r="I6" s="70">
        <f t="shared" si="5"/>
        <v>5.0058020873348937E-2</v>
      </c>
      <c r="J6" s="58">
        <f t="shared" si="6"/>
        <v>33604791</v>
      </c>
      <c r="K6" s="58">
        <f t="shared" si="7"/>
        <v>3891421</v>
      </c>
      <c r="L6" s="70">
        <f t="shared" si="8"/>
        <v>0.11579958940973625</v>
      </c>
      <c r="M6" s="51">
        <f t="shared" si="9"/>
        <v>34773166</v>
      </c>
      <c r="N6" s="51">
        <f t="shared" si="10"/>
        <v>7658753</v>
      </c>
      <c r="O6" s="49">
        <f t="shared" si="11"/>
        <v>0.22024894138198403</v>
      </c>
      <c r="P6" s="51">
        <v>37047883</v>
      </c>
      <c r="Q6" s="51">
        <v>10566424</v>
      </c>
      <c r="R6" s="49">
        <v>0.28520992683981428</v>
      </c>
      <c r="S6" s="49">
        <f t="shared" si="12"/>
        <v>0.13755905007525876</v>
      </c>
      <c r="T6" s="59">
        <v>4</v>
      </c>
    </row>
    <row r="7" spans="1:20" ht="12.75" customHeight="1" x14ac:dyDescent="0.25">
      <c r="A7" s="52" t="s">
        <v>18</v>
      </c>
      <c r="B7" s="52" t="s">
        <v>19</v>
      </c>
      <c r="C7" s="52" t="s">
        <v>20</v>
      </c>
      <c r="D7" s="58">
        <f t="shared" si="0"/>
        <v>30261013</v>
      </c>
      <c r="E7" s="58">
        <f t="shared" si="1"/>
        <v>8263919</v>
      </c>
      <c r="F7" s="70">
        <f t="shared" si="2"/>
        <v>0.27308798287750646</v>
      </c>
      <c r="G7" s="58">
        <f t="shared" si="3"/>
        <v>30045651</v>
      </c>
      <c r="H7" s="58">
        <f t="shared" si="4"/>
        <v>7653620</v>
      </c>
      <c r="I7" s="70">
        <f t="shared" si="5"/>
        <v>0.25473303940061076</v>
      </c>
      <c r="J7" s="58">
        <f t="shared" si="6"/>
        <v>30704406</v>
      </c>
      <c r="K7" s="58">
        <f t="shared" si="7"/>
        <v>7221602</v>
      </c>
      <c r="L7" s="70">
        <f t="shared" si="8"/>
        <v>0.23519758043845565</v>
      </c>
      <c r="M7" s="51">
        <f t="shared" si="9"/>
        <v>30589221</v>
      </c>
      <c r="N7" s="51">
        <f t="shared" si="10"/>
        <v>7259723</v>
      </c>
      <c r="O7" s="49">
        <f t="shared" si="11"/>
        <v>0.23732945013539247</v>
      </c>
      <c r="P7" s="51">
        <v>30426791</v>
      </c>
      <c r="Q7" s="51">
        <v>8012320</v>
      </c>
      <c r="R7" s="49">
        <v>0.26333108871060373</v>
      </c>
      <c r="S7" s="49">
        <f t="shared" si="12"/>
        <v>0.25273582831251379</v>
      </c>
      <c r="T7" s="59">
        <v>5</v>
      </c>
    </row>
    <row r="8" spans="1:20" ht="12.75" customHeight="1" x14ac:dyDescent="0.25">
      <c r="A8" s="52" t="s">
        <v>21</v>
      </c>
      <c r="B8" s="52" t="s">
        <v>22</v>
      </c>
      <c r="C8" s="52" t="s">
        <v>8</v>
      </c>
      <c r="D8" s="58">
        <f t="shared" si="0"/>
        <v>38610360</v>
      </c>
      <c r="E8" s="58">
        <f t="shared" si="1"/>
        <v>5097516</v>
      </c>
      <c r="F8" s="70">
        <f t="shared" si="2"/>
        <v>0.13202456542751739</v>
      </c>
      <c r="G8" s="58">
        <f t="shared" si="3"/>
        <v>36935900</v>
      </c>
      <c r="H8" s="58">
        <f t="shared" si="4"/>
        <v>4756254</v>
      </c>
      <c r="I8" s="70">
        <f t="shared" si="5"/>
        <v>0.12877049158136122</v>
      </c>
      <c r="J8" s="58">
        <f t="shared" si="6"/>
        <v>37010987</v>
      </c>
      <c r="K8" s="58">
        <f t="shared" si="7"/>
        <v>7813991</v>
      </c>
      <c r="L8" s="70">
        <f t="shared" si="8"/>
        <v>0.21112625286107609</v>
      </c>
      <c r="M8" s="51">
        <f t="shared" si="9"/>
        <v>39334300</v>
      </c>
      <c r="N8" s="51">
        <f t="shared" si="10"/>
        <v>12107521</v>
      </c>
      <c r="O8" s="49">
        <f t="shared" si="11"/>
        <v>0.30781076566762344</v>
      </c>
      <c r="P8" s="51">
        <v>41264591</v>
      </c>
      <c r="Q8" s="51">
        <v>17425559</v>
      </c>
      <c r="R8" s="49">
        <v>0.42228842156705249</v>
      </c>
      <c r="S8" s="49">
        <f t="shared" si="12"/>
        <v>0.24040409942092614</v>
      </c>
      <c r="T8" s="59">
        <v>7</v>
      </c>
    </row>
    <row r="9" spans="1:20" ht="12.75" customHeight="1" x14ac:dyDescent="0.25">
      <c r="A9" s="52" t="s">
        <v>23</v>
      </c>
      <c r="B9" s="52" t="s">
        <v>24</v>
      </c>
      <c r="C9" s="52" t="s">
        <v>25</v>
      </c>
      <c r="D9" s="58">
        <f t="shared" si="0"/>
        <v>27915808</v>
      </c>
      <c r="E9" s="58">
        <f t="shared" si="1"/>
        <v>8612204</v>
      </c>
      <c r="F9" s="70">
        <f t="shared" si="2"/>
        <v>0.30850634880423305</v>
      </c>
      <c r="G9" s="58">
        <f t="shared" si="3"/>
        <v>29346748</v>
      </c>
      <c r="H9" s="58">
        <f t="shared" si="4"/>
        <v>9518449</v>
      </c>
      <c r="I9" s="70">
        <f t="shared" si="5"/>
        <v>0.32434425102229386</v>
      </c>
      <c r="J9" s="58">
        <f t="shared" si="6"/>
        <v>29737406</v>
      </c>
      <c r="K9" s="58">
        <f t="shared" si="7"/>
        <v>10523773</v>
      </c>
      <c r="L9" s="70">
        <f t="shared" si="8"/>
        <v>0.35389008039235165</v>
      </c>
      <c r="M9" s="51">
        <f t="shared" si="9"/>
        <v>30759230</v>
      </c>
      <c r="N9" s="51">
        <f t="shared" si="10"/>
        <v>12079037</v>
      </c>
      <c r="O9" s="49">
        <f t="shared" si="11"/>
        <v>0.39269633862746239</v>
      </c>
      <c r="P9" s="51">
        <v>31507700</v>
      </c>
      <c r="Q9" s="51">
        <v>12445424</v>
      </c>
      <c r="R9" s="49">
        <v>0.39499627075286359</v>
      </c>
      <c r="S9" s="49">
        <f t="shared" si="12"/>
        <v>0.35488665791984092</v>
      </c>
      <c r="T9" s="59">
        <v>6</v>
      </c>
    </row>
    <row r="10" spans="1:20" ht="12.75" customHeight="1" x14ac:dyDescent="0.25">
      <c r="A10" s="52" t="s">
        <v>26</v>
      </c>
      <c r="B10" s="52" t="s">
        <v>27</v>
      </c>
      <c r="C10" s="52" t="s">
        <v>25</v>
      </c>
      <c r="D10" s="58">
        <f t="shared" si="0"/>
        <v>30399325</v>
      </c>
      <c r="E10" s="58">
        <f t="shared" si="1"/>
        <v>15492143</v>
      </c>
      <c r="F10" s="70">
        <f t="shared" si="2"/>
        <v>0.50962128270940221</v>
      </c>
      <c r="G10" s="58">
        <f t="shared" si="3"/>
        <v>31489915</v>
      </c>
      <c r="H10" s="58">
        <f t="shared" si="4"/>
        <v>18917642</v>
      </c>
      <c r="I10" s="70">
        <f t="shared" si="5"/>
        <v>0.60075239961746485</v>
      </c>
      <c r="J10" s="58">
        <f t="shared" si="6"/>
        <v>31908293</v>
      </c>
      <c r="K10" s="58">
        <f t="shared" si="7"/>
        <v>22357639</v>
      </c>
      <c r="L10" s="70">
        <f t="shared" si="8"/>
        <v>0.70068427038701198</v>
      </c>
      <c r="M10" s="51">
        <f t="shared" si="9"/>
        <v>34964141</v>
      </c>
      <c r="N10" s="51">
        <f t="shared" si="10"/>
        <v>19162973</v>
      </c>
      <c r="O10" s="49">
        <f t="shared" si="11"/>
        <v>0.54807504065379442</v>
      </c>
      <c r="P10" s="51">
        <v>31798459</v>
      </c>
      <c r="Q10" s="51">
        <v>19612414</v>
      </c>
      <c r="R10" s="49">
        <v>0.61677246686702647</v>
      </c>
      <c r="S10" s="49">
        <f t="shared" si="12"/>
        <v>0.59518109204693992</v>
      </c>
      <c r="T10" s="59">
        <v>6</v>
      </c>
    </row>
    <row r="11" spans="1:20" ht="12.75" customHeight="1" x14ac:dyDescent="0.25">
      <c r="A11" s="52" t="s">
        <v>28</v>
      </c>
      <c r="B11" s="52" t="s">
        <v>29</v>
      </c>
      <c r="C11" s="52" t="s">
        <v>25</v>
      </c>
      <c r="D11" s="58">
        <f t="shared" si="0"/>
        <v>46014927</v>
      </c>
      <c r="E11" s="58">
        <f t="shared" si="1"/>
        <v>19113242</v>
      </c>
      <c r="F11" s="70">
        <f t="shared" si="2"/>
        <v>0.41537047315102771</v>
      </c>
      <c r="G11" s="58">
        <f t="shared" si="3"/>
        <v>47451480</v>
      </c>
      <c r="H11" s="58">
        <f t="shared" si="4"/>
        <v>0</v>
      </c>
      <c r="I11" s="70">
        <f t="shared" si="5"/>
        <v>0</v>
      </c>
      <c r="J11" s="58">
        <f t="shared" si="6"/>
        <v>48091372</v>
      </c>
      <c r="K11" s="58">
        <f t="shared" si="7"/>
        <v>0</v>
      </c>
      <c r="L11" s="70">
        <f t="shared" si="8"/>
        <v>0</v>
      </c>
      <c r="M11" s="51">
        <f t="shared" si="9"/>
        <v>48579321</v>
      </c>
      <c r="N11" s="51">
        <f t="shared" si="10"/>
        <v>0</v>
      </c>
      <c r="O11" s="49">
        <f t="shared" si="11"/>
        <v>0</v>
      </c>
      <c r="P11" s="51">
        <v>50396975</v>
      </c>
      <c r="Q11" s="51">
        <v>14966627</v>
      </c>
      <c r="R11" s="49">
        <v>0.29697470929554798</v>
      </c>
      <c r="S11" s="49">
        <f t="shared" si="12"/>
        <v>0.14246903648931514</v>
      </c>
      <c r="T11" s="59">
        <v>7</v>
      </c>
    </row>
    <row r="12" spans="1:20" ht="12.75" customHeight="1" x14ac:dyDescent="0.25">
      <c r="A12" s="52" t="s">
        <v>30</v>
      </c>
      <c r="B12" s="52" t="s">
        <v>31</v>
      </c>
      <c r="C12" s="52" t="s">
        <v>32</v>
      </c>
      <c r="D12" s="58">
        <f t="shared" si="0"/>
        <v>14443167</v>
      </c>
      <c r="E12" s="58">
        <f t="shared" si="1"/>
        <v>-171469</v>
      </c>
      <c r="F12" s="70">
        <f t="shared" si="2"/>
        <v>-1.1871980708940083E-2</v>
      </c>
      <c r="G12" s="58">
        <f t="shared" si="3"/>
        <v>12067102</v>
      </c>
      <c r="H12" s="58">
        <f t="shared" si="4"/>
        <v>382385</v>
      </c>
      <c r="I12" s="70">
        <f t="shared" si="5"/>
        <v>3.1688221413890424E-2</v>
      </c>
      <c r="J12" s="58">
        <f t="shared" si="6"/>
        <v>12104382</v>
      </c>
      <c r="K12" s="58">
        <f t="shared" si="7"/>
        <v>1974991</v>
      </c>
      <c r="L12" s="70">
        <f t="shared" si="8"/>
        <v>0.16316330730474302</v>
      </c>
      <c r="M12" s="51">
        <f t="shared" si="9"/>
        <v>11662740</v>
      </c>
      <c r="N12" s="51">
        <f t="shared" si="10"/>
        <v>3027597</v>
      </c>
      <c r="O12" s="49">
        <f t="shared" si="11"/>
        <v>0.25959568677686373</v>
      </c>
      <c r="P12" s="51">
        <v>12807088</v>
      </c>
      <c r="Q12" s="51">
        <v>4162562</v>
      </c>
      <c r="R12" s="49">
        <v>0.32502017632735875</v>
      </c>
      <c r="S12" s="49">
        <f t="shared" si="12"/>
        <v>0.15351908222278315</v>
      </c>
      <c r="T12" s="59">
        <v>4</v>
      </c>
    </row>
    <row r="13" spans="1:20" ht="12.75" customHeight="1" x14ac:dyDescent="0.25">
      <c r="A13" s="52" t="s">
        <v>33</v>
      </c>
      <c r="B13" s="52" t="s">
        <v>34</v>
      </c>
      <c r="C13" s="52" t="s">
        <v>35</v>
      </c>
      <c r="D13" s="58">
        <f t="shared" si="0"/>
        <v>22188870</v>
      </c>
      <c r="E13" s="58">
        <f t="shared" si="1"/>
        <v>7439037</v>
      </c>
      <c r="F13" s="70">
        <f t="shared" si="2"/>
        <v>0.33525983973045947</v>
      </c>
      <c r="G13" s="58">
        <f t="shared" si="3"/>
        <v>21565605</v>
      </c>
      <c r="H13" s="58">
        <f t="shared" si="4"/>
        <v>7422784</v>
      </c>
      <c r="I13" s="70">
        <f t="shared" si="5"/>
        <v>0.34419549092177104</v>
      </c>
      <c r="J13" s="58">
        <f t="shared" si="6"/>
        <v>21989234</v>
      </c>
      <c r="K13" s="58">
        <f t="shared" si="7"/>
        <v>8299815</v>
      </c>
      <c r="L13" s="70">
        <f t="shared" si="8"/>
        <v>0.3774490280107074</v>
      </c>
      <c r="M13" s="51">
        <f t="shared" si="9"/>
        <v>22328127</v>
      </c>
      <c r="N13" s="51">
        <f t="shared" si="10"/>
        <v>10070234</v>
      </c>
      <c r="O13" s="49">
        <f t="shared" si="11"/>
        <v>0.45101113944756765</v>
      </c>
      <c r="P13" s="51">
        <v>23727645</v>
      </c>
      <c r="Q13" s="51">
        <v>10291333</v>
      </c>
      <c r="R13" s="49">
        <v>0.43372753596069058</v>
      </c>
      <c r="S13" s="49">
        <f t="shared" si="12"/>
        <v>0.3883286068142392</v>
      </c>
      <c r="T13" s="59">
        <v>4</v>
      </c>
    </row>
    <row r="14" spans="1:20" ht="12.75" customHeight="1" x14ac:dyDescent="0.25">
      <c r="A14" s="52" t="s">
        <v>36</v>
      </c>
      <c r="B14" s="52" t="s">
        <v>37</v>
      </c>
      <c r="C14" s="52" t="s">
        <v>38</v>
      </c>
      <c r="D14" s="58">
        <f t="shared" si="0"/>
        <v>18603652</v>
      </c>
      <c r="E14" s="58">
        <f t="shared" si="1"/>
        <v>5060856</v>
      </c>
      <c r="F14" s="70">
        <f t="shared" si="2"/>
        <v>0.27203561967295453</v>
      </c>
      <c r="G14" s="58">
        <f t="shared" si="3"/>
        <v>18617226</v>
      </c>
      <c r="H14" s="58">
        <f t="shared" si="4"/>
        <v>5406476</v>
      </c>
      <c r="I14" s="70">
        <f t="shared" si="5"/>
        <v>0.29040180314725728</v>
      </c>
      <c r="J14" s="58">
        <f t="shared" si="6"/>
        <v>18355547</v>
      </c>
      <c r="K14" s="58">
        <f t="shared" si="7"/>
        <v>6983205</v>
      </c>
      <c r="L14" s="70">
        <f t="shared" si="8"/>
        <v>0.38044112768745053</v>
      </c>
      <c r="M14" s="51">
        <f t="shared" si="9"/>
        <v>19336336</v>
      </c>
      <c r="N14" s="51">
        <f t="shared" si="10"/>
        <v>7837815</v>
      </c>
      <c r="O14" s="49">
        <f t="shared" si="11"/>
        <v>0.40534127044544532</v>
      </c>
      <c r="P14" s="51">
        <v>20332608</v>
      </c>
      <c r="Q14" s="51">
        <v>8087208</v>
      </c>
      <c r="R14" s="49">
        <v>0.39774572942142983</v>
      </c>
      <c r="S14" s="49">
        <f t="shared" si="12"/>
        <v>0.3491931100749075</v>
      </c>
      <c r="T14" s="59">
        <v>1</v>
      </c>
    </row>
    <row r="15" spans="1:20" ht="12.75" customHeight="1" x14ac:dyDescent="0.25">
      <c r="A15" s="52" t="s">
        <v>39</v>
      </c>
      <c r="B15" s="52" t="s">
        <v>40</v>
      </c>
      <c r="C15" s="52" t="s">
        <v>41</v>
      </c>
      <c r="D15" s="58">
        <f t="shared" si="0"/>
        <v>9446651</v>
      </c>
      <c r="E15" s="58">
        <f t="shared" si="1"/>
        <v>1594576</v>
      </c>
      <c r="F15" s="70">
        <f t="shared" si="2"/>
        <v>0.16879802164809518</v>
      </c>
      <c r="G15" s="58">
        <f t="shared" si="3"/>
        <v>9506729</v>
      </c>
      <c r="H15" s="58">
        <f t="shared" si="4"/>
        <v>1387367</v>
      </c>
      <c r="I15" s="70">
        <f t="shared" si="5"/>
        <v>0.14593526332769136</v>
      </c>
      <c r="J15" s="58">
        <f t="shared" si="6"/>
        <v>9571173</v>
      </c>
      <c r="K15" s="58">
        <f t="shared" si="7"/>
        <v>1805743</v>
      </c>
      <c r="L15" s="70">
        <f t="shared" si="8"/>
        <v>0.18866475404843272</v>
      </c>
      <c r="M15" s="51">
        <f t="shared" si="9"/>
        <v>9843418</v>
      </c>
      <c r="N15" s="51">
        <f t="shared" si="10"/>
        <v>2304567</v>
      </c>
      <c r="O15" s="49">
        <f t="shared" si="11"/>
        <v>0.23412263910767581</v>
      </c>
      <c r="P15" s="51">
        <v>10653838</v>
      </c>
      <c r="Q15" s="51">
        <v>2127138</v>
      </c>
      <c r="R15" s="49">
        <v>0.19965931526272504</v>
      </c>
      <c r="S15" s="49">
        <f t="shared" si="12"/>
        <v>0.18743599867892405</v>
      </c>
      <c r="T15" s="59">
        <v>4</v>
      </c>
    </row>
    <row r="16" spans="1:20" ht="12.75" customHeight="1" x14ac:dyDescent="0.25">
      <c r="A16" s="52" t="s">
        <v>42</v>
      </c>
      <c r="B16" s="52" t="s">
        <v>43</v>
      </c>
      <c r="C16" s="52" t="s">
        <v>25</v>
      </c>
      <c r="D16" s="58">
        <f t="shared" si="0"/>
        <v>83749433</v>
      </c>
      <c r="E16" s="58">
        <f t="shared" si="1"/>
        <v>10301524</v>
      </c>
      <c r="F16" s="70">
        <f t="shared" si="2"/>
        <v>0.12300410439793664</v>
      </c>
      <c r="G16" s="58">
        <f t="shared" si="3"/>
        <v>86587117</v>
      </c>
      <c r="H16" s="58">
        <f t="shared" si="4"/>
        <v>2221729</v>
      </c>
      <c r="I16" s="70">
        <f t="shared" si="5"/>
        <v>2.5658886413783704E-2</v>
      </c>
      <c r="J16" s="58">
        <f t="shared" si="6"/>
        <v>79906929</v>
      </c>
      <c r="K16" s="58">
        <f t="shared" si="7"/>
        <v>2308172</v>
      </c>
      <c r="L16" s="70">
        <f t="shared" si="8"/>
        <v>2.8885755326675113E-2</v>
      </c>
      <c r="M16" s="51">
        <f t="shared" si="9"/>
        <v>77303065</v>
      </c>
      <c r="N16" s="51">
        <f t="shared" si="10"/>
        <v>8252428</v>
      </c>
      <c r="O16" s="49">
        <f t="shared" si="11"/>
        <v>0.10675421472615607</v>
      </c>
      <c r="P16" s="51">
        <v>76379982</v>
      </c>
      <c r="Q16" s="51">
        <v>14270366</v>
      </c>
      <c r="R16" s="49">
        <v>0.18683384869087818</v>
      </c>
      <c r="S16" s="49">
        <f t="shared" si="12"/>
        <v>9.4227361911085938E-2</v>
      </c>
      <c r="T16" s="59">
        <v>7</v>
      </c>
    </row>
    <row r="17" spans="1:20" ht="12.75" customHeight="1" x14ac:dyDescent="0.25">
      <c r="A17" s="52" t="s">
        <v>44</v>
      </c>
      <c r="B17" s="52" t="s">
        <v>45</v>
      </c>
      <c r="C17" s="52" t="s">
        <v>46</v>
      </c>
      <c r="D17" s="58">
        <f t="shared" si="0"/>
        <v>31039778</v>
      </c>
      <c r="E17" s="58">
        <f t="shared" si="1"/>
        <v>19166171</v>
      </c>
      <c r="F17" s="70">
        <f t="shared" si="2"/>
        <v>0.61747126541948849</v>
      </c>
      <c r="G17" s="58">
        <f t="shared" si="3"/>
        <v>31788511</v>
      </c>
      <c r="H17" s="58">
        <f t="shared" si="4"/>
        <v>21029924</v>
      </c>
      <c r="I17" s="70">
        <f t="shared" si="5"/>
        <v>0.66155737838743056</v>
      </c>
      <c r="J17" s="58">
        <f t="shared" si="6"/>
        <v>32286553</v>
      </c>
      <c r="K17" s="58">
        <f t="shared" si="7"/>
        <v>23011300</v>
      </c>
      <c r="L17" s="70">
        <f t="shared" si="8"/>
        <v>0.71272086555662972</v>
      </c>
      <c r="M17" s="51">
        <f t="shared" si="9"/>
        <v>33265661</v>
      </c>
      <c r="N17" s="51">
        <f t="shared" si="10"/>
        <v>26532387</v>
      </c>
      <c r="O17" s="49">
        <f t="shared" si="11"/>
        <v>0.79759085502614846</v>
      </c>
      <c r="P17" s="51">
        <v>34567677</v>
      </c>
      <c r="Q17" s="51">
        <v>24358704</v>
      </c>
      <c r="R17" s="49">
        <v>0.70466707959577379</v>
      </c>
      <c r="S17" s="49">
        <f t="shared" si="12"/>
        <v>0.69880148879709414</v>
      </c>
      <c r="T17" s="59">
        <v>6</v>
      </c>
    </row>
    <row r="18" spans="1:20" ht="12.75" customHeight="1" x14ac:dyDescent="0.25">
      <c r="A18" s="52" t="s">
        <v>47</v>
      </c>
      <c r="B18" s="52" t="s">
        <v>48</v>
      </c>
      <c r="C18" s="52" t="s">
        <v>49</v>
      </c>
      <c r="D18" s="58">
        <f t="shared" si="0"/>
        <v>30838419</v>
      </c>
      <c r="E18" s="58">
        <f t="shared" si="1"/>
        <v>6134167</v>
      </c>
      <c r="F18" s="70">
        <f t="shared" si="2"/>
        <v>0.19891314791461909</v>
      </c>
      <c r="G18" s="58">
        <f t="shared" si="3"/>
        <v>29575756</v>
      </c>
      <c r="H18" s="58">
        <f t="shared" si="4"/>
        <v>5320157</v>
      </c>
      <c r="I18" s="70">
        <f t="shared" si="5"/>
        <v>0.17988236716586384</v>
      </c>
      <c r="J18" s="58">
        <f t="shared" si="6"/>
        <v>28897946</v>
      </c>
      <c r="K18" s="58">
        <f t="shared" si="7"/>
        <v>6756619</v>
      </c>
      <c r="L18" s="70">
        <f t="shared" si="8"/>
        <v>0.23380966245836296</v>
      </c>
      <c r="M18" s="51">
        <f t="shared" si="9"/>
        <v>28899100</v>
      </c>
      <c r="N18" s="51">
        <f t="shared" si="10"/>
        <v>9761915</v>
      </c>
      <c r="O18" s="49">
        <f t="shared" si="11"/>
        <v>0.33779304545816308</v>
      </c>
      <c r="P18" s="51">
        <v>28307482</v>
      </c>
      <c r="Q18" s="51">
        <v>13272530</v>
      </c>
      <c r="R18" s="49">
        <v>0.46887003231159874</v>
      </c>
      <c r="S18" s="49">
        <f t="shared" si="12"/>
        <v>0.28385365106172156</v>
      </c>
      <c r="T18" s="59">
        <v>5</v>
      </c>
    </row>
    <row r="19" spans="1:20" ht="12.75" customHeight="1" x14ac:dyDescent="0.25">
      <c r="A19" s="52" t="s">
        <v>50</v>
      </c>
      <c r="B19" s="52" t="s">
        <v>51</v>
      </c>
      <c r="C19" s="52" t="s">
        <v>25</v>
      </c>
      <c r="D19" s="58">
        <f t="shared" si="0"/>
        <v>46576119</v>
      </c>
      <c r="E19" s="58">
        <f t="shared" si="1"/>
        <v>10908542</v>
      </c>
      <c r="F19" s="70">
        <f t="shared" si="2"/>
        <v>0.23420890864693986</v>
      </c>
      <c r="G19" s="58">
        <f t="shared" si="3"/>
        <v>45957579</v>
      </c>
      <c r="H19" s="58">
        <f t="shared" si="4"/>
        <v>10256825</v>
      </c>
      <c r="I19" s="70">
        <f t="shared" si="5"/>
        <v>0.22318027239859611</v>
      </c>
      <c r="J19" s="58">
        <f t="shared" si="6"/>
        <v>45911914</v>
      </c>
      <c r="K19" s="58">
        <f t="shared" si="7"/>
        <v>9550469</v>
      </c>
      <c r="L19" s="70">
        <f t="shared" si="8"/>
        <v>0.20801722620407417</v>
      </c>
      <c r="M19" s="51">
        <f t="shared" si="9"/>
        <v>45401807</v>
      </c>
      <c r="N19" s="51">
        <f t="shared" si="10"/>
        <v>10103700</v>
      </c>
      <c r="O19" s="49">
        <f t="shared" si="11"/>
        <v>0.22253960068153233</v>
      </c>
      <c r="P19" s="51">
        <v>44670804</v>
      </c>
      <c r="Q19" s="51">
        <v>10647641</v>
      </c>
      <c r="R19" s="49">
        <v>0.23835794403879546</v>
      </c>
      <c r="S19" s="49">
        <f t="shared" si="12"/>
        <v>0.22526079039398755</v>
      </c>
      <c r="T19" s="59">
        <v>6</v>
      </c>
    </row>
    <row r="20" spans="1:20" ht="12.75" customHeight="1" x14ac:dyDescent="0.25">
      <c r="A20" s="52" t="s">
        <v>52</v>
      </c>
      <c r="B20" s="52" t="s">
        <v>53</v>
      </c>
      <c r="C20" s="52" t="s">
        <v>25</v>
      </c>
      <c r="D20" s="58">
        <f t="shared" si="0"/>
        <v>15207920</v>
      </c>
      <c r="E20" s="58">
        <f t="shared" si="1"/>
        <v>4211819</v>
      </c>
      <c r="F20" s="70">
        <f t="shared" si="2"/>
        <v>0.27694905023172134</v>
      </c>
      <c r="G20" s="58">
        <f t="shared" si="3"/>
        <v>15249484</v>
      </c>
      <c r="H20" s="58">
        <f t="shared" si="4"/>
        <v>2564809</v>
      </c>
      <c r="I20" s="70">
        <f t="shared" si="5"/>
        <v>0.16818988760537734</v>
      </c>
      <c r="J20" s="58">
        <f t="shared" si="6"/>
        <v>16206432</v>
      </c>
      <c r="K20" s="58">
        <f t="shared" si="7"/>
        <v>2379263</v>
      </c>
      <c r="L20" s="70">
        <f t="shared" si="8"/>
        <v>0.14680979749274856</v>
      </c>
      <c r="M20" s="51">
        <f t="shared" si="9"/>
        <v>16736257</v>
      </c>
      <c r="N20" s="51">
        <f t="shared" si="10"/>
        <v>2995180</v>
      </c>
      <c r="O20" s="49">
        <f t="shared" si="11"/>
        <v>0.17896355200568442</v>
      </c>
      <c r="P20" s="51">
        <v>16960654</v>
      </c>
      <c r="Q20" s="51">
        <v>2537852</v>
      </c>
      <c r="R20" s="49">
        <v>0.14963173000286428</v>
      </c>
      <c r="S20" s="49">
        <f t="shared" si="12"/>
        <v>0.18410880346767916</v>
      </c>
      <c r="T20" s="59">
        <v>7</v>
      </c>
    </row>
    <row r="21" spans="1:20" ht="12.75" customHeight="1" x14ac:dyDescent="0.25">
      <c r="A21" s="52" t="s">
        <v>54</v>
      </c>
      <c r="B21" s="52" t="s">
        <v>55</v>
      </c>
      <c r="C21" s="52" t="s">
        <v>56</v>
      </c>
      <c r="D21" s="58">
        <f t="shared" si="0"/>
        <v>66232255</v>
      </c>
      <c r="E21" s="58">
        <f t="shared" si="1"/>
        <v>7902523</v>
      </c>
      <c r="F21" s="70">
        <f t="shared" si="2"/>
        <v>0.11931532453485089</v>
      </c>
      <c r="G21" s="58">
        <f t="shared" si="3"/>
        <v>65042118</v>
      </c>
      <c r="H21" s="58">
        <f t="shared" si="4"/>
        <v>4080693</v>
      </c>
      <c r="I21" s="70">
        <f t="shared" si="5"/>
        <v>6.2739239211121636E-2</v>
      </c>
      <c r="J21" s="58">
        <f t="shared" si="6"/>
        <v>66170955</v>
      </c>
      <c r="K21" s="58">
        <f t="shared" si="7"/>
        <v>2199975</v>
      </c>
      <c r="L21" s="70">
        <f t="shared" si="8"/>
        <v>3.3246837679764482E-2</v>
      </c>
      <c r="M21" s="51">
        <f t="shared" si="9"/>
        <v>64829050</v>
      </c>
      <c r="N21" s="51">
        <f t="shared" si="10"/>
        <v>4686094</v>
      </c>
      <c r="O21" s="49">
        <f t="shared" si="11"/>
        <v>7.2283860399003225E-2</v>
      </c>
      <c r="P21" s="51">
        <v>65671814</v>
      </c>
      <c r="Q21" s="51">
        <v>7833538</v>
      </c>
      <c r="R21" s="49">
        <v>0.11928310675261689</v>
      </c>
      <c r="S21" s="49">
        <f t="shared" si="12"/>
        <v>8.1373673715471412E-2</v>
      </c>
      <c r="T21" s="59">
        <v>5</v>
      </c>
    </row>
    <row r="22" spans="1:20" ht="12.75" customHeight="1" x14ac:dyDescent="0.25">
      <c r="A22" s="52" t="s">
        <v>57</v>
      </c>
      <c r="B22" s="52" t="s">
        <v>58</v>
      </c>
      <c r="C22" s="52" t="s">
        <v>59</v>
      </c>
      <c r="D22" s="58">
        <f t="shared" si="0"/>
        <v>18297702</v>
      </c>
      <c r="E22" s="58">
        <f t="shared" si="1"/>
        <v>9938528</v>
      </c>
      <c r="F22" s="70">
        <f t="shared" si="2"/>
        <v>0.5431571680421946</v>
      </c>
      <c r="G22" s="58">
        <f t="shared" si="3"/>
        <v>18625315</v>
      </c>
      <c r="H22" s="58">
        <f t="shared" si="4"/>
        <v>9689297</v>
      </c>
      <c r="I22" s="70">
        <f t="shared" si="5"/>
        <v>0.52022191302536358</v>
      </c>
      <c r="J22" s="58">
        <f t="shared" si="6"/>
        <v>18346411</v>
      </c>
      <c r="K22" s="58">
        <f t="shared" si="7"/>
        <v>10331596</v>
      </c>
      <c r="L22" s="70">
        <f t="shared" si="8"/>
        <v>0.56313989695314248</v>
      </c>
      <c r="M22" s="51">
        <f t="shared" si="9"/>
        <v>19143195</v>
      </c>
      <c r="N22" s="51">
        <f t="shared" si="10"/>
        <v>11011904</v>
      </c>
      <c r="O22" s="49">
        <f t="shared" si="11"/>
        <v>0.57523856388654038</v>
      </c>
      <c r="P22" s="51">
        <v>19150986</v>
      </c>
      <c r="Q22" s="51">
        <v>12103723</v>
      </c>
      <c r="R22" s="49">
        <v>0.63201565705285356</v>
      </c>
      <c r="S22" s="49">
        <f t="shared" si="12"/>
        <v>0.5667546397920189</v>
      </c>
      <c r="T22" s="59">
        <v>4</v>
      </c>
    </row>
    <row r="23" spans="1:20" ht="12.75" customHeight="1" x14ac:dyDescent="0.25">
      <c r="A23" s="52" t="s">
        <v>60</v>
      </c>
      <c r="B23" s="52" t="s">
        <v>61</v>
      </c>
      <c r="C23" s="52" t="s">
        <v>62</v>
      </c>
      <c r="D23" s="58">
        <f t="shared" si="0"/>
        <v>15767358</v>
      </c>
      <c r="E23" s="58">
        <f t="shared" si="1"/>
        <v>4676561</v>
      </c>
      <c r="F23" s="70">
        <f t="shared" si="2"/>
        <v>0.29659762910184445</v>
      </c>
      <c r="G23" s="58">
        <f t="shared" si="3"/>
        <v>14287756</v>
      </c>
      <c r="H23" s="58">
        <f t="shared" si="4"/>
        <v>4372247</v>
      </c>
      <c r="I23" s="70">
        <f t="shared" si="5"/>
        <v>0.30601355454278473</v>
      </c>
      <c r="J23" s="58">
        <f t="shared" si="6"/>
        <v>15081883</v>
      </c>
      <c r="K23" s="58">
        <f t="shared" si="7"/>
        <v>4035098</v>
      </c>
      <c r="L23" s="70">
        <f t="shared" si="8"/>
        <v>0.26754603519998132</v>
      </c>
      <c r="M23" s="51">
        <f t="shared" si="9"/>
        <v>15728895</v>
      </c>
      <c r="N23" s="51">
        <f t="shared" si="10"/>
        <v>4198687</v>
      </c>
      <c r="O23" s="49">
        <f t="shared" si="11"/>
        <v>0.26694100253069269</v>
      </c>
      <c r="P23" s="51">
        <v>15843526</v>
      </c>
      <c r="Q23" s="51">
        <v>6012915</v>
      </c>
      <c r="R23" s="49">
        <v>0.37951873844244016</v>
      </c>
      <c r="S23" s="49">
        <f t="shared" si="12"/>
        <v>0.30332339196354863</v>
      </c>
      <c r="T23" s="59">
        <v>4</v>
      </c>
    </row>
    <row r="24" spans="1:20" ht="12.75" customHeight="1" x14ac:dyDescent="0.25">
      <c r="A24" s="52" t="s">
        <v>63</v>
      </c>
      <c r="B24" s="52" t="s">
        <v>64</v>
      </c>
      <c r="C24" s="52" t="s">
        <v>65</v>
      </c>
      <c r="D24" s="58">
        <f t="shared" si="0"/>
        <v>20316049</v>
      </c>
      <c r="E24" s="58">
        <f t="shared" si="1"/>
        <v>1739874</v>
      </c>
      <c r="F24" s="70">
        <f t="shared" si="2"/>
        <v>8.564037229876735E-2</v>
      </c>
      <c r="G24" s="58">
        <f t="shared" si="3"/>
        <v>20351528</v>
      </c>
      <c r="H24" s="58">
        <f t="shared" si="4"/>
        <v>1327072</v>
      </c>
      <c r="I24" s="70">
        <f t="shared" si="5"/>
        <v>6.520748712332558E-2</v>
      </c>
      <c r="J24" s="58">
        <f t="shared" si="6"/>
        <v>20953295</v>
      </c>
      <c r="K24" s="58">
        <f t="shared" si="7"/>
        <v>1617377</v>
      </c>
      <c r="L24" s="70">
        <f t="shared" si="8"/>
        <v>7.718962578439334E-2</v>
      </c>
      <c r="M24" s="51">
        <f t="shared" si="9"/>
        <v>21579926</v>
      </c>
      <c r="N24" s="51">
        <f t="shared" si="10"/>
        <v>1581689</v>
      </c>
      <c r="O24" s="49">
        <f t="shared" si="11"/>
        <v>7.3294458933733139E-2</v>
      </c>
      <c r="P24" s="51">
        <v>21079772</v>
      </c>
      <c r="Q24" s="51">
        <v>2705547</v>
      </c>
      <c r="R24" s="49">
        <v>0.12834802008294965</v>
      </c>
      <c r="S24" s="49">
        <f t="shared" si="12"/>
        <v>8.593599284463381E-2</v>
      </c>
      <c r="T24" s="59">
        <v>4</v>
      </c>
    </row>
    <row r="25" spans="1:20" ht="12.75" customHeight="1" x14ac:dyDescent="0.25">
      <c r="A25" s="52" t="s">
        <v>66</v>
      </c>
      <c r="B25" s="52" t="s">
        <v>67</v>
      </c>
      <c r="C25" s="52" t="s">
        <v>68</v>
      </c>
      <c r="D25" s="58">
        <f t="shared" si="0"/>
        <v>13392882</v>
      </c>
      <c r="E25" s="58">
        <f t="shared" si="1"/>
        <v>1039112</v>
      </c>
      <c r="F25" s="70">
        <f t="shared" si="2"/>
        <v>7.7586885332074154E-2</v>
      </c>
      <c r="G25" s="58">
        <f t="shared" si="3"/>
        <v>13990767</v>
      </c>
      <c r="H25" s="58">
        <f t="shared" si="4"/>
        <v>308684</v>
      </c>
      <c r="I25" s="70">
        <f t="shared" si="5"/>
        <v>2.2063407960407032E-2</v>
      </c>
      <c r="J25" s="58">
        <f t="shared" si="6"/>
        <v>13515413</v>
      </c>
      <c r="K25" s="58">
        <f t="shared" si="7"/>
        <v>307697</v>
      </c>
      <c r="L25" s="70">
        <f t="shared" si="8"/>
        <v>2.2766377912387878E-2</v>
      </c>
      <c r="M25" s="51">
        <f t="shared" si="9"/>
        <v>13582453</v>
      </c>
      <c r="N25" s="51">
        <f t="shared" si="10"/>
        <v>1830745</v>
      </c>
      <c r="O25" s="49">
        <f t="shared" si="11"/>
        <v>0.13478750855975721</v>
      </c>
      <c r="P25" s="51">
        <v>14673789</v>
      </c>
      <c r="Q25" s="51">
        <v>3689845</v>
      </c>
      <c r="R25" s="49">
        <v>0.25145822936393591</v>
      </c>
      <c r="S25" s="49">
        <f t="shared" si="12"/>
        <v>0.10173248182571244</v>
      </c>
      <c r="T25" s="59">
        <v>7</v>
      </c>
    </row>
    <row r="26" spans="1:20" ht="12.75" customHeight="1" x14ac:dyDescent="0.25">
      <c r="A26" s="52" t="s">
        <v>69</v>
      </c>
      <c r="B26" s="52" t="s">
        <v>70</v>
      </c>
      <c r="C26" s="52" t="s">
        <v>11</v>
      </c>
      <c r="D26" s="58">
        <f t="shared" si="0"/>
        <v>103205605</v>
      </c>
      <c r="E26" s="58">
        <f t="shared" si="1"/>
        <v>15212908</v>
      </c>
      <c r="F26" s="70">
        <f t="shared" si="2"/>
        <v>0.14740389342226132</v>
      </c>
      <c r="G26" s="58">
        <f t="shared" si="3"/>
        <v>104589623</v>
      </c>
      <c r="H26" s="58">
        <f t="shared" si="4"/>
        <v>14142407</v>
      </c>
      <c r="I26" s="70">
        <f t="shared" si="5"/>
        <v>0.13521807034336475</v>
      </c>
      <c r="J26" s="58">
        <f t="shared" si="6"/>
        <v>111484608</v>
      </c>
      <c r="K26" s="58">
        <f t="shared" si="7"/>
        <v>8830032</v>
      </c>
      <c r="L26" s="70">
        <f t="shared" si="8"/>
        <v>7.9204045817697091E-2</v>
      </c>
      <c r="M26" s="51">
        <f t="shared" si="9"/>
        <v>115560417</v>
      </c>
      <c r="N26" s="51">
        <f t="shared" si="10"/>
        <v>6672125</v>
      </c>
      <c r="O26" s="49">
        <f t="shared" si="11"/>
        <v>5.7737114257730655E-2</v>
      </c>
      <c r="P26" s="51">
        <v>115264208</v>
      </c>
      <c r="Q26" s="51">
        <v>14539691</v>
      </c>
      <c r="R26" s="49">
        <v>0.12614228867993438</v>
      </c>
      <c r="S26" s="49">
        <f t="shared" si="12"/>
        <v>0.10914108250419763</v>
      </c>
      <c r="T26" s="59">
        <v>7</v>
      </c>
    </row>
    <row r="27" spans="1:20" ht="12.75" customHeight="1" x14ac:dyDescent="0.25">
      <c r="A27" s="52" t="s">
        <v>71</v>
      </c>
      <c r="B27" s="52" t="s">
        <v>72</v>
      </c>
      <c r="C27" s="52" t="s">
        <v>73</v>
      </c>
      <c r="D27" s="58">
        <f t="shared" si="0"/>
        <v>28938234</v>
      </c>
      <c r="E27" s="58">
        <f t="shared" si="1"/>
        <v>9092967</v>
      </c>
      <c r="F27" s="70">
        <f t="shared" si="2"/>
        <v>0.31421983110648699</v>
      </c>
      <c r="G27" s="58">
        <f t="shared" si="3"/>
        <v>29251745</v>
      </c>
      <c r="H27" s="58">
        <f t="shared" si="4"/>
        <v>6838985</v>
      </c>
      <c r="I27" s="70">
        <f t="shared" si="5"/>
        <v>0.23379750507191965</v>
      </c>
      <c r="J27" s="58">
        <f t="shared" si="6"/>
        <v>28284553</v>
      </c>
      <c r="K27" s="58">
        <f t="shared" si="7"/>
        <v>7445788</v>
      </c>
      <c r="L27" s="70">
        <f t="shared" si="8"/>
        <v>0.26324573699290915</v>
      </c>
      <c r="M27" s="51">
        <f t="shared" si="9"/>
        <v>28928435</v>
      </c>
      <c r="N27" s="51">
        <f t="shared" si="10"/>
        <v>8587330</v>
      </c>
      <c r="O27" s="49">
        <f t="shared" si="11"/>
        <v>0.29684737525552279</v>
      </c>
      <c r="P27" s="51">
        <v>30426115</v>
      </c>
      <c r="Q27" s="51">
        <v>8997640</v>
      </c>
      <c r="R27" s="49">
        <v>0.29572096207484921</v>
      </c>
      <c r="S27" s="49">
        <f t="shared" si="12"/>
        <v>0.28076628210033749</v>
      </c>
      <c r="T27" s="59">
        <v>4</v>
      </c>
    </row>
    <row r="28" spans="1:20" ht="12.75" customHeight="1" x14ac:dyDescent="0.25">
      <c r="A28" s="52" t="s">
        <v>74</v>
      </c>
      <c r="B28" s="52" t="s">
        <v>75</v>
      </c>
      <c r="C28" s="52" t="s">
        <v>76</v>
      </c>
      <c r="D28" s="58">
        <f t="shared" si="0"/>
        <v>83853813</v>
      </c>
      <c r="E28" s="58">
        <f t="shared" si="1"/>
        <v>20157050</v>
      </c>
      <c r="F28" s="70">
        <f t="shared" si="2"/>
        <v>0.24038322502996973</v>
      </c>
      <c r="G28" s="58">
        <f t="shared" si="3"/>
        <v>84103459</v>
      </c>
      <c r="H28" s="58">
        <f t="shared" si="4"/>
        <v>15903864</v>
      </c>
      <c r="I28" s="70">
        <f t="shared" si="5"/>
        <v>0.18909880983610911</v>
      </c>
      <c r="J28" s="58">
        <f t="shared" si="6"/>
        <v>83727819</v>
      </c>
      <c r="K28" s="58">
        <f t="shared" si="7"/>
        <v>19705228</v>
      </c>
      <c r="L28" s="70">
        <f t="shared" si="8"/>
        <v>0.2353486360369664</v>
      </c>
      <c r="M28" s="51">
        <f t="shared" si="9"/>
        <v>85497440</v>
      </c>
      <c r="N28" s="51">
        <f t="shared" si="10"/>
        <v>28382709</v>
      </c>
      <c r="O28" s="49">
        <f t="shared" si="11"/>
        <v>0.3319714485018499</v>
      </c>
      <c r="P28" s="51">
        <v>87875809</v>
      </c>
      <c r="Q28" s="51">
        <v>36595050</v>
      </c>
      <c r="R28" s="49">
        <v>0.41644054736383707</v>
      </c>
      <c r="S28" s="49">
        <f t="shared" si="12"/>
        <v>0.2826485333537464</v>
      </c>
      <c r="T28" s="59">
        <v>6</v>
      </c>
    </row>
    <row r="29" spans="1:20" ht="12.75" customHeight="1" x14ac:dyDescent="0.25">
      <c r="A29" s="52" t="s">
        <v>77</v>
      </c>
      <c r="B29" s="52" t="s">
        <v>78</v>
      </c>
      <c r="C29" s="52" t="s">
        <v>79</v>
      </c>
      <c r="D29" s="58">
        <f t="shared" si="0"/>
        <v>28442023</v>
      </c>
      <c r="E29" s="58">
        <f t="shared" si="1"/>
        <v>1907173</v>
      </c>
      <c r="F29" s="70">
        <f t="shared" si="2"/>
        <v>6.7054759079549303E-2</v>
      </c>
      <c r="G29" s="58">
        <f t="shared" si="3"/>
        <v>26691897</v>
      </c>
      <c r="H29" s="58">
        <f t="shared" si="4"/>
        <v>2525695</v>
      </c>
      <c r="I29" s="70">
        <f t="shared" si="5"/>
        <v>9.4624035151941427E-2</v>
      </c>
      <c r="J29" s="58">
        <f t="shared" si="6"/>
        <v>27295311</v>
      </c>
      <c r="K29" s="58">
        <f t="shared" si="7"/>
        <v>4255084</v>
      </c>
      <c r="L29" s="70">
        <f t="shared" si="8"/>
        <v>0.15589065828925708</v>
      </c>
      <c r="M29" s="51">
        <f t="shared" si="9"/>
        <v>29195148</v>
      </c>
      <c r="N29" s="51">
        <f t="shared" si="10"/>
        <v>6304237</v>
      </c>
      <c r="O29" s="49">
        <f t="shared" si="11"/>
        <v>0.21593440800505617</v>
      </c>
      <c r="P29" s="51">
        <v>30245412</v>
      </c>
      <c r="Q29" s="51">
        <v>8317466</v>
      </c>
      <c r="R29" s="49">
        <v>0.27499926269809122</v>
      </c>
      <c r="S29" s="49">
        <f t="shared" si="12"/>
        <v>0.16170062464477905</v>
      </c>
      <c r="T29" s="59">
        <v>4</v>
      </c>
    </row>
    <row r="30" spans="1:20" ht="12.75" customHeight="1" x14ac:dyDescent="0.25">
      <c r="A30" s="52" t="s">
        <v>80</v>
      </c>
      <c r="B30" s="52" t="s">
        <v>81</v>
      </c>
      <c r="C30" s="52" t="s">
        <v>82</v>
      </c>
      <c r="D30" s="58">
        <f t="shared" si="0"/>
        <v>445859602</v>
      </c>
      <c r="E30" s="58">
        <f t="shared" si="1"/>
        <v>45850130</v>
      </c>
      <c r="F30" s="70">
        <f t="shared" si="2"/>
        <v>0.10283535398661213</v>
      </c>
      <c r="G30" s="58">
        <f t="shared" si="3"/>
        <v>448524749</v>
      </c>
      <c r="H30" s="58">
        <f t="shared" si="4"/>
        <v>56898627</v>
      </c>
      <c r="I30" s="70">
        <f t="shared" si="5"/>
        <v>0.12685727404531696</v>
      </c>
      <c r="J30" s="58">
        <f t="shared" si="6"/>
        <v>505036281</v>
      </c>
      <c r="K30" s="58">
        <f t="shared" si="7"/>
        <v>52979171</v>
      </c>
      <c r="L30" s="70">
        <f t="shared" si="8"/>
        <v>0.10490171299198206</v>
      </c>
      <c r="M30" s="51">
        <f t="shared" si="9"/>
        <v>507858674</v>
      </c>
      <c r="N30" s="51">
        <f t="shared" si="10"/>
        <v>58681138</v>
      </c>
      <c r="O30" s="49">
        <f t="shared" si="11"/>
        <v>0.1155461962238731</v>
      </c>
      <c r="P30" s="51">
        <v>519211546</v>
      </c>
      <c r="Q30" s="51">
        <v>66446103</v>
      </c>
      <c r="R30" s="49">
        <v>0.12797501040163695</v>
      </c>
      <c r="S30" s="49">
        <f t="shared" si="12"/>
        <v>0.11562310952988424</v>
      </c>
      <c r="T30" s="59">
        <v>8</v>
      </c>
    </row>
    <row r="31" spans="1:20" ht="12.75" customHeight="1" x14ac:dyDescent="0.25">
      <c r="A31" s="52" t="s">
        <v>83</v>
      </c>
      <c r="B31" s="52" t="s">
        <v>84</v>
      </c>
      <c r="C31" s="52" t="s">
        <v>85</v>
      </c>
      <c r="D31" s="58">
        <f t="shared" si="0"/>
        <v>21748180</v>
      </c>
      <c r="E31" s="58">
        <f t="shared" si="1"/>
        <v>14472322</v>
      </c>
      <c r="F31" s="70">
        <f t="shared" si="2"/>
        <v>0.66544979855785635</v>
      </c>
      <c r="G31" s="58">
        <f t="shared" si="3"/>
        <v>20849613</v>
      </c>
      <c r="H31" s="58">
        <f t="shared" si="4"/>
        <v>15265223</v>
      </c>
      <c r="I31" s="70">
        <f t="shared" si="5"/>
        <v>0.73215857771556714</v>
      </c>
      <c r="J31" s="58">
        <f t="shared" si="6"/>
        <v>27715207</v>
      </c>
      <c r="K31" s="58">
        <f t="shared" si="7"/>
        <v>15024034</v>
      </c>
      <c r="L31" s="70">
        <f t="shared" si="8"/>
        <v>0.54208629940956243</v>
      </c>
      <c r="M31" s="51">
        <f t="shared" si="9"/>
        <v>26288216</v>
      </c>
      <c r="N31" s="51">
        <f t="shared" si="10"/>
        <v>12661539</v>
      </c>
      <c r="O31" s="49">
        <f t="shared" si="11"/>
        <v>0.48164314383296303</v>
      </c>
      <c r="P31" s="51">
        <v>23563429</v>
      </c>
      <c r="Q31" s="51">
        <v>14636147</v>
      </c>
      <c r="R31" s="49">
        <v>0.62113824774823734</v>
      </c>
      <c r="S31" s="49">
        <f t="shared" si="12"/>
        <v>0.60849521345283719</v>
      </c>
      <c r="T31" s="59">
        <v>4</v>
      </c>
    </row>
    <row r="32" spans="1:20" ht="12.75" customHeight="1" x14ac:dyDescent="0.25">
      <c r="A32" s="52" t="s">
        <v>86</v>
      </c>
      <c r="B32" s="52" t="s">
        <v>87</v>
      </c>
      <c r="C32" s="52" t="s">
        <v>88</v>
      </c>
      <c r="D32" s="58">
        <f t="shared" si="0"/>
        <v>18413499</v>
      </c>
      <c r="E32" s="58">
        <f t="shared" si="1"/>
        <v>2974116</v>
      </c>
      <c r="F32" s="70">
        <f t="shared" si="2"/>
        <v>0.16151824267620185</v>
      </c>
      <c r="G32" s="58">
        <f t="shared" si="3"/>
        <v>17746116</v>
      </c>
      <c r="H32" s="58">
        <f t="shared" si="4"/>
        <v>3114120</v>
      </c>
      <c r="I32" s="70">
        <f t="shared" si="5"/>
        <v>0.17548177866075032</v>
      </c>
      <c r="J32" s="58">
        <f t="shared" si="6"/>
        <v>18623595</v>
      </c>
      <c r="K32" s="58">
        <f t="shared" si="7"/>
        <v>3237807</v>
      </c>
      <c r="L32" s="70">
        <f t="shared" si="8"/>
        <v>0.17385510155262718</v>
      </c>
      <c r="M32" s="51">
        <f t="shared" si="9"/>
        <v>19007870</v>
      </c>
      <c r="N32" s="51">
        <f t="shared" si="10"/>
        <v>4757956</v>
      </c>
      <c r="O32" s="49">
        <f t="shared" si="11"/>
        <v>0.25031505371196244</v>
      </c>
      <c r="P32" s="51">
        <v>19858742</v>
      </c>
      <c r="Q32" s="51">
        <v>5548925</v>
      </c>
      <c r="R32" s="49">
        <v>0.27941976385009687</v>
      </c>
      <c r="S32" s="49">
        <f t="shared" si="12"/>
        <v>0.20811798809032772</v>
      </c>
      <c r="T32" s="59">
        <v>1</v>
      </c>
    </row>
    <row r="33" spans="1:20" ht="12.75" customHeight="1" x14ac:dyDescent="0.25">
      <c r="A33" s="52" t="s">
        <v>89</v>
      </c>
      <c r="B33" s="52" t="s">
        <v>90</v>
      </c>
      <c r="C33" s="52" t="s">
        <v>25</v>
      </c>
      <c r="D33" s="58">
        <f t="shared" si="0"/>
        <v>642492833</v>
      </c>
      <c r="E33" s="58">
        <f t="shared" si="1"/>
        <v>46626243</v>
      </c>
      <c r="F33" s="70">
        <f t="shared" si="2"/>
        <v>7.2570837533373705E-2</v>
      </c>
      <c r="G33" s="58">
        <f t="shared" si="3"/>
        <v>633589045</v>
      </c>
      <c r="H33" s="58">
        <f t="shared" si="4"/>
        <v>69349025</v>
      </c>
      <c r="I33" s="70">
        <f t="shared" si="5"/>
        <v>0.10945426778962064</v>
      </c>
      <c r="J33" s="58">
        <f t="shared" si="6"/>
        <v>668153244</v>
      </c>
      <c r="K33" s="58">
        <f t="shared" si="7"/>
        <v>98511656</v>
      </c>
      <c r="L33" s="70">
        <f t="shared" si="8"/>
        <v>0.14743871542139814</v>
      </c>
      <c r="M33" s="51">
        <f t="shared" si="9"/>
        <v>701193752</v>
      </c>
      <c r="N33" s="51">
        <f t="shared" si="10"/>
        <v>88894356</v>
      </c>
      <c r="O33" s="49">
        <f t="shared" si="11"/>
        <v>0.12677573886881982</v>
      </c>
      <c r="P33" s="51">
        <v>701845332</v>
      </c>
      <c r="Q33" s="51">
        <v>98886924</v>
      </c>
      <c r="R33" s="49">
        <v>0.1408956068970478</v>
      </c>
      <c r="S33" s="49">
        <f t="shared" si="12"/>
        <v>0.11942703330205202</v>
      </c>
      <c r="T33" s="59">
        <v>8</v>
      </c>
    </row>
    <row r="34" spans="1:20" ht="12.75" customHeight="1" x14ac:dyDescent="0.25">
      <c r="A34" s="52" t="s">
        <v>91</v>
      </c>
      <c r="B34" s="52" t="s">
        <v>92</v>
      </c>
      <c r="C34" s="52" t="s">
        <v>25</v>
      </c>
      <c r="D34" s="58">
        <f t="shared" si="0"/>
        <v>112269598</v>
      </c>
      <c r="E34" s="58">
        <f t="shared" si="1"/>
        <v>29446629</v>
      </c>
      <c r="F34" s="70">
        <f t="shared" si="2"/>
        <v>0.26228497763036435</v>
      </c>
      <c r="G34" s="58">
        <f t="shared" si="3"/>
        <v>118136843</v>
      </c>
      <c r="H34" s="58">
        <f t="shared" si="4"/>
        <v>21711469</v>
      </c>
      <c r="I34" s="70">
        <f t="shared" si="5"/>
        <v>0.1837823700773856</v>
      </c>
      <c r="J34" s="58">
        <f t="shared" si="6"/>
        <v>115727306</v>
      </c>
      <c r="K34" s="58">
        <f t="shared" si="7"/>
        <v>26366387</v>
      </c>
      <c r="L34" s="70">
        <f t="shared" si="8"/>
        <v>0.22783202954711484</v>
      </c>
      <c r="M34" s="51">
        <f t="shared" si="9"/>
        <v>112010081</v>
      </c>
      <c r="N34" s="51">
        <f t="shared" si="10"/>
        <v>21751270</v>
      </c>
      <c r="O34" s="49">
        <f t="shared" si="11"/>
        <v>0.19419028899729124</v>
      </c>
      <c r="P34" s="51">
        <v>112453914</v>
      </c>
      <c r="Q34" s="51">
        <v>16168597</v>
      </c>
      <c r="R34" s="49">
        <v>0.14377976208102458</v>
      </c>
      <c r="S34" s="49">
        <f t="shared" si="12"/>
        <v>0.20237388566663611</v>
      </c>
      <c r="T34" s="59">
        <v>5</v>
      </c>
    </row>
    <row r="35" spans="1:20" ht="12.75" customHeight="1" x14ac:dyDescent="0.25">
      <c r="A35" s="52" t="s">
        <v>93</v>
      </c>
      <c r="B35" s="52" t="s">
        <v>94</v>
      </c>
      <c r="C35" s="52" t="s">
        <v>46</v>
      </c>
      <c r="D35" s="58">
        <f t="shared" si="0"/>
        <v>759537301</v>
      </c>
      <c r="E35" s="58">
        <f t="shared" si="1"/>
        <v>119706632</v>
      </c>
      <c r="F35" s="70">
        <f t="shared" si="2"/>
        <v>0.15760467832507413</v>
      </c>
      <c r="G35" s="58">
        <f t="shared" si="3"/>
        <v>788995309</v>
      </c>
      <c r="H35" s="58">
        <f t="shared" si="4"/>
        <v>120605461</v>
      </c>
      <c r="I35" s="70">
        <f t="shared" si="5"/>
        <v>0.15285954127263385</v>
      </c>
      <c r="J35" s="58">
        <f t="shared" si="6"/>
        <v>762783908</v>
      </c>
      <c r="K35" s="58">
        <f t="shared" si="7"/>
        <v>120198371</v>
      </c>
      <c r="L35" s="70">
        <f t="shared" si="8"/>
        <v>0.15757853533533117</v>
      </c>
      <c r="M35" s="51">
        <f t="shared" si="9"/>
        <v>790293283</v>
      </c>
      <c r="N35" s="51">
        <f t="shared" si="10"/>
        <v>138873289</v>
      </c>
      <c r="O35" s="49">
        <f t="shared" si="11"/>
        <v>0.17572373698132521</v>
      </c>
      <c r="P35" s="51">
        <v>811808942</v>
      </c>
      <c r="Q35" s="51">
        <v>131895373</v>
      </c>
      <c r="R35" s="49">
        <v>0.16247095366436601</v>
      </c>
      <c r="S35" s="49">
        <f t="shared" si="12"/>
        <v>0.1612474891157461</v>
      </c>
      <c r="T35" s="59">
        <v>8</v>
      </c>
    </row>
    <row r="36" spans="1:20" ht="12.75" customHeight="1" x14ac:dyDescent="0.25">
      <c r="A36" s="52" t="s">
        <v>95</v>
      </c>
      <c r="B36" s="52" t="s">
        <v>96</v>
      </c>
      <c r="C36" s="52" t="s">
        <v>17</v>
      </c>
      <c r="D36" s="58">
        <f t="shared" si="0"/>
        <v>17178474</v>
      </c>
      <c r="E36" s="58">
        <f t="shared" si="1"/>
        <v>2996425</v>
      </c>
      <c r="F36" s="70">
        <f t="shared" si="2"/>
        <v>0.17442905580553897</v>
      </c>
      <c r="G36" s="58">
        <f t="shared" si="3"/>
        <v>16232926</v>
      </c>
      <c r="H36" s="58">
        <f t="shared" si="4"/>
        <v>2937981</v>
      </c>
      <c r="I36" s="70">
        <f t="shared" si="5"/>
        <v>0.18098899730091789</v>
      </c>
      <c r="J36" s="58">
        <f t="shared" si="6"/>
        <v>16263319</v>
      </c>
      <c r="K36" s="58">
        <f t="shared" si="7"/>
        <v>3247122</v>
      </c>
      <c r="L36" s="70">
        <f t="shared" si="8"/>
        <v>0.19965924544676275</v>
      </c>
      <c r="M36" s="51">
        <f t="shared" si="9"/>
        <v>16748553</v>
      </c>
      <c r="N36" s="51">
        <f t="shared" si="10"/>
        <v>3186715</v>
      </c>
      <c r="O36" s="49">
        <f t="shared" si="11"/>
        <v>0.19026807868118517</v>
      </c>
      <c r="P36" s="51">
        <v>16587762</v>
      </c>
      <c r="Q36" s="51">
        <v>3708002</v>
      </c>
      <c r="R36" s="49">
        <v>0.22353841343998063</v>
      </c>
      <c r="S36" s="49">
        <f t="shared" si="12"/>
        <v>0.19377675813487708</v>
      </c>
      <c r="T36" s="59">
        <v>4</v>
      </c>
    </row>
    <row r="37" spans="1:20" ht="12.75" customHeight="1" x14ac:dyDescent="0.25">
      <c r="A37" s="83" t="s">
        <v>97</v>
      </c>
      <c r="B37" s="83" t="s">
        <v>98</v>
      </c>
      <c r="C37" s="83" t="s">
        <v>99</v>
      </c>
      <c r="D37" s="58">
        <f t="shared" si="0"/>
        <v>16200079</v>
      </c>
      <c r="E37" s="58">
        <f t="shared" si="1"/>
        <v>2225575</v>
      </c>
      <c r="F37" s="70">
        <f t="shared" si="2"/>
        <v>0.13738050289754761</v>
      </c>
      <c r="G37" s="58">
        <f t="shared" si="3"/>
        <v>15682381</v>
      </c>
      <c r="H37" s="58">
        <f t="shared" si="4"/>
        <v>2075026</v>
      </c>
      <c r="I37" s="70">
        <f t="shared" si="5"/>
        <v>0.13231574975764204</v>
      </c>
      <c r="J37" s="58">
        <f t="shared" si="6"/>
        <v>16745280</v>
      </c>
      <c r="K37" s="58">
        <f t="shared" si="7"/>
        <v>1600654</v>
      </c>
      <c r="L37" s="70">
        <f t="shared" si="8"/>
        <v>9.5588368782128452E-2</v>
      </c>
      <c r="M37" s="51">
        <f t="shared" si="9"/>
        <v>17389171</v>
      </c>
      <c r="N37" s="51">
        <f t="shared" si="10"/>
        <v>1522566</v>
      </c>
      <c r="O37" s="49">
        <f t="shared" si="11"/>
        <v>8.7558285555993445E-2</v>
      </c>
      <c r="P37" s="84" t="s">
        <v>1420</v>
      </c>
      <c r="Q37" s="84" t="s">
        <v>1420</v>
      </c>
      <c r="R37" s="85" t="s">
        <v>1420</v>
      </c>
      <c r="S37" s="85">
        <f t="shared" si="12"/>
        <v>0.11321072674832788</v>
      </c>
      <c r="T37" s="86">
        <v>4</v>
      </c>
    </row>
    <row r="38" spans="1:20" ht="12.75" customHeight="1" x14ac:dyDescent="0.25">
      <c r="A38" s="52" t="s">
        <v>100</v>
      </c>
      <c r="B38" s="52" t="s">
        <v>101</v>
      </c>
      <c r="C38" s="52" t="s">
        <v>8</v>
      </c>
      <c r="D38" s="58">
        <f t="shared" si="0"/>
        <v>45864698</v>
      </c>
      <c r="E38" s="58">
        <f t="shared" si="1"/>
        <v>4031470</v>
      </c>
      <c r="F38" s="70">
        <f t="shared" si="2"/>
        <v>8.7899194277917189E-2</v>
      </c>
      <c r="G38" s="58">
        <f t="shared" si="3"/>
        <v>46489497</v>
      </c>
      <c r="H38" s="58">
        <f t="shared" si="4"/>
        <v>4486603</v>
      </c>
      <c r="I38" s="70">
        <f t="shared" si="5"/>
        <v>9.6507884350738399E-2</v>
      </c>
      <c r="J38" s="58">
        <f t="shared" si="6"/>
        <v>47954417</v>
      </c>
      <c r="K38" s="58">
        <f t="shared" si="7"/>
        <v>4546917</v>
      </c>
      <c r="L38" s="70">
        <f t="shared" si="8"/>
        <v>9.4817480525308029E-2</v>
      </c>
      <c r="M38" s="51">
        <f t="shared" si="9"/>
        <v>50148726</v>
      </c>
      <c r="N38" s="51">
        <f t="shared" si="10"/>
        <v>4661308</v>
      </c>
      <c r="O38" s="49">
        <f t="shared" si="11"/>
        <v>9.2949679319869458E-2</v>
      </c>
      <c r="P38" s="51">
        <v>51263350</v>
      </c>
      <c r="Q38" s="51">
        <v>3613481</v>
      </c>
      <c r="R38" s="49">
        <v>7.0488584924707415E-2</v>
      </c>
      <c r="S38" s="49">
        <f t="shared" si="12"/>
        <v>8.853256467970809E-2</v>
      </c>
      <c r="T38" s="59">
        <v>5</v>
      </c>
    </row>
    <row r="39" spans="1:20" ht="12.75" customHeight="1" x14ac:dyDescent="0.25">
      <c r="A39" s="52" t="s">
        <v>102</v>
      </c>
      <c r="B39" s="52" t="s">
        <v>103</v>
      </c>
      <c r="C39" s="52" t="s">
        <v>76</v>
      </c>
      <c r="D39" s="58">
        <f t="shared" si="0"/>
        <v>231240122</v>
      </c>
      <c r="E39" s="58">
        <f t="shared" si="1"/>
        <v>19989712</v>
      </c>
      <c r="F39" s="70">
        <f t="shared" si="2"/>
        <v>8.6445690423913549E-2</v>
      </c>
      <c r="G39" s="58">
        <f t="shared" si="3"/>
        <v>223666973</v>
      </c>
      <c r="H39" s="58">
        <f t="shared" si="4"/>
        <v>11242816</v>
      </c>
      <c r="I39" s="70">
        <f t="shared" si="5"/>
        <v>5.0265874524085416E-2</v>
      </c>
      <c r="J39" s="58">
        <f t="shared" si="6"/>
        <v>227383703</v>
      </c>
      <c r="K39" s="58">
        <f t="shared" si="7"/>
        <v>7962957</v>
      </c>
      <c r="L39" s="70">
        <f t="shared" si="8"/>
        <v>3.5019910815684098E-2</v>
      </c>
      <c r="M39" s="51">
        <f t="shared" si="9"/>
        <v>230276536</v>
      </c>
      <c r="N39" s="51">
        <f t="shared" si="10"/>
        <v>15561421</v>
      </c>
      <c r="O39" s="49">
        <f t="shared" si="11"/>
        <v>6.757710216728291E-2</v>
      </c>
      <c r="P39" s="51">
        <v>227332089</v>
      </c>
      <c r="Q39" s="51">
        <v>32836895</v>
      </c>
      <c r="R39" s="49">
        <v>0.14444461028112929</v>
      </c>
      <c r="S39" s="49">
        <f t="shared" si="12"/>
        <v>7.6750637642419045E-2</v>
      </c>
      <c r="T39" s="59">
        <v>8</v>
      </c>
    </row>
    <row r="40" spans="1:20" ht="12.75" customHeight="1" x14ac:dyDescent="0.25">
      <c r="A40" s="52" t="s">
        <v>104</v>
      </c>
      <c r="B40" s="52" t="s">
        <v>105</v>
      </c>
      <c r="C40" s="52" t="s">
        <v>82</v>
      </c>
      <c r="D40" s="58">
        <f t="shared" si="0"/>
        <v>13596241</v>
      </c>
      <c r="E40" s="58">
        <f t="shared" si="1"/>
        <v>5368801</v>
      </c>
      <c r="F40" s="70">
        <f t="shared" si="2"/>
        <v>0.39487392140224642</v>
      </c>
      <c r="G40" s="58">
        <f t="shared" si="3"/>
        <v>13741106</v>
      </c>
      <c r="H40" s="58">
        <f t="shared" si="4"/>
        <v>4853348</v>
      </c>
      <c r="I40" s="70">
        <f t="shared" si="5"/>
        <v>0.35319922573917995</v>
      </c>
      <c r="J40" s="58">
        <f t="shared" si="6"/>
        <v>13413601</v>
      </c>
      <c r="K40" s="58">
        <f t="shared" si="7"/>
        <v>6328861</v>
      </c>
      <c r="L40" s="70">
        <f t="shared" si="8"/>
        <v>0.47182415818093887</v>
      </c>
      <c r="M40" s="51">
        <f t="shared" si="9"/>
        <v>13924563</v>
      </c>
      <c r="N40" s="51">
        <f t="shared" si="10"/>
        <v>8325353</v>
      </c>
      <c r="O40" s="49">
        <f t="shared" si="11"/>
        <v>0.59788971474365116</v>
      </c>
      <c r="P40" s="51">
        <v>14564073</v>
      </c>
      <c r="Q40" s="51">
        <v>9716873</v>
      </c>
      <c r="R40" s="49">
        <v>0.6671810145417425</v>
      </c>
      <c r="S40" s="49">
        <f t="shared" si="12"/>
        <v>0.49699360692155176</v>
      </c>
      <c r="T40" s="59">
        <v>7</v>
      </c>
    </row>
    <row r="41" spans="1:20" ht="12.75" customHeight="1" x14ac:dyDescent="0.25">
      <c r="A41" s="52" t="s">
        <v>106</v>
      </c>
      <c r="B41" s="52" t="s">
        <v>107</v>
      </c>
      <c r="C41" s="52" t="s">
        <v>108</v>
      </c>
      <c r="D41" s="58">
        <f t="shared" si="0"/>
        <v>21202653</v>
      </c>
      <c r="E41" s="58">
        <f t="shared" si="1"/>
        <v>4084432</v>
      </c>
      <c r="F41" s="70">
        <f t="shared" si="2"/>
        <v>0.19263777980991342</v>
      </c>
      <c r="G41" s="58">
        <f t="shared" si="3"/>
        <v>21663485</v>
      </c>
      <c r="H41" s="58">
        <f t="shared" si="4"/>
        <v>4749832</v>
      </c>
      <c r="I41" s="70">
        <f t="shared" si="5"/>
        <v>0.21925521216923316</v>
      </c>
      <c r="J41" s="58">
        <f t="shared" si="6"/>
        <v>21994785</v>
      </c>
      <c r="K41" s="58">
        <f t="shared" si="7"/>
        <v>6744390</v>
      </c>
      <c r="L41" s="70">
        <f t="shared" si="8"/>
        <v>0.30663586845700014</v>
      </c>
      <c r="M41" s="51">
        <f t="shared" si="9"/>
        <v>23151185</v>
      </c>
      <c r="N41" s="51">
        <f t="shared" si="10"/>
        <v>9030515</v>
      </c>
      <c r="O41" s="49">
        <f t="shared" si="11"/>
        <v>0.39006707432038579</v>
      </c>
      <c r="P41" s="51">
        <v>26210248</v>
      </c>
      <c r="Q41" s="51">
        <v>9364770</v>
      </c>
      <c r="R41" s="49">
        <v>0.35729421560604846</v>
      </c>
      <c r="S41" s="49">
        <f t="shared" si="12"/>
        <v>0.29317803007251619</v>
      </c>
      <c r="T41" s="59">
        <v>4</v>
      </c>
    </row>
    <row r="42" spans="1:20" ht="12.75" customHeight="1" x14ac:dyDescent="0.25">
      <c r="A42" s="52" t="s">
        <v>109</v>
      </c>
      <c r="B42" s="52" t="s">
        <v>110</v>
      </c>
      <c r="C42" s="52" t="s">
        <v>111</v>
      </c>
      <c r="D42" s="58">
        <f t="shared" si="0"/>
        <v>43434158</v>
      </c>
      <c r="E42" s="58">
        <f t="shared" si="1"/>
        <v>3663391</v>
      </c>
      <c r="F42" s="70">
        <f t="shared" si="2"/>
        <v>8.4343548227641479E-2</v>
      </c>
      <c r="G42" s="58">
        <f t="shared" si="3"/>
        <v>44607235</v>
      </c>
      <c r="H42" s="58">
        <f t="shared" si="4"/>
        <v>5766825</v>
      </c>
      <c r="I42" s="70">
        <f t="shared" si="5"/>
        <v>0.12928003719575984</v>
      </c>
      <c r="J42" s="58">
        <f t="shared" si="6"/>
        <v>47479232</v>
      </c>
      <c r="K42" s="58">
        <f t="shared" si="7"/>
        <v>7280590</v>
      </c>
      <c r="L42" s="70">
        <f t="shared" si="8"/>
        <v>0.15334262357065928</v>
      </c>
      <c r="M42" s="51">
        <f t="shared" si="9"/>
        <v>49539574</v>
      </c>
      <c r="N42" s="51">
        <f t="shared" si="10"/>
        <v>8049887</v>
      </c>
      <c r="O42" s="49">
        <f t="shared" si="11"/>
        <v>0.16249406989248635</v>
      </c>
      <c r="P42" s="51">
        <v>50700234</v>
      </c>
      <c r="Q42" s="51">
        <v>8906287</v>
      </c>
      <c r="R42" s="49">
        <v>0.17566559949210492</v>
      </c>
      <c r="S42" s="49">
        <f t="shared" si="12"/>
        <v>0.14102517567573039</v>
      </c>
      <c r="T42" s="59">
        <v>5</v>
      </c>
    </row>
    <row r="43" spans="1:20" ht="12.75" customHeight="1" x14ac:dyDescent="0.25">
      <c r="A43" s="52" t="s">
        <v>112</v>
      </c>
      <c r="B43" s="52" t="s">
        <v>113</v>
      </c>
      <c r="C43" s="52" t="s">
        <v>114</v>
      </c>
      <c r="D43" s="58">
        <f t="shared" si="0"/>
        <v>8520153</v>
      </c>
      <c r="E43" s="58">
        <f t="shared" si="1"/>
        <v>229411</v>
      </c>
      <c r="F43" s="70">
        <f t="shared" si="2"/>
        <v>2.692569018420209E-2</v>
      </c>
      <c r="G43" s="58">
        <f t="shared" si="3"/>
        <v>8725708</v>
      </c>
      <c r="H43" s="58">
        <f t="shared" si="4"/>
        <v>333621</v>
      </c>
      <c r="I43" s="70">
        <f t="shared" si="5"/>
        <v>3.823426133443842E-2</v>
      </c>
      <c r="J43" s="58">
        <f t="shared" si="6"/>
        <v>9042410</v>
      </c>
      <c r="K43" s="58">
        <f t="shared" si="7"/>
        <v>480527</v>
      </c>
      <c r="L43" s="70">
        <f t="shared" si="8"/>
        <v>5.3141474452054263E-2</v>
      </c>
      <c r="M43" s="51">
        <f t="shared" si="9"/>
        <v>9445599</v>
      </c>
      <c r="N43" s="51">
        <f t="shared" si="10"/>
        <v>667076</v>
      </c>
      <c r="O43" s="49">
        <f t="shared" si="11"/>
        <v>7.0622943023518153E-2</v>
      </c>
      <c r="P43" s="51">
        <v>9561085</v>
      </c>
      <c r="Q43" s="51">
        <v>1114631</v>
      </c>
      <c r="R43" s="49">
        <v>0.11657996974192783</v>
      </c>
      <c r="S43" s="49">
        <f t="shared" si="12"/>
        <v>6.1100867747228158E-2</v>
      </c>
      <c r="T43" s="59">
        <v>3</v>
      </c>
    </row>
    <row r="44" spans="1:20" ht="12.75" customHeight="1" x14ac:dyDescent="0.25">
      <c r="A44" s="52" t="s">
        <v>115</v>
      </c>
      <c r="B44" s="52" t="s">
        <v>116</v>
      </c>
      <c r="C44" s="52" t="s">
        <v>88</v>
      </c>
      <c r="D44" s="58">
        <f t="shared" si="0"/>
        <v>20674037</v>
      </c>
      <c r="E44" s="58">
        <f t="shared" si="1"/>
        <v>8927846</v>
      </c>
      <c r="F44" s="70">
        <f t="shared" si="2"/>
        <v>0.43183854222569107</v>
      </c>
      <c r="G44" s="58">
        <f t="shared" si="3"/>
        <v>20562890</v>
      </c>
      <c r="H44" s="58">
        <f t="shared" si="4"/>
        <v>9108092</v>
      </c>
      <c r="I44" s="70">
        <f t="shared" si="5"/>
        <v>0.44293832238561798</v>
      </c>
      <c r="J44" s="58">
        <f t="shared" si="6"/>
        <v>21734046</v>
      </c>
      <c r="K44" s="58">
        <f t="shared" si="7"/>
        <v>8979230</v>
      </c>
      <c r="L44" s="70">
        <f t="shared" si="8"/>
        <v>0.41314120711808561</v>
      </c>
      <c r="M44" s="51">
        <f t="shared" si="9"/>
        <v>22508940</v>
      </c>
      <c r="N44" s="51">
        <f t="shared" si="10"/>
        <v>8681718</v>
      </c>
      <c r="O44" s="49">
        <f t="shared" si="11"/>
        <v>0.3857008815164108</v>
      </c>
      <c r="P44" s="51">
        <v>22947283</v>
      </c>
      <c r="Q44" s="51">
        <v>8432784</v>
      </c>
      <c r="R44" s="49">
        <v>0.36748507437677919</v>
      </c>
      <c r="S44" s="49">
        <f t="shared" si="12"/>
        <v>0.40822080552451689</v>
      </c>
      <c r="T44" s="59">
        <v>3</v>
      </c>
    </row>
    <row r="45" spans="1:20" x14ac:dyDescent="0.25">
      <c r="A45" s="52" t="s">
        <v>1401</v>
      </c>
      <c r="B45" s="52" t="s">
        <v>1403</v>
      </c>
      <c r="C45" s="52" t="s">
        <v>1420</v>
      </c>
      <c r="D45" s="58" t="s">
        <v>1420</v>
      </c>
      <c r="E45" s="58" t="s">
        <v>1420</v>
      </c>
      <c r="F45" s="70" t="s">
        <v>1420</v>
      </c>
      <c r="G45" s="58" t="s">
        <v>1420</v>
      </c>
      <c r="H45" s="58" t="s">
        <v>1420</v>
      </c>
      <c r="I45" s="70" t="s">
        <v>1420</v>
      </c>
      <c r="J45" s="58" t="s">
        <v>1420</v>
      </c>
      <c r="K45" s="58" t="s">
        <v>1420</v>
      </c>
      <c r="L45" s="70" t="s">
        <v>1420</v>
      </c>
      <c r="M45" s="51" t="s">
        <v>1420</v>
      </c>
      <c r="N45" s="51" t="s">
        <v>1420</v>
      </c>
      <c r="O45" s="49" t="s">
        <v>1420</v>
      </c>
      <c r="P45" s="51">
        <v>51864593</v>
      </c>
      <c r="Q45" s="51">
        <v>10985129</v>
      </c>
      <c r="R45" s="49">
        <v>0.2118040143494426</v>
      </c>
      <c r="S45" s="49">
        <f t="shared" si="12"/>
        <v>0.2118040143494426</v>
      </c>
      <c r="T45" s="59" t="s">
        <v>1420</v>
      </c>
    </row>
    <row r="46" spans="1:20" ht="12.75" customHeight="1" x14ac:dyDescent="0.25">
      <c r="A46" s="52" t="s">
        <v>117</v>
      </c>
      <c r="B46" s="52" t="s">
        <v>118</v>
      </c>
      <c r="C46" s="52" t="s">
        <v>119</v>
      </c>
      <c r="D46" s="58">
        <f t="shared" ref="D46:D109" si="13">VLOOKUP(A46,Master, 7,FALSE)</f>
        <v>24701420</v>
      </c>
      <c r="E46" s="58">
        <f t="shared" ref="E46:E109" si="14">VLOOKUP(A46, Master, 8,FALSE)</f>
        <v>5451762</v>
      </c>
      <c r="F46" s="70">
        <f t="shared" ref="F46:F109" si="15">VLOOKUP(A46, Master, 9, FALSE)</f>
        <v>0.22070642092640827</v>
      </c>
      <c r="G46" s="58">
        <f t="shared" ref="G46:G109" si="16">VLOOKUP(A46, Master, 10, FALSE)</f>
        <v>24758184</v>
      </c>
      <c r="H46" s="58">
        <f t="shared" ref="H46:H109" si="17">VLOOKUP(A46, Master, 11, FALSE)</f>
        <v>3915197</v>
      </c>
      <c r="I46" s="70">
        <f t="shared" ref="I46:I109" si="18">VLOOKUP(A46, Master, 12, FALSE)</f>
        <v>0.15813748698208238</v>
      </c>
      <c r="J46" s="58">
        <f t="shared" ref="J46:J109" si="19">VLOOKUP(A46, Master, 13, FALSE)</f>
        <v>25255956</v>
      </c>
      <c r="K46" s="58">
        <f t="shared" ref="K46:K109" si="20">VLOOKUP(A46, Master, 14, FALSE)</f>
        <v>3644866</v>
      </c>
      <c r="L46" s="70">
        <f t="shared" ref="L46:L109" si="21">VLOOKUP(A46, Master, 15, FALSE)</f>
        <v>0.14431708702691753</v>
      </c>
      <c r="M46" s="51">
        <f t="shared" ref="M46:M109" si="22">VLOOKUP(A46, Master, 16, FALSE)</f>
        <v>25012827</v>
      </c>
      <c r="N46" s="51">
        <f t="shared" ref="N46:N109" si="23">VLOOKUP(A46, Master, 17, FALSE)</f>
        <v>4381134</v>
      </c>
      <c r="O46" s="49">
        <f t="shared" ref="O46:O109" si="24">VLOOKUP(A46, Master, 18, FALSE)</f>
        <v>0.17515549122056456</v>
      </c>
      <c r="P46" s="51">
        <v>21831977</v>
      </c>
      <c r="Q46" s="51">
        <v>4213127</v>
      </c>
      <c r="R46" s="49">
        <v>0.19297963716249791</v>
      </c>
      <c r="S46" s="49">
        <f t="shared" si="12"/>
        <v>0.17825922466369412</v>
      </c>
      <c r="T46" s="59">
        <v>4</v>
      </c>
    </row>
    <row r="47" spans="1:20" ht="12.75" customHeight="1" x14ac:dyDescent="0.25">
      <c r="A47" s="52" t="s">
        <v>120</v>
      </c>
      <c r="B47" s="52" t="s">
        <v>121</v>
      </c>
      <c r="C47" s="52" t="s">
        <v>119</v>
      </c>
      <c r="D47" s="58">
        <f t="shared" si="13"/>
        <v>10153192</v>
      </c>
      <c r="E47" s="58">
        <f t="shared" si="14"/>
        <v>1188526</v>
      </c>
      <c r="F47" s="70">
        <f t="shared" si="15"/>
        <v>0.11705934448989047</v>
      </c>
      <c r="G47" s="58">
        <f t="shared" si="16"/>
        <v>10030367</v>
      </c>
      <c r="H47" s="58">
        <f t="shared" si="17"/>
        <v>1375705</v>
      </c>
      <c r="I47" s="70">
        <f t="shared" si="18"/>
        <v>0.13715400443473305</v>
      </c>
      <c r="J47" s="58">
        <f t="shared" si="19"/>
        <v>10716108</v>
      </c>
      <c r="K47" s="58">
        <f t="shared" si="20"/>
        <v>1350008</v>
      </c>
      <c r="L47" s="70">
        <f t="shared" si="21"/>
        <v>0.12597932010390339</v>
      </c>
      <c r="M47" s="51">
        <f t="shared" si="22"/>
        <v>11015409</v>
      </c>
      <c r="N47" s="51">
        <f t="shared" si="23"/>
        <v>1400848</v>
      </c>
      <c r="O47" s="49">
        <f t="shared" si="24"/>
        <v>0.12717167378896235</v>
      </c>
      <c r="P47" s="51">
        <v>11696834</v>
      </c>
      <c r="Q47" s="51">
        <v>1011181</v>
      </c>
      <c r="R47" s="49">
        <v>8.6449119479681424E-2</v>
      </c>
      <c r="S47" s="49">
        <f t="shared" si="12"/>
        <v>0.11876269245943413</v>
      </c>
      <c r="T47" s="59">
        <v>1</v>
      </c>
    </row>
    <row r="48" spans="1:20" ht="12.75" customHeight="1" x14ac:dyDescent="0.25">
      <c r="A48" s="52" t="s">
        <v>122</v>
      </c>
      <c r="B48" s="52" t="s">
        <v>123</v>
      </c>
      <c r="C48" s="52" t="s">
        <v>124</v>
      </c>
      <c r="D48" s="58">
        <f t="shared" si="13"/>
        <v>19910018</v>
      </c>
      <c r="E48" s="58">
        <f t="shared" si="14"/>
        <v>12340282</v>
      </c>
      <c r="F48" s="70">
        <f t="shared" si="15"/>
        <v>0.61980265412115654</v>
      </c>
      <c r="G48" s="58">
        <f t="shared" si="16"/>
        <v>19873520</v>
      </c>
      <c r="H48" s="58">
        <f t="shared" si="17"/>
        <v>11888355</v>
      </c>
      <c r="I48" s="70">
        <f t="shared" si="18"/>
        <v>0.59820077168010499</v>
      </c>
      <c r="J48" s="58">
        <f t="shared" si="19"/>
        <v>23854447</v>
      </c>
      <c r="K48" s="58">
        <f t="shared" si="20"/>
        <v>9178576</v>
      </c>
      <c r="L48" s="70">
        <f t="shared" si="21"/>
        <v>0.38477421002465495</v>
      </c>
      <c r="M48" s="51">
        <f t="shared" si="22"/>
        <v>22475828</v>
      </c>
      <c r="N48" s="51">
        <f t="shared" si="23"/>
        <v>9062709</v>
      </c>
      <c r="O48" s="49">
        <f t="shared" si="24"/>
        <v>0.40322025066217804</v>
      </c>
      <c r="P48" s="51">
        <v>22249474</v>
      </c>
      <c r="Q48" s="51">
        <v>10334217</v>
      </c>
      <c r="R48" s="49">
        <v>0.46447017129483598</v>
      </c>
      <c r="S48" s="49">
        <f t="shared" si="12"/>
        <v>0.49409361155658604</v>
      </c>
      <c r="T48" s="59">
        <v>1</v>
      </c>
    </row>
    <row r="49" spans="1:20" ht="12.75" customHeight="1" x14ac:dyDescent="0.25">
      <c r="A49" s="52" t="s">
        <v>125</v>
      </c>
      <c r="B49" s="52" t="s">
        <v>126</v>
      </c>
      <c r="C49" s="52" t="s">
        <v>127</v>
      </c>
      <c r="D49" s="58">
        <f t="shared" si="13"/>
        <v>76297631</v>
      </c>
      <c r="E49" s="58">
        <f t="shared" si="14"/>
        <v>6243808</v>
      </c>
      <c r="F49" s="70">
        <f t="shared" si="15"/>
        <v>8.1834886852515776E-2</v>
      </c>
      <c r="G49" s="58">
        <f t="shared" si="16"/>
        <v>74453326</v>
      </c>
      <c r="H49" s="58">
        <f t="shared" si="17"/>
        <v>5925750</v>
      </c>
      <c r="I49" s="70">
        <f t="shared" si="18"/>
        <v>7.9590131406621106E-2</v>
      </c>
      <c r="J49" s="58">
        <f t="shared" si="19"/>
        <v>70805540</v>
      </c>
      <c r="K49" s="58">
        <f t="shared" si="20"/>
        <v>10726254</v>
      </c>
      <c r="L49" s="70">
        <f t="shared" si="21"/>
        <v>0.15148890891870889</v>
      </c>
      <c r="M49" s="51">
        <f t="shared" si="22"/>
        <v>72815702</v>
      </c>
      <c r="N49" s="51">
        <f t="shared" si="23"/>
        <v>17504077</v>
      </c>
      <c r="O49" s="49">
        <f t="shared" si="24"/>
        <v>0.2403887694442608</v>
      </c>
      <c r="P49" s="51">
        <v>74242480</v>
      </c>
      <c r="Q49" s="51">
        <v>23673549</v>
      </c>
      <c r="R49" s="49">
        <v>0.318867971544054</v>
      </c>
      <c r="S49" s="49">
        <f t="shared" si="12"/>
        <v>0.17443413363323212</v>
      </c>
      <c r="T49" s="59">
        <v>7</v>
      </c>
    </row>
    <row r="50" spans="1:20" ht="12.75" customHeight="1" x14ac:dyDescent="0.25">
      <c r="A50" s="52" t="s">
        <v>128</v>
      </c>
      <c r="B50" s="52" t="s">
        <v>129</v>
      </c>
      <c r="C50" s="52" t="s">
        <v>25</v>
      </c>
      <c r="D50" s="58">
        <f t="shared" si="13"/>
        <v>70695892</v>
      </c>
      <c r="E50" s="58">
        <f t="shared" si="14"/>
        <v>2888121</v>
      </c>
      <c r="F50" s="70">
        <f t="shared" si="15"/>
        <v>4.0852741486025808E-2</v>
      </c>
      <c r="G50" s="58">
        <f t="shared" si="16"/>
        <v>68394532</v>
      </c>
      <c r="H50" s="58">
        <f t="shared" si="17"/>
        <v>1688478</v>
      </c>
      <c r="I50" s="70">
        <f t="shared" si="18"/>
        <v>2.4687324419443355E-2</v>
      </c>
      <c r="J50" s="58">
        <f t="shared" si="19"/>
        <v>70154118</v>
      </c>
      <c r="K50" s="58">
        <f t="shared" si="20"/>
        <v>2566507</v>
      </c>
      <c r="L50" s="70">
        <f t="shared" si="21"/>
        <v>3.6583839597270684E-2</v>
      </c>
      <c r="M50" s="51">
        <f t="shared" si="22"/>
        <v>72863581</v>
      </c>
      <c r="N50" s="51">
        <f t="shared" si="23"/>
        <v>4331922</v>
      </c>
      <c r="O50" s="49">
        <f t="shared" si="24"/>
        <v>5.9452499321986381E-2</v>
      </c>
      <c r="P50" s="51">
        <v>75405951</v>
      </c>
      <c r="Q50" s="51">
        <v>5102692</v>
      </c>
      <c r="R50" s="49">
        <v>6.7669619338134201E-2</v>
      </c>
      <c r="S50" s="49">
        <f t="shared" si="12"/>
        <v>4.5849204832572085E-2</v>
      </c>
      <c r="T50" s="59">
        <v>7</v>
      </c>
    </row>
    <row r="51" spans="1:20" ht="12.75" customHeight="1" x14ac:dyDescent="0.25">
      <c r="A51" s="52" t="s">
        <v>130</v>
      </c>
      <c r="B51" s="52" t="s">
        <v>131</v>
      </c>
      <c r="C51" s="52" t="s">
        <v>132</v>
      </c>
      <c r="D51" s="58">
        <f t="shared" si="13"/>
        <v>41883999</v>
      </c>
      <c r="E51" s="58">
        <f t="shared" si="14"/>
        <v>4049330</v>
      </c>
      <c r="F51" s="70">
        <f t="shared" si="15"/>
        <v>9.6679641311232009E-2</v>
      </c>
      <c r="G51" s="58">
        <f t="shared" si="16"/>
        <v>41260392</v>
      </c>
      <c r="H51" s="58">
        <f t="shared" si="17"/>
        <v>3877615</v>
      </c>
      <c r="I51" s="70">
        <f t="shared" si="18"/>
        <v>9.3979111977414084E-2</v>
      </c>
      <c r="J51" s="58">
        <f t="shared" si="19"/>
        <v>39063027</v>
      </c>
      <c r="K51" s="58">
        <f t="shared" si="20"/>
        <v>7829631</v>
      </c>
      <c r="L51" s="70">
        <f t="shared" si="21"/>
        <v>0.20043584947986751</v>
      </c>
      <c r="M51" s="51">
        <f t="shared" si="22"/>
        <v>40426407</v>
      </c>
      <c r="N51" s="51">
        <f t="shared" si="23"/>
        <v>11670547</v>
      </c>
      <c r="O51" s="49">
        <f t="shared" si="24"/>
        <v>0.28868622927582954</v>
      </c>
      <c r="P51" s="51">
        <v>41046435</v>
      </c>
      <c r="Q51" s="51">
        <v>17086841</v>
      </c>
      <c r="R51" s="49">
        <v>0.41628075617285643</v>
      </c>
      <c r="S51" s="49">
        <f t="shared" si="12"/>
        <v>0.2192123176434399</v>
      </c>
      <c r="T51" s="59">
        <v>7</v>
      </c>
    </row>
    <row r="52" spans="1:20" ht="12.75" customHeight="1" x14ac:dyDescent="0.25">
      <c r="A52" s="52" t="s">
        <v>133</v>
      </c>
      <c r="B52" s="52" t="s">
        <v>134</v>
      </c>
      <c r="C52" s="52" t="s">
        <v>25</v>
      </c>
      <c r="D52" s="58">
        <f t="shared" si="13"/>
        <v>19765171</v>
      </c>
      <c r="E52" s="58">
        <f t="shared" si="14"/>
        <v>13296682</v>
      </c>
      <c r="F52" s="70">
        <f t="shared" si="15"/>
        <v>0.67273296041810116</v>
      </c>
      <c r="G52" s="58">
        <f t="shared" si="16"/>
        <v>18973825</v>
      </c>
      <c r="H52" s="58">
        <f t="shared" si="17"/>
        <v>15078184</v>
      </c>
      <c r="I52" s="70">
        <f t="shared" si="18"/>
        <v>0.79468341254333275</v>
      </c>
      <c r="J52" s="58">
        <f t="shared" si="19"/>
        <v>18905731</v>
      </c>
      <c r="K52" s="58">
        <f t="shared" si="20"/>
        <v>17162036</v>
      </c>
      <c r="L52" s="70">
        <f t="shared" si="21"/>
        <v>0.90776897227618436</v>
      </c>
      <c r="M52" s="51">
        <f t="shared" si="22"/>
        <v>20170923</v>
      </c>
      <c r="N52" s="51">
        <f t="shared" si="23"/>
        <v>17799141</v>
      </c>
      <c r="O52" s="49">
        <f t="shared" si="24"/>
        <v>0.88241579227683331</v>
      </c>
      <c r="P52" s="51">
        <v>21702015</v>
      </c>
      <c r="Q52" s="51">
        <v>17506350</v>
      </c>
      <c r="R52" s="49">
        <v>0.80666933462169299</v>
      </c>
      <c r="S52" s="49">
        <f t="shared" si="12"/>
        <v>0.812854094427229</v>
      </c>
      <c r="T52" s="59">
        <v>5</v>
      </c>
    </row>
    <row r="53" spans="1:20" ht="12.75" customHeight="1" x14ac:dyDescent="0.25">
      <c r="A53" s="52" t="s">
        <v>135</v>
      </c>
      <c r="B53" s="52" t="s">
        <v>136</v>
      </c>
      <c r="C53" s="52" t="s">
        <v>137</v>
      </c>
      <c r="D53" s="58">
        <f t="shared" si="13"/>
        <v>54857606</v>
      </c>
      <c r="E53" s="58">
        <f t="shared" si="14"/>
        <v>11176204</v>
      </c>
      <c r="F53" s="70">
        <f t="shared" si="15"/>
        <v>0.20373116537385902</v>
      </c>
      <c r="G53" s="58">
        <f t="shared" si="16"/>
        <v>53615665</v>
      </c>
      <c r="H53" s="58">
        <f t="shared" si="17"/>
        <v>11229159</v>
      </c>
      <c r="I53" s="70">
        <f t="shared" si="18"/>
        <v>0.20943802524877758</v>
      </c>
      <c r="J53" s="58">
        <f t="shared" si="19"/>
        <v>55387870</v>
      </c>
      <c r="K53" s="58">
        <f t="shared" si="20"/>
        <v>12513009</v>
      </c>
      <c r="L53" s="70">
        <f t="shared" si="21"/>
        <v>0.22591605346080287</v>
      </c>
      <c r="M53" s="51">
        <f t="shared" si="22"/>
        <v>57677929</v>
      </c>
      <c r="N53" s="51">
        <f t="shared" si="23"/>
        <v>13764048</v>
      </c>
      <c r="O53" s="49">
        <f t="shared" si="24"/>
        <v>0.23863630748600562</v>
      </c>
      <c r="P53" s="51">
        <v>60140331</v>
      </c>
      <c r="Q53" s="51">
        <v>13597042</v>
      </c>
      <c r="R53" s="49">
        <v>0.22608857939275392</v>
      </c>
      <c r="S53" s="49">
        <f t="shared" si="12"/>
        <v>0.22076202619243981</v>
      </c>
      <c r="T53" s="59">
        <v>7</v>
      </c>
    </row>
    <row r="54" spans="1:20" ht="12.75" customHeight="1" x14ac:dyDescent="0.25">
      <c r="A54" s="52" t="s">
        <v>138</v>
      </c>
      <c r="B54" s="52" t="s">
        <v>139</v>
      </c>
      <c r="C54" s="52" t="s">
        <v>140</v>
      </c>
      <c r="D54" s="58">
        <f t="shared" si="13"/>
        <v>22473834</v>
      </c>
      <c r="E54" s="58">
        <f t="shared" si="14"/>
        <v>3333263</v>
      </c>
      <c r="F54" s="70">
        <f t="shared" si="15"/>
        <v>0.14831750559339363</v>
      </c>
      <c r="G54" s="58">
        <f t="shared" si="16"/>
        <v>21416572</v>
      </c>
      <c r="H54" s="58">
        <f t="shared" si="17"/>
        <v>1324963</v>
      </c>
      <c r="I54" s="70">
        <f t="shared" si="18"/>
        <v>6.1866250116965497E-2</v>
      </c>
      <c r="J54" s="58">
        <f t="shared" si="19"/>
        <v>20452524</v>
      </c>
      <c r="K54" s="58">
        <f t="shared" si="20"/>
        <v>1042107</v>
      </c>
      <c r="L54" s="70">
        <f t="shared" si="21"/>
        <v>5.0952488797959605E-2</v>
      </c>
      <c r="M54" s="51">
        <f t="shared" si="22"/>
        <v>19592401</v>
      </c>
      <c r="N54" s="51">
        <f t="shared" si="23"/>
        <v>2689147</v>
      </c>
      <c r="O54" s="49">
        <f t="shared" si="24"/>
        <v>0.13725459171645171</v>
      </c>
      <c r="P54" s="51">
        <v>19958166</v>
      </c>
      <c r="Q54" s="51">
        <v>4769051</v>
      </c>
      <c r="R54" s="49">
        <v>0.23895236666535391</v>
      </c>
      <c r="S54" s="49">
        <f t="shared" si="12"/>
        <v>0.12746864057802487</v>
      </c>
      <c r="T54" s="59">
        <v>4</v>
      </c>
    </row>
    <row r="55" spans="1:20" ht="12.75" customHeight="1" x14ac:dyDescent="0.25">
      <c r="A55" s="52" t="s">
        <v>141</v>
      </c>
      <c r="B55" s="52" t="s">
        <v>142</v>
      </c>
      <c r="C55" s="52" t="s">
        <v>143</v>
      </c>
      <c r="D55" s="58">
        <f t="shared" si="13"/>
        <v>27193188</v>
      </c>
      <c r="E55" s="58">
        <f t="shared" si="14"/>
        <v>4889156</v>
      </c>
      <c r="F55" s="70">
        <f t="shared" si="15"/>
        <v>0.17979341002606977</v>
      </c>
      <c r="G55" s="58">
        <f t="shared" si="16"/>
        <v>28319192</v>
      </c>
      <c r="H55" s="58">
        <f t="shared" si="17"/>
        <v>3841284</v>
      </c>
      <c r="I55" s="70">
        <f t="shared" si="18"/>
        <v>0.13564242934614801</v>
      </c>
      <c r="J55" s="58">
        <f t="shared" si="19"/>
        <v>29138609</v>
      </c>
      <c r="K55" s="58">
        <f t="shared" si="20"/>
        <v>2460205</v>
      </c>
      <c r="L55" s="70">
        <f t="shared" si="21"/>
        <v>8.4431106508893405E-2</v>
      </c>
      <c r="M55" s="51">
        <f t="shared" si="22"/>
        <v>29557075</v>
      </c>
      <c r="N55" s="51">
        <f t="shared" si="23"/>
        <v>3430106</v>
      </c>
      <c r="O55" s="49">
        <f t="shared" si="24"/>
        <v>0.11605025192783792</v>
      </c>
      <c r="P55" s="51">
        <v>30320825</v>
      </c>
      <c r="Q55" s="51">
        <v>6362607</v>
      </c>
      <c r="R55" s="49">
        <v>0.20984280605821246</v>
      </c>
      <c r="S55" s="49">
        <f t="shared" si="12"/>
        <v>0.14515200077343232</v>
      </c>
      <c r="T55" s="59">
        <v>4</v>
      </c>
    </row>
    <row r="56" spans="1:20" ht="12.75" customHeight="1" x14ac:dyDescent="0.25">
      <c r="A56" s="52" t="s">
        <v>144</v>
      </c>
      <c r="B56" s="52" t="s">
        <v>145</v>
      </c>
      <c r="C56" s="52" t="s">
        <v>146</v>
      </c>
      <c r="D56" s="58">
        <f t="shared" si="13"/>
        <v>33890302</v>
      </c>
      <c r="E56" s="58">
        <f t="shared" si="14"/>
        <v>12940296</v>
      </c>
      <c r="F56" s="70">
        <f t="shared" si="15"/>
        <v>0.3818288783617213</v>
      </c>
      <c r="G56" s="58">
        <f t="shared" si="16"/>
        <v>36495780</v>
      </c>
      <c r="H56" s="58">
        <f t="shared" si="17"/>
        <v>11648499</v>
      </c>
      <c r="I56" s="70">
        <f t="shared" si="18"/>
        <v>0.3191738606490942</v>
      </c>
      <c r="J56" s="58">
        <f t="shared" si="19"/>
        <v>37203829</v>
      </c>
      <c r="K56" s="58">
        <f t="shared" si="20"/>
        <v>12277803</v>
      </c>
      <c r="L56" s="70">
        <f t="shared" si="21"/>
        <v>0.33001449931403565</v>
      </c>
      <c r="M56" s="51">
        <f t="shared" si="22"/>
        <v>38608431</v>
      </c>
      <c r="N56" s="51">
        <f t="shared" si="23"/>
        <v>12785664</v>
      </c>
      <c r="O56" s="49">
        <f t="shared" si="24"/>
        <v>0.33116248624555605</v>
      </c>
      <c r="P56" s="51">
        <v>38241395</v>
      </c>
      <c r="Q56" s="51">
        <v>16278315</v>
      </c>
      <c r="R56" s="49">
        <v>0.42567262517489229</v>
      </c>
      <c r="S56" s="49">
        <f t="shared" si="12"/>
        <v>0.35757046994905994</v>
      </c>
      <c r="T56" s="59">
        <v>4</v>
      </c>
    </row>
    <row r="57" spans="1:20" ht="12.75" customHeight="1" x14ac:dyDescent="0.25">
      <c r="A57" s="52" t="s">
        <v>147</v>
      </c>
      <c r="B57" s="52" t="s">
        <v>148</v>
      </c>
      <c r="C57" s="52" t="s">
        <v>62</v>
      </c>
      <c r="D57" s="58">
        <f t="shared" si="13"/>
        <v>16692896</v>
      </c>
      <c r="E57" s="58">
        <f t="shared" si="14"/>
        <v>1217059</v>
      </c>
      <c r="F57" s="70">
        <f t="shared" si="15"/>
        <v>7.2908799048409578E-2</v>
      </c>
      <c r="G57" s="58">
        <f t="shared" si="16"/>
        <v>15820123</v>
      </c>
      <c r="H57" s="58">
        <f t="shared" si="17"/>
        <v>1364408</v>
      </c>
      <c r="I57" s="70">
        <f t="shared" si="18"/>
        <v>8.6245094301732037E-2</v>
      </c>
      <c r="J57" s="58">
        <f t="shared" si="19"/>
        <v>16378185</v>
      </c>
      <c r="K57" s="58">
        <f t="shared" si="20"/>
        <v>1872010</v>
      </c>
      <c r="L57" s="70">
        <f t="shared" si="21"/>
        <v>0.11429898978427708</v>
      </c>
      <c r="M57" s="51">
        <f t="shared" si="22"/>
        <v>17412442</v>
      </c>
      <c r="N57" s="51">
        <f t="shared" si="23"/>
        <v>2647114</v>
      </c>
      <c r="O57" s="49">
        <f t="shared" si="24"/>
        <v>0.15202428240679855</v>
      </c>
      <c r="P57" s="51">
        <v>18299026</v>
      </c>
      <c r="Q57" s="51">
        <v>3689845</v>
      </c>
      <c r="R57" s="49">
        <v>0.20164160649861912</v>
      </c>
      <c r="S57" s="49">
        <f t="shared" si="12"/>
        <v>0.12542375440796727</v>
      </c>
      <c r="T57" s="59">
        <v>4</v>
      </c>
    </row>
    <row r="58" spans="1:20" ht="12.75" customHeight="1" x14ac:dyDescent="0.25">
      <c r="A58" s="52" t="s">
        <v>149</v>
      </c>
      <c r="B58" s="52" t="s">
        <v>150</v>
      </c>
      <c r="C58" s="52" t="s">
        <v>151</v>
      </c>
      <c r="D58" s="58">
        <f t="shared" si="13"/>
        <v>19256147</v>
      </c>
      <c r="E58" s="58">
        <f t="shared" si="14"/>
        <v>1711190</v>
      </c>
      <c r="F58" s="70">
        <f t="shared" si="15"/>
        <v>8.8864610350139095E-2</v>
      </c>
      <c r="G58" s="58">
        <f t="shared" si="16"/>
        <v>19041147</v>
      </c>
      <c r="H58" s="58">
        <f t="shared" si="17"/>
        <v>1799578</v>
      </c>
      <c r="I58" s="70">
        <f t="shared" si="18"/>
        <v>9.4509957829746291E-2</v>
      </c>
      <c r="J58" s="58">
        <f t="shared" si="19"/>
        <v>19324126</v>
      </c>
      <c r="K58" s="58">
        <f t="shared" si="20"/>
        <v>1770703</v>
      </c>
      <c r="L58" s="70">
        <f t="shared" si="21"/>
        <v>9.1631725026011523E-2</v>
      </c>
      <c r="M58" s="51">
        <f t="shared" si="22"/>
        <v>20772451</v>
      </c>
      <c r="N58" s="51">
        <f t="shared" si="23"/>
        <v>517039</v>
      </c>
      <c r="O58" s="49">
        <f t="shared" si="24"/>
        <v>2.489061112720882E-2</v>
      </c>
      <c r="P58" s="51">
        <v>19904023</v>
      </c>
      <c r="Q58" s="51">
        <v>202067</v>
      </c>
      <c r="R58" s="49">
        <v>1.0152068252734636E-2</v>
      </c>
      <c r="S58" s="49">
        <f t="shared" si="12"/>
        <v>6.2009794517168072E-2</v>
      </c>
      <c r="T58" s="59">
        <v>4</v>
      </c>
    </row>
    <row r="59" spans="1:20" ht="12.75" customHeight="1" x14ac:dyDescent="0.25">
      <c r="A59" s="52" t="s">
        <v>152</v>
      </c>
      <c r="B59" s="52" t="s">
        <v>153</v>
      </c>
      <c r="C59" s="52" t="s">
        <v>25</v>
      </c>
      <c r="D59" s="58">
        <f t="shared" si="13"/>
        <v>35384848</v>
      </c>
      <c r="E59" s="58">
        <f t="shared" si="14"/>
        <v>1235625</v>
      </c>
      <c r="F59" s="70">
        <f t="shared" si="15"/>
        <v>3.4919607398059195E-2</v>
      </c>
      <c r="G59" s="58">
        <f t="shared" si="16"/>
        <v>35201625</v>
      </c>
      <c r="H59" s="58">
        <f t="shared" si="17"/>
        <v>867081</v>
      </c>
      <c r="I59" s="70">
        <f t="shared" si="18"/>
        <v>2.4631845830980815E-2</v>
      </c>
      <c r="J59" s="58">
        <f t="shared" si="19"/>
        <v>37065702</v>
      </c>
      <c r="K59" s="58">
        <f t="shared" si="20"/>
        <v>2012095</v>
      </c>
      <c r="L59" s="70">
        <f t="shared" si="21"/>
        <v>5.4284551254418438E-2</v>
      </c>
      <c r="M59" s="51">
        <f t="shared" si="22"/>
        <v>40313041</v>
      </c>
      <c r="N59" s="51">
        <f t="shared" si="23"/>
        <v>1172405</v>
      </c>
      <c r="O59" s="49">
        <f t="shared" si="24"/>
        <v>2.908252443669531E-2</v>
      </c>
      <c r="P59" s="51">
        <v>41171584</v>
      </c>
      <c r="Q59" s="51">
        <v>768365</v>
      </c>
      <c r="R59" s="49">
        <v>1.8662507616903929E-2</v>
      </c>
      <c r="S59" s="49">
        <f t="shared" si="12"/>
        <v>3.231620730741154E-2</v>
      </c>
      <c r="T59" s="59">
        <v>7</v>
      </c>
    </row>
    <row r="60" spans="1:20" ht="12.75" customHeight="1" x14ac:dyDescent="0.25">
      <c r="A60" s="52" t="s">
        <v>154</v>
      </c>
      <c r="B60" s="52" t="s">
        <v>155</v>
      </c>
      <c r="C60" s="52" t="s">
        <v>17</v>
      </c>
      <c r="D60" s="58">
        <f t="shared" si="13"/>
        <v>21262223</v>
      </c>
      <c r="E60" s="58">
        <f t="shared" si="14"/>
        <v>1885716</v>
      </c>
      <c r="F60" s="70">
        <f t="shared" si="15"/>
        <v>8.8688562809260352E-2</v>
      </c>
      <c r="G60" s="58">
        <f t="shared" si="16"/>
        <v>20506060</v>
      </c>
      <c r="H60" s="58">
        <f t="shared" si="17"/>
        <v>2811836</v>
      </c>
      <c r="I60" s="70">
        <f t="shared" si="18"/>
        <v>0.13712219704809211</v>
      </c>
      <c r="J60" s="58">
        <f t="shared" si="19"/>
        <v>20721235</v>
      </c>
      <c r="K60" s="58">
        <f t="shared" si="20"/>
        <v>3406236</v>
      </c>
      <c r="L60" s="70">
        <f t="shared" si="21"/>
        <v>0.16438383136912449</v>
      </c>
      <c r="M60" s="51">
        <f t="shared" si="22"/>
        <v>21173797</v>
      </c>
      <c r="N60" s="51">
        <f t="shared" si="23"/>
        <v>4063787</v>
      </c>
      <c r="O60" s="49">
        <f t="shared" si="24"/>
        <v>0.19192528387799315</v>
      </c>
      <c r="P60" s="51">
        <v>21479155</v>
      </c>
      <c r="Q60" s="51">
        <v>4083634</v>
      </c>
      <c r="R60" s="49">
        <v>0.19012079385804517</v>
      </c>
      <c r="S60" s="49">
        <f t="shared" si="12"/>
        <v>0.15444813379250305</v>
      </c>
      <c r="T60" s="59">
        <v>4</v>
      </c>
    </row>
    <row r="61" spans="1:20" ht="12.75" customHeight="1" x14ac:dyDescent="0.25">
      <c r="A61" s="52" t="s">
        <v>156</v>
      </c>
      <c r="B61" s="52" t="s">
        <v>157</v>
      </c>
      <c r="C61" s="52" t="s">
        <v>158</v>
      </c>
      <c r="D61" s="58">
        <f t="shared" si="13"/>
        <v>14008392</v>
      </c>
      <c r="E61" s="58">
        <f t="shared" si="14"/>
        <v>6553976</v>
      </c>
      <c r="F61" s="70">
        <f t="shared" si="15"/>
        <v>0.46786069378983686</v>
      </c>
      <c r="G61" s="58">
        <f t="shared" si="16"/>
        <v>14629434</v>
      </c>
      <c r="H61" s="58">
        <f t="shared" si="17"/>
        <v>5863737</v>
      </c>
      <c r="I61" s="70">
        <f t="shared" si="18"/>
        <v>0.4008177623276471</v>
      </c>
      <c r="J61" s="58">
        <f t="shared" si="19"/>
        <v>14593556</v>
      </c>
      <c r="K61" s="58">
        <f t="shared" si="20"/>
        <v>5958908</v>
      </c>
      <c r="L61" s="70">
        <f t="shared" si="21"/>
        <v>0.40832460573694307</v>
      </c>
      <c r="M61" s="51">
        <f t="shared" si="22"/>
        <v>15468438</v>
      </c>
      <c r="N61" s="51">
        <f t="shared" si="23"/>
        <v>6410996</v>
      </c>
      <c r="O61" s="49">
        <f t="shared" si="24"/>
        <v>0.41445658572636745</v>
      </c>
      <c r="P61" s="51">
        <v>15862630</v>
      </c>
      <c r="Q61" s="51">
        <v>8319774</v>
      </c>
      <c r="R61" s="49">
        <v>0.52448894035856597</v>
      </c>
      <c r="S61" s="49">
        <f t="shared" si="12"/>
        <v>0.44318971758787207</v>
      </c>
      <c r="T61" s="59">
        <v>4</v>
      </c>
    </row>
    <row r="62" spans="1:20" ht="12.75" customHeight="1" x14ac:dyDescent="0.25">
      <c r="A62" s="52" t="s">
        <v>159</v>
      </c>
      <c r="B62" s="52" t="s">
        <v>1404</v>
      </c>
      <c r="C62" s="52" t="s">
        <v>46</v>
      </c>
      <c r="D62" s="58">
        <f t="shared" si="13"/>
        <v>16005264</v>
      </c>
      <c r="E62" s="58">
        <f t="shared" si="14"/>
        <v>6843494</v>
      </c>
      <c r="F62" s="70">
        <f t="shared" si="15"/>
        <v>0.42757770193606304</v>
      </c>
      <c r="G62" s="58">
        <f t="shared" si="16"/>
        <v>15601854</v>
      </c>
      <c r="H62" s="58">
        <f t="shared" si="17"/>
        <v>7227334</v>
      </c>
      <c r="I62" s="70">
        <f t="shared" si="18"/>
        <v>0.46323558725777075</v>
      </c>
      <c r="J62" s="58">
        <f t="shared" si="19"/>
        <v>16164069</v>
      </c>
      <c r="K62" s="58">
        <f t="shared" si="20"/>
        <v>4377826</v>
      </c>
      <c r="L62" s="70">
        <f t="shared" si="21"/>
        <v>0.27083687900614628</v>
      </c>
      <c r="M62" s="51">
        <f t="shared" si="22"/>
        <v>17244293</v>
      </c>
      <c r="N62" s="51">
        <f t="shared" si="23"/>
        <v>4125247</v>
      </c>
      <c r="O62" s="49">
        <f t="shared" si="24"/>
        <v>0.23922389859648058</v>
      </c>
      <c r="P62" s="51">
        <v>17038493</v>
      </c>
      <c r="Q62" s="51">
        <v>5275093</v>
      </c>
      <c r="R62" s="49">
        <v>0.30959856602341534</v>
      </c>
      <c r="S62" s="49">
        <f t="shared" si="12"/>
        <v>0.34209452656397515</v>
      </c>
      <c r="T62" s="59">
        <v>6</v>
      </c>
    </row>
    <row r="63" spans="1:20" ht="12.75" customHeight="1" x14ac:dyDescent="0.25">
      <c r="A63" s="52" t="s">
        <v>161</v>
      </c>
      <c r="B63" s="52" t="s">
        <v>162</v>
      </c>
      <c r="C63" s="52" t="s">
        <v>82</v>
      </c>
      <c r="D63" s="58">
        <f t="shared" si="13"/>
        <v>40965517</v>
      </c>
      <c r="E63" s="58">
        <f t="shared" si="14"/>
        <v>6783499</v>
      </c>
      <c r="F63" s="70">
        <f t="shared" si="15"/>
        <v>0.1655904647804152</v>
      </c>
      <c r="G63" s="58">
        <f t="shared" si="16"/>
        <v>39211662</v>
      </c>
      <c r="H63" s="58">
        <f t="shared" si="17"/>
        <v>10345990</v>
      </c>
      <c r="I63" s="70">
        <f t="shared" si="18"/>
        <v>0.26384982100478171</v>
      </c>
      <c r="J63" s="58">
        <f t="shared" si="19"/>
        <v>40776789</v>
      </c>
      <c r="K63" s="58">
        <f t="shared" si="20"/>
        <v>13478016</v>
      </c>
      <c r="L63" s="70">
        <f t="shared" si="21"/>
        <v>0.33053156784856208</v>
      </c>
      <c r="M63" s="51">
        <f t="shared" si="22"/>
        <v>42139518</v>
      </c>
      <c r="N63" s="51">
        <f t="shared" si="23"/>
        <v>17411733</v>
      </c>
      <c r="O63" s="49">
        <f t="shared" si="24"/>
        <v>0.4131925049546129</v>
      </c>
      <c r="P63" s="51">
        <v>45540925</v>
      </c>
      <c r="Q63" s="51">
        <v>18154568</v>
      </c>
      <c r="R63" s="49">
        <v>0.39864293489866531</v>
      </c>
      <c r="S63" s="49">
        <f t="shared" si="12"/>
        <v>0.31436145869740739</v>
      </c>
      <c r="T63" s="59">
        <v>7</v>
      </c>
    </row>
    <row r="64" spans="1:20" ht="12.75" customHeight="1" x14ac:dyDescent="0.25">
      <c r="A64" s="52" t="s">
        <v>163</v>
      </c>
      <c r="B64" s="52" t="s">
        <v>164</v>
      </c>
      <c r="C64" s="52" t="s">
        <v>165</v>
      </c>
      <c r="D64" s="58">
        <f t="shared" si="13"/>
        <v>27315541</v>
      </c>
      <c r="E64" s="58">
        <f t="shared" si="14"/>
        <v>6889792</v>
      </c>
      <c r="F64" s="70">
        <f t="shared" si="15"/>
        <v>0.25222974716114904</v>
      </c>
      <c r="G64" s="58">
        <f t="shared" si="16"/>
        <v>26982204</v>
      </c>
      <c r="H64" s="58">
        <f t="shared" si="17"/>
        <v>6764437</v>
      </c>
      <c r="I64" s="70">
        <f t="shared" si="18"/>
        <v>0.25069994282157232</v>
      </c>
      <c r="J64" s="58">
        <f t="shared" si="19"/>
        <v>26828526</v>
      </c>
      <c r="K64" s="58">
        <f t="shared" si="20"/>
        <v>7708177</v>
      </c>
      <c r="L64" s="70">
        <f t="shared" si="21"/>
        <v>0.28731272825051962</v>
      </c>
      <c r="M64" s="51">
        <f t="shared" si="22"/>
        <v>27825527</v>
      </c>
      <c r="N64" s="51">
        <f t="shared" si="23"/>
        <v>9639789</v>
      </c>
      <c r="O64" s="49">
        <f t="shared" si="24"/>
        <v>0.34643688868857719</v>
      </c>
      <c r="P64" s="51">
        <v>26597443</v>
      </c>
      <c r="Q64" s="51">
        <v>14197389</v>
      </c>
      <c r="R64" s="49">
        <v>0.53378774042301735</v>
      </c>
      <c r="S64" s="49">
        <f t="shared" si="12"/>
        <v>0.3340934094689671</v>
      </c>
      <c r="T64" s="59">
        <v>4</v>
      </c>
    </row>
    <row r="65" spans="1:20" ht="12.75" customHeight="1" x14ac:dyDescent="0.25">
      <c r="A65" s="52" t="s">
        <v>166</v>
      </c>
      <c r="B65" s="52" t="s">
        <v>167</v>
      </c>
      <c r="C65" s="52" t="s">
        <v>168</v>
      </c>
      <c r="D65" s="58">
        <f t="shared" si="13"/>
        <v>72765893</v>
      </c>
      <c r="E65" s="58">
        <f t="shared" si="14"/>
        <v>10355478</v>
      </c>
      <c r="F65" s="70">
        <f t="shared" si="15"/>
        <v>0.14231225060345237</v>
      </c>
      <c r="G65" s="58">
        <f t="shared" si="16"/>
        <v>75519221</v>
      </c>
      <c r="H65" s="58">
        <f t="shared" si="17"/>
        <v>8980273</v>
      </c>
      <c r="I65" s="70">
        <f t="shared" si="18"/>
        <v>0.11891373985438754</v>
      </c>
      <c r="J65" s="58">
        <f t="shared" si="19"/>
        <v>79980405</v>
      </c>
      <c r="K65" s="58">
        <f t="shared" si="20"/>
        <v>11212719</v>
      </c>
      <c r="L65" s="70">
        <f t="shared" si="21"/>
        <v>0.14019332610281232</v>
      </c>
      <c r="M65" s="51">
        <f t="shared" si="22"/>
        <v>82409779</v>
      </c>
      <c r="N65" s="51">
        <f t="shared" si="23"/>
        <v>17052828</v>
      </c>
      <c r="O65" s="49">
        <f t="shared" si="24"/>
        <v>0.20692723857444151</v>
      </c>
      <c r="P65" s="51">
        <v>85622328</v>
      </c>
      <c r="Q65" s="51">
        <v>24140909</v>
      </c>
      <c r="R65" s="49">
        <v>0.28194642173242473</v>
      </c>
      <c r="S65" s="49">
        <f t="shared" si="12"/>
        <v>0.17805859537350371</v>
      </c>
      <c r="T65" s="59">
        <v>7</v>
      </c>
    </row>
    <row r="66" spans="1:20" ht="12.75" customHeight="1" x14ac:dyDescent="0.25">
      <c r="A66" s="52" t="s">
        <v>169</v>
      </c>
      <c r="B66" s="52" t="s">
        <v>170</v>
      </c>
      <c r="C66" s="52" t="s">
        <v>171</v>
      </c>
      <c r="D66" s="58">
        <f t="shared" si="13"/>
        <v>14389731</v>
      </c>
      <c r="E66" s="58">
        <f t="shared" si="14"/>
        <v>2692999</v>
      </c>
      <c r="F66" s="70">
        <f t="shared" si="15"/>
        <v>0.18714727884767268</v>
      </c>
      <c r="G66" s="58">
        <f t="shared" si="16"/>
        <v>14466364</v>
      </c>
      <c r="H66" s="58">
        <f t="shared" si="17"/>
        <v>1358969</v>
      </c>
      <c r="I66" s="70">
        <f t="shared" si="18"/>
        <v>9.3939914687616047E-2</v>
      </c>
      <c r="J66" s="58">
        <f t="shared" si="19"/>
        <v>14708804</v>
      </c>
      <c r="K66" s="58">
        <f t="shared" si="20"/>
        <v>1902851</v>
      </c>
      <c r="L66" s="70">
        <f t="shared" si="21"/>
        <v>0.12936816616769115</v>
      </c>
      <c r="M66" s="51">
        <f t="shared" si="22"/>
        <v>15253031</v>
      </c>
      <c r="N66" s="51">
        <f t="shared" si="23"/>
        <v>3662225</v>
      </c>
      <c r="O66" s="49">
        <f t="shared" si="24"/>
        <v>0.24009818114183337</v>
      </c>
      <c r="P66" s="51">
        <v>16515083</v>
      </c>
      <c r="Q66" s="51">
        <v>4866067</v>
      </c>
      <c r="R66" s="49">
        <v>0.29464381135716966</v>
      </c>
      <c r="S66" s="49">
        <f t="shared" ref="S66:S129" si="25">AVERAGE(F66,I66,L66,O66,R66)</f>
        <v>0.18903947044039657</v>
      </c>
      <c r="T66" s="59">
        <v>4</v>
      </c>
    </row>
    <row r="67" spans="1:20" ht="12.75" customHeight="1" x14ac:dyDescent="0.25">
      <c r="A67" s="52" t="s">
        <v>172</v>
      </c>
      <c r="B67" s="52" t="s">
        <v>173</v>
      </c>
      <c r="C67" s="52" t="s">
        <v>174</v>
      </c>
      <c r="D67" s="58">
        <f t="shared" si="13"/>
        <v>22002498</v>
      </c>
      <c r="E67" s="58">
        <f t="shared" si="14"/>
        <v>4730016</v>
      </c>
      <c r="F67" s="70">
        <f t="shared" si="15"/>
        <v>0.21497631768901876</v>
      </c>
      <c r="G67" s="58">
        <f t="shared" si="16"/>
        <v>22038800</v>
      </c>
      <c r="H67" s="58">
        <f t="shared" si="17"/>
        <v>5155731</v>
      </c>
      <c r="I67" s="70">
        <f t="shared" si="18"/>
        <v>0.23393882607038496</v>
      </c>
      <c r="J67" s="58">
        <f t="shared" si="19"/>
        <v>23292123</v>
      </c>
      <c r="K67" s="58">
        <f t="shared" si="20"/>
        <v>5781201</v>
      </c>
      <c r="L67" s="70">
        <f t="shared" si="21"/>
        <v>0.24820412463045982</v>
      </c>
      <c r="M67" s="51">
        <f t="shared" si="22"/>
        <v>25224895</v>
      </c>
      <c r="N67" s="51">
        <f t="shared" si="23"/>
        <v>5907735</v>
      </c>
      <c r="O67" s="49">
        <f t="shared" si="24"/>
        <v>0.23420256060530678</v>
      </c>
      <c r="P67" s="51">
        <v>26412166</v>
      </c>
      <c r="Q67" s="51">
        <v>6325972</v>
      </c>
      <c r="R67" s="49">
        <v>0.23950977742605434</v>
      </c>
      <c r="S67" s="49">
        <f t="shared" si="25"/>
        <v>0.23416632128424492</v>
      </c>
      <c r="T67" s="59">
        <v>4</v>
      </c>
    </row>
    <row r="68" spans="1:20" ht="12.75" customHeight="1" x14ac:dyDescent="0.25">
      <c r="A68" s="52" t="s">
        <v>175</v>
      </c>
      <c r="B68" s="52" t="s">
        <v>176</v>
      </c>
      <c r="C68" s="52" t="s">
        <v>177</v>
      </c>
      <c r="D68" s="58">
        <f t="shared" si="13"/>
        <v>15798317</v>
      </c>
      <c r="E68" s="58">
        <f t="shared" si="14"/>
        <v>6997969</v>
      </c>
      <c r="F68" s="70">
        <f t="shared" si="15"/>
        <v>0.44295661366967126</v>
      </c>
      <c r="G68" s="58">
        <f t="shared" si="16"/>
        <v>16573826</v>
      </c>
      <c r="H68" s="58">
        <f t="shared" si="17"/>
        <v>5488930</v>
      </c>
      <c r="I68" s="70">
        <f t="shared" si="18"/>
        <v>0.33118062178280377</v>
      </c>
      <c r="J68" s="58">
        <f t="shared" si="19"/>
        <v>15581758</v>
      </c>
      <c r="K68" s="58">
        <f t="shared" si="20"/>
        <v>5268210</v>
      </c>
      <c r="L68" s="70">
        <f t="shared" si="21"/>
        <v>0.33810113082233723</v>
      </c>
      <c r="M68" s="51">
        <f t="shared" si="22"/>
        <v>15427119</v>
      </c>
      <c r="N68" s="51">
        <f t="shared" si="23"/>
        <v>4913734</v>
      </c>
      <c r="O68" s="49">
        <f t="shared" si="24"/>
        <v>0.31851274369504767</v>
      </c>
      <c r="P68" s="51">
        <v>14731628</v>
      </c>
      <c r="Q68" s="51">
        <v>5323288</v>
      </c>
      <c r="R68" s="49">
        <v>0.36135096541943634</v>
      </c>
      <c r="S68" s="49">
        <f t="shared" si="25"/>
        <v>0.35842041507785927</v>
      </c>
      <c r="T68" s="59">
        <v>5</v>
      </c>
    </row>
    <row r="69" spans="1:20" ht="12.75" customHeight="1" x14ac:dyDescent="0.25">
      <c r="A69" s="52" t="s">
        <v>178</v>
      </c>
      <c r="B69" s="52" t="s">
        <v>179</v>
      </c>
      <c r="C69" s="52" t="s">
        <v>180</v>
      </c>
      <c r="D69" s="58">
        <f t="shared" si="13"/>
        <v>12140350</v>
      </c>
      <c r="E69" s="58">
        <f t="shared" si="14"/>
        <v>2049265</v>
      </c>
      <c r="F69" s="70">
        <f t="shared" si="15"/>
        <v>0.1687978517917523</v>
      </c>
      <c r="G69" s="58">
        <f t="shared" si="16"/>
        <v>12709607</v>
      </c>
      <c r="H69" s="58">
        <f t="shared" si="17"/>
        <v>1998323</v>
      </c>
      <c r="I69" s="70">
        <f t="shared" si="18"/>
        <v>0.15722933053712834</v>
      </c>
      <c r="J69" s="58">
        <f t="shared" si="19"/>
        <v>12496303</v>
      </c>
      <c r="K69" s="58">
        <f t="shared" si="20"/>
        <v>2976319</v>
      </c>
      <c r="L69" s="70">
        <f t="shared" si="21"/>
        <v>0.23817596292279405</v>
      </c>
      <c r="M69" s="51">
        <f t="shared" si="22"/>
        <v>13599214</v>
      </c>
      <c r="N69" s="51">
        <f t="shared" si="23"/>
        <v>2979839</v>
      </c>
      <c r="O69" s="49">
        <f t="shared" si="24"/>
        <v>0.21911847258231248</v>
      </c>
      <c r="P69" s="51">
        <v>14037927</v>
      </c>
      <c r="Q69" s="51">
        <v>3987191</v>
      </c>
      <c r="R69" s="49">
        <v>0.28402989985629645</v>
      </c>
      <c r="S69" s="49">
        <f t="shared" si="25"/>
        <v>0.21347030353805674</v>
      </c>
      <c r="T69" s="59">
        <v>4</v>
      </c>
    </row>
    <row r="70" spans="1:20" ht="12.75" customHeight="1" x14ac:dyDescent="0.25">
      <c r="A70" s="52" t="s">
        <v>181</v>
      </c>
      <c r="B70" s="52" t="s">
        <v>182</v>
      </c>
      <c r="C70" s="52" t="s">
        <v>183</v>
      </c>
      <c r="D70" s="58">
        <f t="shared" si="13"/>
        <v>19604852</v>
      </c>
      <c r="E70" s="58">
        <f t="shared" si="14"/>
        <v>5243830</v>
      </c>
      <c r="F70" s="70">
        <f t="shared" si="15"/>
        <v>0.26747613294912914</v>
      </c>
      <c r="G70" s="58">
        <f t="shared" si="16"/>
        <v>19204512</v>
      </c>
      <c r="H70" s="58">
        <f t="shared" si="17"/>
        <v>6753447</v>
      </c>
      <c r="I70" s="70">
        <f t="shared" si="18"/>
        <v>0.35165939129304613</v>
      </c>
      <c r="J70" s="58">
        <f t="shared" si="19"/>
        <v>19724466</v>
      </c>
      <c r="K70" s="58">
        <f t="shared" si="20"/>
        <v>8863310</v>
      </c>
      <c r="L70" s="70">
        <f t="shared" si="21"/>
        <v>0.44935614480006708</v>
      </c>
      <c r="M70" s="51">
        <f t="shared" si="22"/>
        <v>21030938</v>
      </c>
      <c r="N70" s="51">
        <f t="shared" si="23"/>
        <v>9746257</v>
      </c>
      <c r="O70" s="49">
        <f t="shared" si="24"/>
        <v>0.46342474120745353</v>
      </c>
      <c r="P70" s="51">
        <v>21536728</v>
      </c>
      <c r="Q70" s="51">
        <v>10476328</v>
      </c>
      <c r="R70" s="49">
        <v>0.48644009433559265</v>
      </c>
      <c r="S70" s="49">
        <f t="shared" si="25"/>
        <v>0.40367130091705772</v>
      </c>
      <c r="T70" s="59">
        <v>3</v>
      </c>
    </row>
    <row r="71" spans="1:20" ht="12.75" customHeight="1" x14ac:dyDescent="0.25">
      <c r="A71" s="52" t="s">
        <v>184</v>
      </c>
      <c r="B71" s="52" t="s">
        <v>185</v>
      </c>
      <c r="C71" s="52" t="s">
        <v>186</v>
      </c>
      <c r="D71" s="58">
        <f t="shared" si="13"/>
        <v>43378215</v>
      </c>
      <c r="E71" s="58">
        <f t="shared" si="14"/>
        <v>17005343</v>
      </c>
      <c r="F71" s="70">
        <f t="shared" si="15"/>
        <v>0.39202495999431974</v>
      </c>
      <c r="G71" s="58">
        <f t="shared" si="16"/>
        <v>43338000</v>
      </c>
      <c r="H71" s="58">
        <f t="shared" si="17"/>
        <v>13954148</v>
      </c>
      <c r="I71" s="70">
        <f t="shared" si="18"/>
        <v>0.32198412478656147</v>
      </c>
      <c r="J71" s="58">
        <f t="shared" si="19"/>
        <v>44901833</v>
      </c>
      <c r="K71" s="58">
        <f t="shared" si="20"/>
        <v>13342907</v>
      </c>
      <c r="L71" s="70">
        <f t="shared" si="21"/>
        <v>0.29715728977033073</v>
      </c>
      <c r="M71" s="51">
        <f t="shared" si="22"/>
        <v>43298951</v>
      </c>
      <c r="N71" s="51">
        <f t="shared" si="23"/>
        <v>17894709</v>
      </c>
      <c r="O71" s="49">
        <f t="shared" si="24"/>
        <v>0.41328273749634259</v>
      </c>
      <c r="P71" s="51">
        <v>45303601</v>
      </c>
      <c r="Q71" s="51">
        <v>21850316</v>
      </c>
      <c r="R71" s="49">
        <v>0.48230859176072999</v>
      </c>
      <c r="S71" s="49">
        <f t="shared" si="25"/>
        <v>0.38135154076165689</v>
      </c>
      <c r="T71" s="59">
        <v>5</v>
      </c>
    </row>
    <row r="72" spans="1:20" ht="12.75" customHeight="1" x14ac:dyDescent="0.25">
      <c r="A72" s="52" t="s">
        <v>187</v>
      </c>
      <c r="B72" s="52" t="s">
        <v>188</v>
      </c>
      <c r="C72" s="52" t="s">
        <v>189</v>
      </c>
      <c r="D72" s="58">
        <f t="shared" si="13"/>
        <v>16603239</v>
      </c>
      <c r="E72" s="58">
        <f t="shared" si="14"/>
        <v>3045503</v>
      </c>
      <c r="F72" s="70">
        <f t="shared" si="15"/>
        <v>0.18342824553691001</v>
      </c>
      <c r="G72" s="58">
        <f t="shared" si="16"/>
        <v>16601207</v>
      </c>
      <c r="H72" s="58">
        <f t="shared" si="17"/>
        <v>4026454</v>
      </c>
      <c r="I72" s="70">
        <f t="shared" si="18"/>
        <v>0.24253983460359238</v>
      </c>
      <c r="J72" s="58">
        <f t="shared" si="19"/>
        <v>17272312</v>
      </c>
      <c r="K72" s="58">
        <f t="shared" si="20"/>
        <v>5407791</v>
      </c>
      <c r="L72" s="70">
        <f t="shared" si="21"/>
        <v>0.31309016418878954</v>
      </c>
      <c r="M72" s="51">
        <f t="shared" si="22"/>
        <v>20496678</v>
      </c>
      <c r="N72" s="51">
        <f t="shared" si="23"/>
        <v>4736325</v>
      </c>
      <c r="O72" s="49">
        <f t="shared" si="24"/>
        <v>0.23107768976026261</v>
      </c>
      <c r="P72" s="51">
        <v>19619389</v>
      </c>
      <c r="Q72" s="51">
        <v>6222707</v>
      </c>
      <c r="R72" s="49">
        <v>0.31717129417231088</v>
      </c>
      <c r="S72" s="49">
        <f t="shared" si="25"/>
        <v>0.25746144565237306</v>
      </c>
      <c r="T72" s="59">
        <v>1</v>
      </c>
    </row>
    <row r="73" spans="1:20" ht="12.75" customHeight="1" x14ac:dyDescent="0.25">
      <c r="A73" s="52" t="s">
        <v>190</v>
      </c>
      <c r="B73" s="52" t="s">
        <v>1405</v>
      </c>
      <c r="C73" s="52" t="s">
        <v>76</v>
      </c>
      <c r="D73" s="58">
        <f t="shared" si="13"/>
        <v>80797894</v>
      </c>
      <c r="E73" s="58">
        <f t="shared" si="14"/>
        <v>13171025</v>
      </c>
      <c r="F73" s="70">
        <f t="shared" si="15"/>
        <v>0.16301198395096783</v>
      </c>
      <c r="G73" s="58">
        <f t="shared" si="16"/>
        <v>80482758</v>
      </c>
      <c r="H73" s="58">
        <f t="shared" si="17"/>
        <v>12331520</v>
      </c>
      <c r="I73" s="70">
        <f t="shared" si="18"/>
        <v>0.15321940135302023</v>
      </c>
      <c r="J73" s="58">
        <f t="shared" si="19"/>
        <v>83338266</v>
      </c>
      <c r="K73" s="58">
        <f t="shared" si="20"/>
        <v>14224574</v>
      </c>
      <c r="L73" s="70">
        <f t="shared" si="21"/>
        <v>0.17068478482621657</v>
      </c>
      <c r="M73" s="51">
        <f t="shared" si="22"/>
        <v>86458245</v>
      </c>
      <c r="N73" s="51">
        <f t="shared" si="23"/>
        <v>17312107</v>
      </c>
      <c r="O73" s="49">
        <f t="shared" si="24"/>
        <v>0.20023662289235689</v>
      </c>
      <c r="P73" s="51">
        <v>87173697</v>
      </c>
      <c r="Q73" s="51">
        <v>21392899</v>
      </c>
      <c r="R73" s="49">
        <v>0.24540543462324421</v>
      </c>
      <c r="S73" s="49">
        <f t="shared" si="25"/>
        <v>0.18651164552916116</v>
      </c>
      <c r="T73" s="59">
        <v>5</v>
      </c>
    </row>
    <row r="74" spans="1:20" ht="12.75" customHeight="1" x14ac:dyDescent="0.25">
      <c r="A74" s="52" t="s">
        <v>192</v>
      </c>
      <c r="B74" s="52" t="s">
        <v>193</v>
      </c>
      <c r="C74" s="52" t="s">
        <v>25</v>
      </c>
      <c r="D74" s="58">
        <f t="shared" si="13"/>
        <v>69887200</v>
      </c>
      <c r="E74" s="58">
        <f t="shared" si="14"/>
        <v>16462648</v>
      </c>
      <c r="F74" s="70">
        <f t="shared" si="15"/>
        <v>0.2355602742705388</v>
      </c>
      <c r="G74" s="58">
        <f t="shared" si="16"/>
        <v>67901754</v>
      </c>
      <c r="H74" s="58">
        <f t="shared" si="17"/>
        <v>18991738</v>
      </c>
      <c r="I74" s="70">
        <f t="shared" si="18"/>
        <v>0.2796943654798667</v>
      </c>
      <c r="J74" s="58">
        <f t="shared" si="19"/>
        <v>67428678</v>
      </c>
      <c r="K74" s="58">
        <f t="shared" si="20"/>
        <v>22007873</v>
      </c>
      <c r="L74" s="70">
        <f t="shared" si="21"/>
        <v>0.32638743117579733</v>
      </c>
      <c r="M74" s="51">
        <f t="shared" si="22"/>
        <v>68372029</v>
      </c>
      <c r="N74" s="51">
        <f t="shared" si="23"/>
        <v>24214836</v>
      </c>
      <c r="O74" s="49">
        <f t="shared" si="24"/>
        <v>0.35416289898314995</v>
      </c>
      <c r="P74" s="51">
        <v>68236302</v>
      </c>
      <c r="Q74" s="51">
        <v>28136803</v>
      </c>
      <c r="R74" s="49">
        <v>0.41234360853845803</v>
      </c>
      <c r="S74" s="49">
        <f t="shared" si="25"/>
        <v>0.32162971568956217</v>
      </c>
      <c r="T74" s="59">
        <v>5</v>
      </c>
    </row>
    <row r="75" spans="1:20" ht="12.75" customHeight="1" x14ac:dyDescent="0.25">
      <c r="A75" s="52" t="s">
        <v>194</v>
      </c>
      <c r="B75" s="52" t="s">
        <v>195</v>
      </c>
      <c r="C75" s="52" t="s">
        <v>196</v>
      </c>
      <c r="D75" s="58">
        <f t="shared" si="13"/>
        <v>54976496</v>
      </c>
      <c r="E75" s="58">
        <f t="shared" si="14"/>
        <v>29558926</v>
      </c>
      <c r="F75" s="70">
        <f t="shared" si="15"/>
        <v>0.53766478678451968</v>
      </c>
      <c r="G75" s="58">
        <f t="shared" si="16"/>
        <v>55438701</v>
      </c>
      <c r="H75" s="58">
        <f t="shared" si="17"/>
        <v>31776658</v>
      </c>
      <c r="I75" s="70">
        <f t="shared" si="18"/>
        <v>0.57318547200447567</v>
      </c>
      <c r="J75" s="58">
        <f t="shared" si="19"/>
        <v>56578773</v>
      </c>
      <c r="K75" s="58">
        <f t="shared" si="20"/>
        <v>36302226</v>
      </c>
      <c r="L75" s="70">
        <f t="shared" si="21"/>
        <v>0.64162271599633314</v>
      </c>
      <c r="M75" s="51">
        <f t="shared" si="22"/>
        <v>58467539</v>
      </c>
      <c r="N75" s="51">
        <f t="shared" si="23"/>
        <v>41748466</v>
      </c>
      <c r="O75" s="49">
        <f t="shared" si="24"/>
        <v>0.71404520720463371</v>
      </c>
      <c r="P75" s="51">
        <v>67605347</v>
      </c>
      <c r="Q75" s="51">
        <v>39092614</v>
      </c>
      <c r="R75" s="49">
        <v>0.57824736851065939</v>
      </c>
      <c r="S75" s="49">
        <f t="shared" si="25"/>
        <v>0.60895311010012443</v>
      </c>
      <c r="T75" s="59">
        <v>4</v>
      </c>
    </row>
    <row r="76" spans="1:20" ht="12.75" customHeight="1" x14ac:dyDescent="0.25">
      <c r="A76" s="52" t="s">
        <v>197</v>
      </c>
      <c r="B76" s="52" t="s">
        <v>198</v>
      </c>
      <c r="C76" s="52" t="s">
        <v>143</v>
      </c>
      <c r="D76" s="58">
        <f t="shared" si="13"/>
        <v>42884502</v>
      </c>
      <c r="E76" s="58">
        <f t="shared" si="14"/>
        <v>7526351</v>
      </c>
      <c r="F76" s="70">
        <f t="shared" si="15"/>
        <v>0.17550281917696048</v>
      </c>
      <c r="G76" s="58">
        <f t="shared" si="16"/>
        <v>43461239</v>
      </c>
      <c r="H76" s="58">
        <f t="shared" si="17"/>
        <v>8658066</v>
      </c>
      <c r="I76" s="70">
        <f t="shared" si="18"/>
        <v>0.19921351068707452</v>
      </c>
      <c r="J76" s="58">
        <f t="shared" si="19"/>
        <v>45838748</v>
      </c>
      <c r="K76" s="58">
        <f t="shared" si="20"/>
        <v>10545482</v>
      </c>
      <c r="L76" s="70">
        <f t="shared" si="21"/>
        <v>0.23005606523110098</v>
      </c>
      <c r="M76" s="51">
        <f t="shared" si="22"/>
        <v>45296646</v>
      </c>
      <c r="N76" s="51">
        <f t="shared" si="23"/>
        <v>14604286</v>
      </c>
      <c r="O76" s="49">
        <f t="shared" si="24"/>
        <v>0.32241429089473866</v>
      </c>
      <c r="P76" s="51">
        <v>48983551</v>
      </c>
      <c r="Q76" s="51">
        <v>19211322</v>
      </c>
      <c r="R76" s="49">
        <v>0.39219945487414742</v>
      </c>
      <c r="S76" s="49">
        <f t="shared" si="25"/>
        <v>0.26387722817280446</v>
      </c>
      <c r="T76" s="59">
        <v>5</v>
      </c>
    </row>
    <row r="77" spans="1:20" ht="12.75" customHeight="1" x14ac:dyDescent="0.25">
      <c r="A77" s="52" t="s">
        <v>199</v>
      </c>
      <c r="B77" s="52" t="s">
        <v>200</v>
      </c>
      <c r="C77" s="52" t="s">
        <v>114</v>
      </c>
      <c r="D77" s="58">
        <f t="shared" si="13"/>
        <v>45163614</v>
      </c>
      <c r="E77" s="58">
        <f t="shared" si="14"/>
        <v>1292467</v>
      </c>
      <c r="F77" s="70">
        <f t="shared" si="15"/>
        <v>2.8617439693820784E-2</v>
      </c>
      <c r="G77" s="58">
        <f t="shared" si="16"/>
        <v>43846256</v>
      </c>
      <c r="H77" s="58">
        <f t="shared" si="17"/>
        <v>2064541</v>
      </c>
      <c r="I77" s="70">
        <f t="shared" si="18"/>
        <v>4.7085913105100692E-2</v>
      </c>
      <c r="J77" s="58">
        <f t="shared" si="19"/>
        <v>44030719</v>
      </c>
      <c r="K77" s="58">
        <f t="shared" si="20"/>
        <v>5760563</v>
      </c>
      <c r="L77" s="70">
        <f t="shared" si="21"/>
        <v>0.13083054582869746</v>
      </c>
      <c r="M77" s="51">
        <f t="shared" si="22"/>
        <v>45497209</v>
      </c>
      <c r="N77" s="51">
        <f t="shared" si="23"/>
        <v>11810475</v>
      </c>
      <c r="O77" s="49">
        <f t="shared" si="24"/>
        <v>0.25958680234649117</v>
      </c>
      <c r="P77" s="51">
        <v>57360505</v>
      </c>
      <c r="Q77" s="51">
        <v>15789563</v>
      </c>
      <c r="R77" s="49">
        <v>0.27526889799871879</v>
      </c>
      <c r="S77" s="49">
        <f t="shared" si="25"/>
        <v>0.14827791979456578</v>
      </c>
      <c r="T77" s="59">
        <v>7</v>
      </c>
    </row>
    <row r="78" spans="1:20" ht="12.75" customHeight="1" x14ac:dyDescent="0.25">
      <c r="A78" s="52" t="s">
        <v>201</v>
      </c>
      <c r="B78" s="52" t="s">
        <v>202</v>
      </c>
      <c r="C78" s="52" t="s">
        <v>82</v>
      </c>
      <c r="D78" s="58">
        <f t="shared" si="13"/>
        <v>7428847</v>
      </c>
      <c r="E78" s="58">
        <f t="shared" si="14"/>
        <v>1836304</v>
      </c>
      <c r="F78" s="70">
        <f t="shared" si="15"/>
        <v>0.24718559959573808</v>
      </c>
      <c r="G78" s="58">
        <f t="shared" si="16"/>
        <v>7128396</v>
      </c>
      <c r="H78" s="58">
        <f t="shared" si="17"/>
        <v>1148595</v>
      </c>
      <c r="I78" s="70">
        <f t="shared" si="18"/>
        <v>0.16112951637366948</v>
      </c>
      <c r="J78" s="58">
        <f t="shared" si="19"/>
        <v>7224429</v>
      </c>
      <c r="K78" s="58">
        <f t="shared" si="20"/>
        <v>950749</v>
      </c>
      <c r="L78" s="70">
        <f t="shared" si="21"/>
        <v>0.13160195774641845</v>
      </c>
      <c r="M78" s="51">
        <f t="shared" si="22"/>
        <v>6460390</v>
      </c>
      <c r="N78" s="51">
        <f t="shared" si="23"/>
        <v>1260623</v>
      </c>
      <c r="O78" s="49">
        <f t="shared" si="24"/>
        <v>0.19513109889650626</v>
      </c>
      <c r="P78" s="51">
        <v>6946379</v>
      </c>
      <c r="Q78" s="51">
        <v>2040669</v>
      </c>
      <c r="R78" s="49">
        <v>0.29377449747559126</v>
      </c>
      <c r="S78" s="49">
        <f t="shared" si="25"/>
        <v>0.20576453401758471</v>
      </c>
      <c r="T78" s="59">
        <v>7</v>
      </c>
    </row>
    <row r="79" spans="1:20" ht="12.75" customHeight="1" x14ac:dyDescent="0.25">
      <c r="A79" s="52" t="s">
        <v>203</v>
      </c>
      <c r="B79" s="52" t="s">
        <v>204</v>
      </c>
      <c r="C79" s="52" t="s">
        <v>205</v>
      </c>
      <c r="D79" s="58">
        <f t="shared" si="13"/>
        <v>33709326</v>
      </c>
      <c r="E79" s="58">
        <f t="shared" si="14"/>
        <v>8379037</v>
      </c>
      <c r="F79" s="70">
        <f t="shared" si="15"/>
        <v>0.24856732525592473</v>
      </c>
      <c r="G79" s="58">
        <f t="shared" si="16"/>
        <v>34047736</v>
      </c>
      <c r="H79" s="58">
        <f t="shared" si="17"/>
        <v>7595819</v>
      </c>
      <c r="I79" s="70">
        <f t="shared" si="18"/>
        <v>0.22309321829798023</v>
      </c>
      <c r="J79" s="58">
        <f t="shared" si="19"/>
        <v>34172299</v>
      </c>
      <c r="K79" s="58">
        <f t="shared" si="20"/>
        <v>8091806</v>
      </c>
      <c r="L79" s="70">
        <f t="shared" si="21"/>
        <v>0.2367943110880541</v>
      </c>
      <c r="M79" s="51">
        <f t="shared" si="22"/>
        <v>34116186</v>
      </c>
      <c r="N79" s="51">
        <f t="shared" si="23"/>
        <v>8516915</v>
      </c>
      <c r="O79" s="49">
        <f t="shared" si="24"/>
        <v>0.2496444063237315</v>
      </c>
      <c r="P79" s="51">
        <v>34439843</v>
      </c>
      <c r="Q79" s="51">
        <v>8613345</v>
      </c>
      <c r="R79" s="49">
        <v>0.25009826554668091</v>
      </c>
      <c r="S79" s="49">
        <f t="shared" si="25"/>
        <v>0.24163950530247433</v>
      </c>
      <c r="T79" s="59">
        <v>1</v>
      </c>
    </row>
    <row r="80" spans="1:20" ht="12.75" customHeight="1" x14ac:dyDescent="0.25">
      <c r="A80" s="52" t="s">
        <v>206</v>
      </c>
      <c r="B80" s="52" t="s">
        <v>207</v>
      </c>
      <c r="C80" s="52" t="s">
        <v>208</v>
      </c>
      <c r="D80" s="58">
        <f t="shared" si="13"/>
        <v>19222156</v>
      </c>
      <c r="E80" s="58">
        <f t="shared" si="14"/>
        <v>1149976</v>
      </c>
      <c r="F80" s="70">
        <f t="shared" si="15"/>
        <v>5.9825547144659527E-2</v>
      </c>
      <c r="G80" s="58">
        <f t="shared" si="16"/>
        <v>17914515</v>
      </c>
      <c r="H80" s="58">
        <f t="shared" si="17"/>
        <v>2119521</v>
      </c>
      <c r="I80" s="70">
        <f t="shared" si="18"/>
        <v>0.11831305508410359</v>
      </c>
      <c r="J80" s="58">
        <f t="shared" si="19"/>
        <v>17996001</v>
      </c>
      <c r="K80" s="58">
        <f t="shared" si="20"/>
        <v>3593912</v>
      </c>
      <c r="L80" s="70">
        <f t="shared" si="21"/>
        <v>0.19970614582650889</v>
      </c>
      <c r="M80" s="51">
        <f t="shared" si="22"/>
        <v>18299132</v>
      </c>
      <c r="N80" s="51">
        <f t="shared" si="23"/>
        <v>5831211</v>
      </c>
      <c r="O80" s="49">
        <f t="shared" si="24"/>
        <v>0.3186605244445474</v>
      </c>
      <c r="P80" s="51">
        <v>19274686</v>
      </c>
      <c r="Q80" s="51">
        <v>7003496</v>
      </c>
      <c r="R80" s="49">
        <v>0.36335201517679716</v>
      </c>
      <c r="S80" s="49">
        <f t="shared" si="25"/>
        <v>0.21197145753532332</v>
      </c>
      <c r="T80" s="59">
        <v>4</v>
      </c>
    </row>
    <row r="81" spans="1:20" ht="12.75" customHeight="1" x14ac:dyDescent="0.25">
      <c r="A81" s="52" t="s">
        <v>209</v>
      </c>
      <c r="B81" s="52" t="s">
        <v>210</v>
      </c>
      <c r="C81" s="52" t="s">
        <v>127</v>
      </c>
      <c r="D81" s="58">
        <f t="shared" si="13"/>
        <v>92390882</v>
      </c>
      <c r="E81" s="58">
        <f t="shared" si="14"/>
        <v>2777516</v>
      </c>
      <c r="F81" s="70">
        <f t="shared" si="15"/>
        <v>3.0062663542924074E-2</v>
      </c>
      <c r="G81" s="58">
        <f t="shared" si="16"/>
        <v>90658034</v>
      </c>
      <c r="H81" s="58">
        <f t="shared" si="17"/>
        <v>3970417</v>
      </c>
      <c r="I81" s="70">
        <f t="shared" si="18"/>
        <v>4.3795533885060862E-2</v>
      </c>
      <c r="J81" s="58">
        <f t="shared" si="19"/>
        <v>95648260</v>
      </c>
      <c r="K81" s="58">
        <f t="shared" si="20"/>
        <v>2538915</v>
      </c>
      <c r="L81" s="70">
        <f t="shared" si="21"/>
        <v>2.6544288416746942E-2</v>
      </c>
      <c r="M81" s="51">
        <f t="shared" si="22"/>
        <v>95292091</v>
      </c>
      <c r="N81" s="51">
        <f t="shared" si="23"/>
        <v>7709173</v>
      </c>
      <c r="O81" s="49">
        <f t="shared" si="24"/>
        <v>8.0900449545177888E-2</v>
      </c>
      <c r="P81" s="51">
        <v>99232472</v>
      </c>
      <c r="Q81" s="51">
        <v>14317753</v>
      </c>
      <c r="R81" s="49">
        <v>0.14428495744820305</v>
      </c>
      <c r="S81" s="49">
        <f t="shared" si="25"/>
        <v>6.5117578567622569E-2</v>
      </c>
      <c r="T81" s="59">
        <v>7</v>
      </c>
    </row>
    <row r="82" spans="1:20" ht="12.75" customHeight="1" x14ac:dyDescent="0.25">
      <c r="A82" s="52" t="s">
        <v>211</v>
      </c>
      <c r="B82" s="52" t="s">
        <v>212</v>
      </c>
      <c r="C82" s="52" t="s">
        <v>82</v>
      </c>
      <c r="D82" s="58">
        <f t="shared" si="13"/>
        <v>40693181</v>
      </c>
      <c r="E82" s="58">
        <f t="shared" si="14"/>
        <v>4196689</v>
      </c>
      <c r="F82" s="70">
        <f t="shared" si="15"/>
        <v>0.1031300305572081</v>
      </c>
      <c r="G82" s="58">
        <f t="shared" si="16"/>
        <v>40898456</v>
      </c>
      <c r="H82" s="58">
        <f t="shared" si="17"/>
        <v>3758853</v>
      </c>
      <c r="I82" s="70">
        <f t="shared" si="18"/>
        <v>9.1906965876658031E-2</v>
      </c>
      <c r="J82" s="58">
        <f t="shared" si="19"/>
        <v>41452921</v>
      </c>
      <c r="K82" s="58">
        <f t="shared" si="20"/>
        <v>4038660</v>
      </c>
      <c r="L82" s="70">
        <f t="shared" si="21"/>
        <v>9.7427633628037941E-2</v>
      </c>
      <c r="M82" s="51">
        <f t="shared" si="22"/>
        <v>42214149</v>
      </c>
      <c r="N82" s="51">
        <f t="shared" si="23"/>
        <v>7748444</v>
      </c>
      <c r="O82" s="49">
        <f t="shared" si="24"/>
        <v>0.1835508753238162</v>
      </c>
      <c r="P82" s="51">
        <v>44372147</v>
      </c>
      <c r="Q82" s="51">
        <v>12433258</v>
      </c>
      <c r="R82" s="49">
        <v>0.28020411092571201</v>
      </c>
      <c r="S82" s="49">
        <f t="shared" si="25"/>
        <v>0.15124392326228647</v>
      </c>
      <c r="T82" s="59">
        <v>6</v>
      </c>
    </row>
    <row r="83" spans="1:20" ht="12.75" customHeight="1" x14ac:dyDescent="0.25">
      <c r="A83" s="52" t="s">
        <v>213</v>
      </c>
      <c r="B83" s="52" t="s">
        <v>214</v>
      </c>
      <c r="C83" s="52" t="s">
        <v>82</v>
      </c>
      <c r="D83" s="58">
        <f t="shared" si="13"/>
        <v>16126802</v>
      </c>
      <c r="E83" s="58">
        <f t="shared" si="14"/>
        <v>6033403</v>
      </c>
      <c r="F83" s="70">
        <f t="shared" si="15"/>
        <v>0.37412271819298087</v>
      </c>
      <c r="G83" s="58">
        <f t="shared" si="16"/>
        <v>16416174</v>
      </c>
      <c r="H83" s="58">
        <f t="shared" si="17"/>
        <v>7121603</v>
      </c>
      <c r="I83" s="70">
        <f t="shared" si="18"/>
        <v>0.43381624731804136</v>
      </c>
      <c r="J83" s="58">
        <f t="shared" si="19"/>
        <v>17620861</v>
      </c>
      <c r="K83" s="58">
        <f t="shared" si="20"/>
        <v>7169980</v>
      </c>
      <c r="L83" s="70">
        <f t="shared" si="21"/>
        <v>0.40690293170123754</v>
      </c>
      <c r="M83" s="51">
        <f t="shared" si="22"/>
        <v>17526196</v>
      </c>
      <c r="N83" s="51">
        <f t="shared" si="23"/>
        <v>7782169</v>
      </c>
      <c r="O83" s="49">
        <f t="shared" si="24"/>
        <v>0.44403069553712626</v>
      </c>
      <c r="P83" s="51">
        <v>18134039</v>
      </c>
      <c r="Q83" s="51">
        <v>7984247</v>
      </c>
      <c r="R83" s="49">
        <v>0.44029060486745397</v>
      </c>
      <c r="S83" s="49">
        <f t="shared" si="25"/>
        <v>0.41983263952336802</v>
      </c>
      <c r="T83" s="59">
        <v>6</v>
      </c>
    </row>
    <row r="84" spans="1:20" ht="12.75" customHeight="1" x14ac:dyDescent="0.25">
      <c r="A84" s="52" t="s">
        <v>215</v>
      </c>
      <c r="B84" s="52" t="s">
        <v>216</v>
      </c>
      <c r="C84" s="52" t="s">
        <v>217</v>
      </c>
      <c r="D84" s="58">
        <f t="shared" si="13"/>
        <v>55043978</v>
      </c>
      <c r="E84" s="58">
        <f t="shared" si="14"/>
        <v>1857594</v>
      </c>
      <c r="F84" s="70">
        <f t="shared" si="15"/>
        <v>3.3747451901096244E-2</v>
      </c>
      <c r="G84" s="58">
        <f t="shared" si="16"/>
        <v>53962724</v>
      </c>
      <c r="H84" s="58">
        <f t="shared" si="17"/>
        <v>3615249</v>
      </c>
      <c r="I84" s="70">
        <f t="shared" si="18"/>
        <v>6.6995302164508969E-2</v>
      </c>
      <c r="J84" s="58">
        <f t="shared" si="19"/>
        <v>57519157</v>
      </c>
      <c r="K84" s="58">
        <f t="shared" si="20"/>
        <v>3149766</v>
      </c>
      <c r="L84" s="70">
        <f t="shared" si="21"/>
        <v>5.4760294904878389E-2</v>
      </c>
      <c r="M84" s="51">
        <f t="shared" si="22"/>
        <v>53723254</v>
      </c>
      <c r="N84" s="51">
        <f t="shared" si="23"/>
        <v>7998595</v>
      </c>
      <c r="O84" s="49">
        <f t="shared" si="24"/>
        <v>0.14888515502058011</v>
      </c>
      <c r="P84" s="51">
        <v>54183140</v>
      </c>
      <c r="Q84" s="51">
        <v>11963598</v>
      </c>
      <c r="R84" s="49">
        <v>0.22079927446065326</v>
      </c>
      <c r="S84" s="49">
        <f t="shared" si="25"/>
        <v>0.1050374956903434</v>
      </c>
      <c r="T84" s="59">
        <v>7</v>
      </c>
    </row>
    <row r="85" spans="1:20" ht="12.75" customHeight="1" x14ac:dyDescent="0.25">
      <c r="A85" s="52" t="s">
        <v>218</v>
      </c>
      <c r="B85" s="52" t="s">
        <v>219</v>
      </c>
      <c r="C85" s="52" t="s">
        <v>25</v>
      </c>
      <c r="D85" s="58">
        <f t="shared" si="13"/>
        <v>39948171</v>
      </c>
      <c r="E85" s="58">
        <f t="shared" si="14"/>
        <v>321092</v>
      </c>
      <c r="F85" s="70">
        <f t="shared" si="15"/>
        <v>8.0377146678379842E-3</v>
      </c>
      <c r="G85" s="58">
        <f t="shared" si="16"/>
        <v>38582394</v>
      </c>
      <c r="H85" s="58">
        <f t="shared" si="17"/>
        <v>1178072</v>
      </c>
      <c r="I85" s="70">
        <f t="shared" si="18"/>
        <v>3.0533926951241023E-2</v>
      </c>
      <c r="J85" s="58">
        <f t="shared" si="19"/>
        <v>39263345</v>
      </c>
      <c r="K85" s="58">
        <f t="shared" si="20"/>
        <v>785818</v>
      </c>
      <c r="L85" s="70">
        <f t="shared" si="21"/>
        <v>2.00140359920939E-2</v>
      </c>
      <c r="M85" s="51">
        <f t="shared" si="22"/>
        <v>39583632</v>
      </c>
      <c r="N85" s="51">
        <f t="shared" si="23"/>
        <v>1739235</v>
      </c>
      <c r="O85" s="49">
        <f t="shared" si="24"/>
        <v>4.3938236895492561E-2</v>
      </c>
      <c r="P85" s="51">
        <v>41195025</v>
      </c>
      <c r="Q85" s="51">
        <v>3059805</v>
      </c>
      <c r="R85" s="49">
        <v>7.4276080667507793E-2</v>
      </c>
      <c r="S85" s="49">
        <f t="shared" si="25"/>
        <v>3.5359999034834652E-2</v>
      </c>
      <c r="T85" s="59">
        <v>7</v>
      </c>
    </row>
    <row r="86" spans="1:20" ht="12.75" customHeight="1" x14ac:dyDescent="0.25">
      <c r="A86" s="52" t="s">
        <v>220</v>
      </c>
      <c r="B86" s="52" t="s">
        <v>221</v>
      </c>
      <c r="C86" s="52" t="s">
        <v>82</v>
      </c>
      <c r="D86" s="58">
        <f t="shared" si="13"/>
        <v>23535615</v>
      </c>
      <c r="E86" s="58">
        <f t="shared" si="14"/>
        <v>4229880</v>
      </c>
      <c r="F86" s="70">
        <f t="shared" si="15"/>
        <v>0.17972251840455411</v>
      </c>
      <c r="G86" s="58">
        <f t="shared" si="16"/>
        <v>21461477</v>
      </c>
      <c r="H86" s="58">
        <f t="shared" si="17"/>
        <v>6733739</v>
      </c>
      <c r="I86" s="70">
        <f t="shared" si="18"/>
        <v>0.31375934657246562</v>
      </c>
      <c r="J86" s="58">
        <f t="shared" si="19"/>
        <v>20690068</v>
      </c>
      <c r="K86" s="58">
        <f t="shared" si="20"/>
        <v>7534402</v>
      </c>
      <c r="L86" s="70">
        <f t="shared" si="21"/>
        <v>0.36415549721731216</v>
      </c>
      <c r="M86" s="51">
        <f t="shared" si="22"/>
        <v>20897362</v>
      </c>
      <c r="N86" s="51">
        <f t="shared" si="23"/>
        <v>9712062</v>
      </c>
      <c r="O86" s="49">
        <f t="shared" si="24"/>
        <v>0.46475062259054517</v>
      </c>
      <c r="P86" s="51">
        <v>21199846</v>
      </c>
      <c r="Q86" s="51">
        <v>12415848</v>
      </c>
      <c r="R86" s="49">
        <v>0.5856574618513738</v>
      </c>
      <c r="S86" s="49">
        <f t="shared" si="25"/>
        <v>0.38160908932725013</v>
      </c>
      <c r="T86" s="59">
        <v>6</v>
      </c>
    </row>
    <row r="87" spans="1:20" ht="12.75" customHeight="1" x14ac:dyDescent="0.25">
      <c r="A87" s="52" t="s">
        <v>222</v>
      </c>
      <c r="B87" s="52" t="s">
        <v>223</v>
      </c>
      <c r="C87" s="52" t="s">
        <v>41</v>
      </c>
      <c r="D87" s="58">
        <f t="shared" si="13"/>
        <v>22510721</v>
      </c>
      <c r="E87" s="58">
        <f t="shared" si="14"/>
        <v>1841931</v>
      </c>
      <c r="F87" s="70">
        <f t="shared" si="15"/>
        <v>8.1824611481791279E-2</v>
      </c>
      <c r="G87" s="58">
        <f t="shared" si="16"/>
        <v>23475165</v>
      </c>
      <c r="H87" s="58">
        <f t="shared" si="17"/>
        <v>2078194</v>
      </c>
      <c r="I87" s="70">
        <f t="shared" si="18"/>
        <v>8.85273436842723E-2</v>
      </c>
      <c r="J87" s="58">
        <f t="shared" si="19"/>
        <v>23477768</v>
      </c>
      <c r="K87" s="58">
        <f t="shared" si="20"/>
        <v>2687189</v>
      </c>
      <c r="L87" s="70">
        <f t="shared" si="21"/>
        <v>0.11445674904019837</v>
      </c>
      <c r="M87" s="51">
        <f t="shared" si="22"/>
        <v>24052074</v>
      </c>
      <c r="N87" s="51">
        <f t="shared" si="23"/>
        <v>3712899</v>
      </c>
      <c r="O87" s="49">
        <f t="shared" si="24"/>
        <v>0.15436918246634365</v>
      </c>
      <c r="P87" s="51">
        <v>24403618</v>
      </c>
      <c r="Q87" s="51">
        <v>4409540</v>
      </c>
      <c r="R87" s="49">
        <v>0.18069205967738061</v>
      </c>
      <c r="S87" s="49">
        <f t="shared" si="25"/>
        <v>0.12397398926999723</v>
      </c>
      <c r="T87" s="59">
        <v>3</v>
      </c>
    </row>
    <row r="88" spans="1:20" ht="12.75" customHeight="1" x14ac:dyDescent="0.25">
      <c r="A88" s="52" t="s">
        <v>224</v>
      </c>
      <c r="B88" s="52" t="s">
        <v>225</v>
      </c>
      <c r="C88" s="52" t="s">
        <v>226</v>
      </c>
      <c r="D88" s="58">
        <f t="shared" si="13"/>
        <v>46272186</v>
      </c>
      <c r="E88" s="58">
        <f t="shared" si="14"/>
        <v>15189865</v>
      </c>
      <c r="F88" s="70">
        <f t="shared" si="15"/>
        <v>0.32827204230204293</v>
      </c>
      <c r="G88" s="58">
        <f t="shared" si="16"/>
        <v>46326497</v>
      </c>
      <c r="H88" s="58">
        <f t="shared" si="17"/>
        <v>14498196</v>
      </c>
      <c r="I88" s="70">
        <f t="shared" si="18"/>
        <v>0.31295688081056505</v>
      </c>
      <c r="J88" s="58">
        <f t="shared" si="19"/>
        <v>48034060</v>
      </c>
      <c r="K88" s="58">
        <f t="shared" si="20"/>
        <v>14125261</v>
      </c>
      <c r="L88" s="70">
        <f t="shared" si="21"/>
        <v>0.29406760536169541</v>
      </c>
      <c r="M88" s="51">
        <f t="shared" si="22"/>
        <v>53114370</v>
      </c>
      <c r="N88" s="51">
        <f t="shared" si="23"/>
        <v>12868051</v>
      </c>
      <c r="O88" s="49">
        <f t="shared" si="24"/>
        <v>0.24227061339520736</v>
      </c>
      <c r="P88" s="51">
        <v>57069565</v>
      </c>
      <c r="Q88" s="51">
        <v>9189754</v>
      </c>
      <c r="R88" s="49">
        <v>0.16102723053872936</v>
      </c>
      <c r="S88" s="49">
        <f t="shared" si="25"/>
        <v>0.26771887448164805</v>
      </c>
      <c r="T88" s="59">
        <v>7</v>
      </c>
    </row>
    <row r="89" spans="1:20" ht="12.75" customHeight="1" x14ac:dyDescent="0.25">
      <c r="A89" s="52" t="s">
        <v>227</v>
      </c>
      <c r="B89" s="52" t="s">
        <v>228</v>
      </c>
      <c r="C89" s="52" t="s">
        <v>32</v>
      </c>
      <c r="D89" s="58">
        <f t="shared" si="13"/>
        <v>12492961</v>
      </c>
      <c r="E89" s="58">
        <f t="shared" si="14"/>
        <v>291282</v>
      </c>
      <c r="F89" s="70">
        <f t="shared" si="15"/>
        <v>2.3315689531088746E-2</v>
      </c>
      <c r="G89" s="58">
        <f t="shared" si="16"/>
        <v>12358912</v>
      </c>
      <c r="H89" s="58">
        <f t="shared" si="17"/>
        <v>1133137</v>
      </c>
      <c r="I89" s="70">
        <f t="shared" si="18"/>
        <v>9.1685821535099535E-2</v>
      </c>
      <c r="J89" s="58">
        <f t="shared" si="19"/>
        <v>12845684</v>
      </c>
      <c r="K89" s="58">
        <f t="shared" si="20"/>
        <v>1851817</v>
      </c>
      <c r="L89" s="70">
        <f t="shared" si="21"/>
        <v>0.14415869174424656</v>
      </c>
      <c r="M89" s="51">
        <f t="shared" si="22"/>
        <v>12986040</v>
      </c>
      <c r="N89" s="51">
        <f t="shared" si="23"/>
        <v>3294596</v>
      </c>
      <c r="O89" s="49">
        <f t="shared" si="24"/>
        <v>0.25370289942122465</v>
      </c>
      <c r="P89" s="51">
        <v>14271400</v>
      </c>
      <c r="Q89" s="51">
        <v>3457820</v>
      </c>
      <c r="R89" s="49">
        <v>0.24229017475510461</v>
      </c>
      <c r="S89" s="49">
        <f t="shared" si="25"/>
        <v>0.1510306553973528</v>
      </c>
      <c r="T89" s="59">
        <v>4</v>
      </c>
    </row>
    <row r="90" spans="1:20" ht="12.75" customHeight="1" x14ac:dyDescent="0.25">
      <c r="A90" s="52" t="s">
        <v>229</v>
      </c>
      <c r="B90" s="52" t="s">
        <v>230</v>
      </c>
      <c r="C90" s="52" t="s">
        <v>11</v>
      </c>
      <c r="D90" s="58">
        <f t="shared" si="13"/>
        <v>40030062</v>
      </c>
      <c r="E90" s="58">
        <f t="shared" si="14"/>
        <v>4867389</v>
      </c>
      <c r="F90" s="70">
        <f t="shared" si="15"/>
        <v>0.1215933415241775</v>
      </c>
      <c r="G90" s="58">
        <f t="shared" si="16"/>
        <v>37887941</v>
      </c>
      <c r="H90" s="58">
        <f t="shared" si="17"/>
        <v>5977359</v>
      </c>
      <c r="I90" s="70">
        <f t="shared" si="18"/>
        <v>0.15776415509092986</v>
      </c>
      <c r="J90" s="58">
        <f t="shared" si="19"/>
        <v>38487590</v>
      </c>
      <c r="K90" s="58">
        <f t="shared" si="20"/>
        <v>9427336</v>
      </c>
      <c r="L90" s="70">
        <f t="shared" si="21"/>
        <v>0.2449448250721856</v>
      </c>
      <c r="M90" s="51">
        <f t="shared" si="22"/>
        <v>39029964</v>
      </c>
      <c r="N90" s="51">
        <f t="shared" si="23"/>
        <v>15749467</v>
      </c>
      <c r="O90" s="49">
        <f t="shared" si="24"/>
        <v>0.40352245777116269</v>
      </c>
      <c r="P90" s="51">
        <v>40936208</v>
      </c>
      <c r="Q90" s="51">
        <v>22410286</v>
      </c>
      <c r="R90" s="49">
        <v>0.54744411109109081</v>
      </c>
      <c r="S90" s="49">
        <f t="shared" si="25"/>
        <v>0.29505377810990929</v>
      </c>
      <c r="T90" s="59">
        <v>7</v>
      </c>
    </row>
    <row r="91" spans="1:20" ht="12.75" customHeight="1" x14ac:dyDescent="0.25">
      <c r="A91" s="52" t="s">
        <v>231</v>
      </c>
      <c r="B91" s="52" t="s">
        <v>232</v>
      </c>
      <c r="C91" s="52" t="s">
        <v>233</v>
      </c>
      <c r="D91" s="58">
        <f t="shared" si="13"/>
        <v>28833532</v>
      </c>
      <c r="E91" s="58">
        <f t="shared" si="14"/>
        <v>2725368</v>
      </c>
      <c r="F91" s="70">
        <f t="shared" si="15"/>
        <v>9.4520782261430888E-2</v>
      </c>
      <c r="G91" s="58">
        <f t="shared" si="16"/>
        <v>28409005</v>
      </c>
      <c r="H91" s="58">
        <f t="shared" si="17"/>
        <v>3184813</v>
      </c>
      <c r="I91" s="70">
        <f t="shared" si="18"/>
        <v>0.11210575660780799</v>
      </c>
      <c r="J91" s="58">
        <f t="shared" si="19"/>
        <v>28495586</v>
      </c>
      <c r="K91" s="58">
        <f t="shared" si="20"/>
        <v>3445245</v>
      </c>
      <c r="L91" s="70">
        <f t="shared" si="21"/>
        <v>0.12090451482555929</v>
      </c>
      <c r="M91" s="51">
        <f t="shared" si="22"/>
        <v>29368631</v>
      </c>
      <c r="N91" s="51">
        <f t="shared" si="23"/>
        <v>3693873</v>
      </c>
      <c r="O91" s="49">
        <f t="shared" si="24"/>
        <v>0.12577613849280206</v>
      </c>
      <c r="P91" s="51">
        <v>29235218</v>
      </c>
      <c r="Q91" s="51">
        <v>4997076</v>
      </c>
      <c r="R91" s="49">
        <v>0.17092658587324369</v>
      </c>
      <c r="S91" s="49">
        <f t="shared" si="25"/>
        <v>0.12484675561216878</v>
      </c>
      <c r="T91" s="59">
        <v>5</v>
      </c>
    </row>
    <row r="92" spans="1:20" ht="12.75" customHeight="1" x14ac:dyDescent="0.25">
      <c r="A92" s="52" t="s">
        <v>234</v>
      </c>
      <c r="B92" s="52" t="s">
        <v>235</v>
      </c>
      <c r="C92" s="52" t="s">
        <v>25</v>
      </c>
      <c r="D92" s="58">
        <f t="shared" si="13"/>
        <v>61367912</v>
      </c>
      <c r="E92" s="58">
        <f t="shared" si="14"/>
        <v>22744318</v>
      </c>
      <c r="F92" s="70">
        <f t="shared" si="15"/>
        <v>0.3706223213199758</v>
      </c>
      <c r="G92" s="58">
        <f t="shared" si="16"/>
        <v>60723738</v>
      </c>
      <c r="H92" s="58">
        <f t="shared" si="17"/>
        <v>25191689</v>
      </c>
      <c r="I92" s="70">
        <f t="shared" si="18"/>
        <v>0.41485734952614411</v>
      </c>
      <c r="J92" s="58">
        <f t="shared" si="19"/>
        <v>62516334</v>
      </c>
      <c r="K92" s="58">
        <f t="shared" si="20"/>
        <v>28058971</v>
      </c>
      <c r="L92" s="70">
        <f t="shared" si="21"/>
        <v>0.44882623795566773</v>
      </c>
      <c r="M92" s="51">
        <f t="shared" si="22"/>
        <v>65124412</v>
      </c>
      <c r="N92" s="51">
        <f t="shared" si="23"/>
        <v>29705690</v>
      </c>
      <c r="O92" s="49">
        <f t="shared" si="24"/>
        <v>0.45613755407112161</v>
      </c>
      <c r="P92" s="51">
        <v>63773089</v>
      </c>
      <c r="Q92" s="51">
        <v>31998689</v>
      </c>
      <c r="R92" s="49">
        <v>0.50175849252025406</v>
      </c>
      <c r="S92" s="49">
        <f t="shared" si="25"/>
        <v>0.4384403910786327</v>
      </c>
      <c r="T92" s="59">
        <v>5</v>
      </c>
    </row>
    <row r="93" spans="1:20" ht="12.75" customHeight="1" x14ac:dyDescent="0.25">
      <c r="A93" s="52" t="s">
        <v>236</v>
      </c>
      <c r="B93" s="52" t="s">
        <v>237</v>
      </c>
      <c r="C93" s="52" t="s">
        <v>56</v>
      </c>
      <c r="D93" s="58">
        <f t="shared" si="13"/>
        <v>69102761</v>
      </c>
      <c r="E93" s="58">
        <f t="shared" si="14"/>
        <v>18489436</v>
      </c>
      <c r="F93" s="70">
        <f t="shared" si="15"/>
        <v>0.26756435969324005</v>
      </c>
      <c r="G93" s="58">
        <f t="shared" si="16"/>
        <v>65278663</v>
      </c>
      <c r="H93" s="58">
        <f t="shared" si="17"/>
        <v>21423295</v>
      </c>
      <c r="I93" s="70">
        <f t="shared" si="18"/>
        <v>0.32818219637862373</v>
      </c>
      <c r="J93" s="58">
        <f t="shared" si="19"/>
        <v>64787094</v>
      </c>
      <c r="K93" s="58">
        <f t="shared" si="20"/>
        <v>29376292</v>
      </c>
      <c r="L93" s="70">
        <f t="shared" si="21"/>
        <v>0.45342814727883923</v>
      </c>
      <c r="M93" s="51">
        <f t="shared" si="22"/>
        <v>68391912</v>
      </c>
      <c r="N93" s="51">
        <f t="shared" si="23"/>
        <v>39469240</v>
      </c>
      <c r="O93" s="49">
        <f t="shared" si="24"/>
        <v>0.57710391252111803</v>
      </c>
      <c r="P93" s="51">
        <v>70786910</v>
      </c>
      <c r="Q93" s="51">
        <v>47858603</v>
      </c>
      <c r="R93" s="49">
        <v>0.67609396991618931</v>
      </c>
      <c r="S93" s="49">
        <f t="shared" si="25"/>
        <v>0.46047451715760213</v>
      </c>
      <c r="T93" s="59">
        <v>5</v>
      </c>
    </row>
    <row r="94" spans="1:20" ht="12.75" customHeight="1" x14ac:dyDescent="0.25">
      <c r="A94" s="52" t="s">
        <v>238</v>
      </c>
      <c r="B94" s="52" t="s">
        <v>239</v>
      </c>
      <c r="C94" s="52" t="s">
        <v>76</v>
      </c>
      <c r="D94" s="58">
        <f t="shared" si="13"/>
        <v>48392740</v>
      </c>
      <c r="E94" s="58">
        <f t="shared" si="14"/>
        <v>6842391</v>
      </c>
      <c r="F94" s="70">
        <f t="shared" si="15"/>
        <v>0.14139292381460525</v>
      </c>
      <c r="G94" s="58">
        <f t="shared" si="16"/>
        <v>46252442</v>
      </c>
      <c r="H94" s="58">
        <f t="shared" si="17"/>
        <v>7994761</v>
      </c>
      <c r="I94" s="70">
        <f t="shared" si="18"/>
        <v>0.17285057078715974</v>
      </c>
      <c r="J94" s="58">
        <f t="shared" si="19"/>
        <v>47692944</v>
      </c>
      <c r="K94" s="58">
        <f t="shared" si="20"/>
        <v>9923095</v>
      </c>
      <c r="L94" s="70">
        <f t="shared" si="21"/>
        <v>0.20806211920991918</v>
      </c>
      <c r="M94" s="51">
        <f t="shared" si="22"/>
        <v>48935266</v>
      </c>
      <c r="N94" s="51">
        <f t="shared" si="23"/>
        <v>11870434</v>
      </c>
      <c r="O94" s="49">
        <f t="shared" si="24"/>
        <v>0.24257422039966023</v>
      </c>
      <c r="P94" s="51">
        <v>51755123</v>
      </c>
      <c r="Q94" s="51">
        <v>13367374</v>
      </c>
      <c r="R94" s="49">
        <v>0.25828117537272588</v>
      </c>
      <c r="S94" s="49">
        <f t="shared" si="25"/>
        <v>0.20463220191681408</v>
      </c>
      <c r="T94" s="59">
        <v>5</v>
      </c>
    </row>
    <row r="95" spans="1:20" ht="12.75" customHeight="1" x14ac:dyDescent="0.25">
      <c r="A95" s="52" t="s">
        <v>240</v>
      </c>
      <c r="B95" s="52" t="s">
        <v>241</v>
      </c>
      <c r="C95" s="52" t="s">
        <v>168</v>
      </c>
      <c r="D95" s="58">
        <f t="shared" si="13"/>
        <v>71140500</v>
      </c>
      <c r="E95" s="58">
        <f t="shared" si="14"/>
        <v>1690044</v>
      </c>
      <c r="F95" s="70">
        <f t="shared" si="15"/>
        <v>2.3756425664705757E-2</v>
      </c>
      <c r="G95" s="58">
        <f t="shared" si="16"/>
        <v>69187704</v>
      </c>
      <c r="H95" s="58">
        <f t="shared" si="17"/>
        <v>1523221</v>
      </c>
      <c r="I95" s="70">
        <f t="shared" si="18"/>
        <v>2.2015776098018806E-2</v>
      </c>
      <c r="J95" s="58">
        <f t="shared" si="19"/>
        <v>72865608</v>
      </c>
      <c r="K95" s="58">
        <f t="shared" si="20"/>
        <v>1649253</v>
      </c>
      <c r="L95" s="70">
        <f t="shared" si="21"/>
        <v>2.2634176057379499E-2</v>
      </c>
      <c r="M95" s="51">
        <f t="shared" si="22"/>
        <v>75764007</v>
      </c>
      <c r="N95" s="51">
        <f t="shared" si="23"/>
        <v>2593485</v>
      </c>
      <c r="O95" s="49">
        <f t="shared" si="24"/>
        <v>3.4231096040102528E-2</v>
      </c>
      <c r="P95" s="51">
        <v>73793320</v>
      </c>
      <c r="Q95" s="51">
        <v>8064274</v>
      </c>
      <c r="R95" s="49">
        <v>0.10928189706060115</v>
      </c>
      <c r="S95" s="49">
        <f t="shared" si="25"/>
        <v>4.2383874184161549E-2</v>
      </c>
      <c r="T95" s="59">
        <v>7</v>
      </c>
    </row>
    <row r="96" spans="1:20" ht="12.75" customHeight="1" x14ac:dyDescent="0.25">
      <c r="A96" s="52" t="s">
        <v>242</v>
      </c>
      <c r="B96" s="52" t="s">
        <v>243</v>
      </c>
      <c r="C96" s="52" t="s">
        <v>82</v>
      </c>
      <c r="D96" s="58">
        <f t="shared" si="13"/>
        <v>35170358</v>
      </c>
      <c r="E96" s="58">
        <f t="shared" si="14"/>
        <v>3427581</v>
      </c>
      <c r="F96" s="70">
        <f t="shared" si="15"/>
        <v>9.7456528591491731E-2</v>
      </c>
      <c r="G96" s="58">
        <f t="shared" si="16"/>
        <v>31832418</v>
      </c>
      <c r="H96" s="58">
        <f t="shared" si="17"/>
        <v>6721308</v>
      </c>
      <c r="I96" s="70">
        <f t="shared" si="18"/>
        <v>0.21114663673994227</v>
      </c>
      <c r="J96" s="58">
        <f t="shared" si="19"/>
        <v>32831680</v>
      </c>
      <c r="K96" s="58">
        <f t="shared" si="20"/>
        <v>10377474</v>
      </c>
      <c r="L96" s="70">
        <f t="shared" si="21"/>
        <v>0.3160811143383464</v>
      </c>
      <c r="M96" s="51">
        <f t="shared" si="22"/>
        <v>35011533</v>
      </c>
      <c r="N96" s="51">
        <f t="shared" si="23"/>
        <v>14562028</v>
      </c>
      <c r="O96" s="49">
        <f t="shared" si="24"/>
        <v>0.41592089098183732</v>
      </c>
      <c r="P96" s="51">
        <v>36893779</v>
      </c>
      <c r="Q96" s="51">
        <v>17434768</v>
      </c>
      <c r="R96" s="49">
        <v>0.47256660804522083</v>
      </c>
      <c r="S96" s="49">
        <f t="shared" si="25"/>
        <v>0.3026343557393677</v>
      </c>
      <c r="T96" s="59">
        <v>7</v>
      </c>
    </row>
    <row r="97" spans="1:20" ht="12.75" customHeight="1" x14ac:dyDescent="0.25">
      <c r="A97" s="52" t="s">
        <v>244</v>
      </c>
      <c r="B97" s="52" t="s">
        <v>245</v>
      </c>
      <c r="C97" s="52" t="s">
        <v>246</v>
      </c>
      <c r="D97" s="58">
        <f t="shared" si="13"/>
        <v>31197434</v>
      </c>
      <c r="E97" s="58">
        <f t="shared" si="14"/>
        <v>2309394</v>
      </c>
      <c r="F97" s="70">
        <f t="shared" si="15"/>
        <v>7.4025126553677462E-2</v>
      </c>
      <c r="G97" s="58">
        <f t="shared" si="16"/>
        <v>31604704</v>
      </c>
      <c r="H97" s="58">
        <f t="shared" si="17"/>
        <v>1150829</v>
      </c>
      <c r="I97" s="70">
        <f t="shared" si="18"/>
        <v>3.6413218741108921E-2</v>
      </c>
      <c r="J97" s="58">
        <f t="shared" si="19"/>
        <v>32240683</v>
      </c>
      <c r="K97" s="58">
        <f t="shared" si="20"/>
        <v>2095030</v>
      </c>
      <c r="L97" s="70">
        <f t="shared" si="21"/>
        <v>6.4980943486836182E-2</v>
      </c>
      <c r="M97" s="51">
        <f t="shared" si="22"/>
        <v>34540087</v>
      </c>
      <c r="N97" s="51">
        <f t="shared" si="23"/>
        <v>3726004</v>
      </c>
      <c r="O97" s="49">
        <f t="shared" si="24"/>
        <v>0.10787477171091087</v>
      </c>
      <c r="P97" s="51">
        <v>35215493</v>
      </c>
      <c r="Q97" s="51">
        <v>6358425</v>
      </c>
      <c r="R97" s="49">
        <v>0.18055760287098635</v>
      </c>
      <c r="S97" s="49">
        <f t="shared" si="25"/>
        <v>9.2770332672703959E-2</v>
      </c>
      <c r="T97" s="59">
        <v>3</v>
      </c>
    </row>
    <row r="98" spans="1:20" ht="12.75" customHeight="1" x14ac:dyDescent="0.25">
      <c r="A98" s="52" t="s">
        <v>247</v>
      </c>
      <c r="B98" s="52" t="s">
        <v>248</v>
      </c>
      <c r="C98" s="52" t="s">
        <v>249</v>
      </c>
      <c r="D98" s="58">
        <f t="shared" si="13"/>
        <v>20367912</v>
      </c>
      <c r="E98" s="58">
        <f t="shared" si="14"/>
        <v>9352544</v>
      </c>
      <c r="F98" s="70">
        <f t="shared" si="15"/>
        <v>0.45918030282141831</v>
      </c>
      <c r="G98" s="58">
        <f t="shared" si="16"/>
        <v>19812444</v>
      </c>
      <c r="H98" s="58">
        <f t="shared" si="17"/>
        <v>9242761</v>
      </c>
      <c r="I98" s="70">
        <f t="shared" si="18"/>
        <v>0.46651291481252893</v>
      </c>
      <c r="J98" s="58">
        <f t="shared" si="19"/>
        <v>20452553</v>
      </c>
      <c r="K98" s="58">
        <f t="shared" si="20"/>
        <v>9970321</v>
      </c>
      <c r="L98" s="70">
        <f t="shared" si="21"/>
        <v>0.48748540096681331</v>
      </c>
      <c r="M98" s="51">
        <f t="shared" si="22"/>
        <v>20222598</v>
      </c>
      <c r="N98" s="51">
        <f t="shared" si="23"/>
        <v>12125631</v>
      </c>
      <c r="O98" s="49">
        <f t="shared" si="24"/>
        <v>0.59960797321887127</v>
      </c>
      <c r="P98" s="51">
        <v>20158806</v>
      </c>
      <c r="Q98" s="51">
        <v>14906342</v>
      </c>
      <c r="R98" s="49">
        <v>0.73944567947129414</v>
      </c>
      <c r="S98" s="49">
        <f t="shared" si="25"/>
        <v>0.55044645425818517</v>
      </c>
      <c r="T98" s="59">
        <v>4</v>
      </c>
    </row>
    <row r="99" spans="1:20" ht="12.75" customHeight="1" x14ac:dyDescent="0.25">
      <c r="A99" s="52" t="s">
        <v>250</v>
      </c>
      <c r="B99" s="52" t="s">
        <v>251</v>
      </c>
      <c r="C99" s="52" t="s">
        <v>20</v>
      </c>
      <c r="D99" s="58">
        <f t="shared" si="13"/>
        <v>11655826</v>
      </c>
      <c r="E99" s="58">
        <f t="shared" si="14"/>
        <v>3230125</v>
      </c>
      <c r="F99" s="70">
        <f t="shared" si="15"/>
        <v>0.27712536202925475</v>
      </c>
      <c r="G99" s="58">
        <f t="shared" si="16"/>
        <v>11160111</v>
      </c>
      <c r="H99" s="58">
        <f t="shared" si="17"/>
        <v>3549519</v>
      </c>
      <c r="I99" s="70">
        <f t="shared" si="18"/>
        <v>0.3180540946232524</v>
      </c>
      <c r="J99" s="58">
        <f t="shared" si="19"/>
        <v>11244943</v>
      </c>
      <c r="K99" s="58">
        <f t="shared" si="20"/>
        <v>4674710</v>
      </c>
      <c r="L99" s="70">
        <f t="shared" si="21"/>
        <v>0.41571664702969147</v>
      </c>
      <c r="M99" s="51">
        <f t="shared" si="22"/>
        <v>12212655</v>
      </c>
      <c r="N99" s="51">
        <f t="shared" si="23"/>
        <v>5012267</v>
      </c>
      <c r="O99" s="49">
        <f t="shared" si="24"/>
        <v>0.41041583504979057</v>
      </c>
      <c r="P99" s="51">
        <v>12861892</v>
      </c>
      <c r="Q99" s="51">
        <v>5494236</v>
      </c>
      <c r="R99" s="49">
        <v>0.42717167894116975</v>
      </c>
      <c r="S99" s="49">
        <f t="shared" si="25"/>
        <v>0.36969672353463179</v>
      </c>
      <c r="T99" s="59">
        <v>1</v>
      </c>
    </row>
    <row r="100" spans="1:20" ht="12.75" customHeight="1" x14ac:dyDescent="0.25">
      <c r="A100" s="52" t="s">
        <v>252</v>
      </c>
      <c r="B100" s="52" t="s">
        <v>253</v>
      </c>
      <c r="C100" s="52" t="s">
        <v>171</v>
      </c>
      <c r="D100" s="58">
        <f t="shared" si="13"/>
        <v>59147846</v>
      </c>
      <c r="E100" s="58">
        <f t="shared" si="14"/>
        <v>15026601</v>
      </c>
      <c r="F100" s="70">
        <f t="shared" si="15"/>
        <v>0.25405153384621987</v>
      </c>
      <c r="G100" s="58">
        <f t="shared" si="16"/>
        <v>59589685</v>
      </c>
      <c r="H100" s="58">
        <f t="shared" si="17"/>
        <v>16033865</v>
      </c>
      <c r="I100" s="70">
        <f t="shared" si="18"/>
        <v>0.26907114880704608</v>
      </c>
      <c r="J100" s="58">
        <f t="shared" si="19"/>
        <v>62020228</v>
      </c>
      <c r="K100" s="58">
        <f t="shared" si="20"/>
        <v>17263531</v>
      </c>
      <c r="L100" s="70">
        <f t="shared" si="21"/>
        <v>0.27835323339991591</v>
      </c>
      <c r="M100" s="51">
        <f t="shared" si="22"/>
        <v>62563953</v>
      </c>
      <c r="N100" s="51">
        <f t="shared" si="23"/>
        <v>21132672</v>
      </c>
      <c r="O100" s="49">
        <f t="shared" si="24"/>
        <v>0.33777712223522705</v>
      </c>
      <c r="P100" s="51">
        <v>65901704</v>
      </c>
      <c r="Q100" s="51">
        <v>24959188</v>
      </c>
      <c r="R100" s="49">
        <v>0.37873357569024313</v>
      </c>
      <c r="S100" s="49">
        <f t="shared" si="25"/>
        <v>0.30359732279573037</v>
      </c>
      <c r="T100" s="59">
        <v>7</v>
      </c>
    </row>
    <row r="101" spans="1:20" ht="12.75" customHeight="1" x14ac:dyDescent="0.25">
      <c r="A101" s="52" t="s">
        <v>254</v>
      </c>
      <c r="B101" s="52" t="s">
        <v>255</v>
      </c>
      <c r="C101" s="52" t="s">
        <v>256</v>
      </c>
      <c r="D101" s="58">
        <f t="shared" si="13"/>
        <v>4338653</v>
      </c>
      <c r="E101" s="58">
        <f t="shared" si="14"/>
        <v>1436813</v>
      </c>
      <c r="F101" s="70">
        <f t="shared" si="15"/>
        <v>0.33116568667740887</v>
      </c>
      <c r="G101" s="58">
        <f t="shared" si="16"/>
        <v>4389006</v>
      </c>
      <c r="H101" s="58">
        <f t="shared" si="17"/>
        <v>1553678</v>
      </c>
      <c r="I101" s="70">
        <f t="shared" si="18"/>
        <v>0.35399313648694031</v>
      </c>
      <c r="J101" s="58">
        <f t="shared" si="19"/>
        <v>5128214</v>
      </c>
      <c r="K101" s="58">
        <f t="shared" si="20"/>
        <v>970980</v>
      </c>
      <c r="L101" s="70">
        <f t="shared" si="21"/>
        <v>0.18934077244046368</v>
      </c>
      <c r="M101" s="51">
        <f t="shared" si="22"/>
        <v>4714170</v>
      </c>
      <c r="N101" s="51">
        <f t="shared" si="23"/>
        <v>886658</v>
      </c>
      <c r="O101" s="49">
        <f t="shared" si="24"/>
        <v>0.18808358629408783</v>
      </c>
      <c r="P101" s="51">
        <v>4844880</v>
      </c>
      <c r="Q101" s="51">
        <v>1353283</v>
      </c>
      <c r="R101" s="49">
        <v>0.2793222948762405</v>
      </c>
      <c r="S101" s="49">
        <f t="shared" si="25"/>
        <v>0.26838109535502824</v>
      </c>
      <c r="T101" s="59">
        <v>4</v>
      </c>
    </row>
    <row r="102" spans="1:20" ht="12.75" customHeight="1" x14ac:dyDescent="0.25">
      <c r="A102" s="52" t="s">
        <v>257</v>
      </c>
      <c r="B102" s="52" t="s">
        <v>258</v>
      </c>
      <c r="C102" s="52" t="s">
        <v>259</v>
      </c>
      <c r="D102" s="58">
        <f t="shared" si="13"/>
        <v>18521311</v>
      </c>
      <c r="E102" s="58">
        <f t="shared" si="14"/>
        <v>2712671</v>
      </c>
      <c r="F102" s="70">
        <f t="shared" si="15"/>
        <v>0.14646214838679616</v>
      </c>
      <c r="G102" s="58">
        <f t="shared" si="16"/>
        <v>18670894</v>
      </c>
      <c r="H102" s="58">
        <f t="shared" si="17"/>
        <v>2442336</v>
      </c>
      <c r="I102" s="70">
        <f t="shared" si="18"/>
        <v>0.13080980482241503</v>
      </c>
      <c r="J102" s="58">
        <f t="shared" si="19"/>
        <v>18960647</v>
      </c>
      <c r="K102" s="58">
        <f t="shared" si="20"/>
        <v>2246718</v>
      </c>
      <c r="L102" s="70">
        <f t="shared" si="21"/>
        <v>0.11849374127370231</v>
      </c>
      <c r="M102" s="51">
        <f t="shared" si="22"/>
        <v>19487713</v>
      </c>
      <c r="N102" s="51">
        <f t="shared" si="23"/>
        <v>2035032</v>
      </c>
      <c r="O102" s="49">
        <f t="shared" si="24"/>
        <v>0.10442641473630077</v>
      </c>
      <c r="P102" s="51">
        <v>20258884</v>
      </c>
      <c r="Q102" s="51">
        <v>2377076</v>
      </c>
      <c r="R102" s="49">
        <v>0.11733499239148612</v>
      </c>
      <c r="S102" s="49">
        <f t="shared" si="25"/>
        <v>0.1235054203221401</v>
      </c>
      <c r="T102" s="59">
        <v>1</v>
      </c>
    </row>
    <row r="103" spans="1:20" ht="12.75" customHeight="1" x14ac:dyDescent="0.25">
      <c r="A103" s="52" t="s">
        <v>260</v>
      </c>
      <c r="B103" s="52" t="s">
        <v>261</v>
      </c>
      <c r="C103" s="52" t="s">
        <v>88</v>
      </c>
      <c r="D103" s="58">
        <f t="shared" si="13"/>
        <v>25466997</v>
      </c>
      <c r="E103" s="58">
        <f t="shared" si="14"/>
        <v>7517785</v>
      </c>
      <c r="F103" s="70">
        <f t="shared" si="15"/>
        <v>0.29519715261285029</v>
      </c>
      <c r="G103" s="58">
        <f t="shared" si="16"/>
        <v>26300003</v>
      </c>
      <c r="H103" s="58">
        <f t="shared" si="17"/>
        <v>5141471</v>
      </c>
      <c r="I103" s="70">
        <f t="shared" si="18"/>
        <v>0.19549317161674848</v>
      </c>
      <c r="J103" s="58">
        <f t="shared" si="19"/>
        <v>26448229</v>
      </c>
      <c r="K103" s="58">
        <f t="shared" si="20"/>
        <v>3210454</v>
      </c>
      <c r="L103" s="70">
        <f t="shared" si="21"/>
        <v>0.12138635067020934</v>
      </c>
      <c r="M103" s="51">
        <f t="shared" si="22"/>
        <v>27026717</v>
      </c>
      <c r="N103" s="51">
        <f t="shared" si="23"/>
        <v>4140875</v>
      </c>
      <c r="O103" s="49">
        <f t="shared" si="24"/>
        <v>0.15321413251931412</v>
      </c>
      <c r="P103" s="51">
        <v>27876712</v>
      </c>
      <c r="Q103" s="51">
        <v>6135583</v>
      </c>
      <c r="R103" s="49">
        <v>0.22009708318542015</v>
      </c>
      <c r="S103" s="49">
        <f t="shared" si="25"/>
        <v>0.19707757812090848</v>
      </c>
      <c r="T103" s="59">
        <v>4</v>
      </c>
    </row>
    <row r="104" spans="1:20" ht="12.75" customHeight="1" x14ac:dyDescent="0.25">
      <c r="A104" s="52" t="s">
        <v>262</v>
      </c>
      <c r="B104" s="52" t="s">
        <v>263</v>
      </c>
      <c r="C104" s="52" t="s">
        <v>158</v>
      </c>
      <c r="D104" s="58">
        <f t="shared" si="13"/>
        <v>23730927</v>
      </c>
      <c r="E104" s="58">
        <f t="shared" si="14"/>
        <v>31542</v>
      </c>
      <c r="F104" s="70">
        <f t="shared" si="15"/>
        <v>1.329151617212425E-3</v>
      </c>
      <c r="G104" s="58">
        <f t="shared" si="16"/>
        <v>22479129</v>
      </c>
      <c r="H104" s="58">
        <f t="shared" si="17"/>
        <v>82880</v>
      </c>
      <c r="I104" s="70">
        <f t="shared" si="18"/>
        <v>3.6869755941166581E-3</v>
      </c>
      <c r="J104" s="58">
        <f t="shared" si="19"/>
        <v>23369890</v>
      </c>
      <c r="K104" s="58">
        <f t="shared" si="20"/>
        <v>170403</v>
      </c>
      <c r="L104" s="70">
        <f t="shared" si="21"/>
        <v>7.2915619200603857E-3</v>
      </c>
      <c r="M104" s="51">
        <f t="shared" si="22"/>
        <v>24339533</v>
      </c>
      <c r="N104" s="51">
        <f t="shared" si="23"/>
        <v>619412</v>
      </c>
      <c r="O104" s="49">
        <f t="shared" si="24"/>
        <v>2.5448803804082848E-2</v>
      </c>
      <c r="P104" s="51">
        <v>25935483</v>
      </c>
      <c r="Q104" s="51">
        <v>518130</v>
      </c>
      <c r="R104" s="49">
        <v>1.9977649924622573E-2</v>
      </c>
      <c r="S104" s="49">
        <f t="shared" si="25"/>
        <v>1.1546828572018978E-2</v>
      </c>
      <c r="T104" s="59">
        <v>4</v>
      </c>
    </row>
    <row r="105" spans="1:20" ht="12.75" customHeight="1" x14ac:dyDescent="0.25">
      <c r="A105" s="52" t="s">
        <v>264</v>
      </c>
      <c r="B105" s="52" t="s">
        <v>265</v>
      </c>
      <c r="C105" s="52" t="s">
        <v>11</v>
      </c>
      <c r="D105" s="58">
        <f t="shared" si="13"/>
        <v>39604323</v>
      </c>
      <c r="E105" s="58">
        <f t="shared" si="14"/>
        <v>5401105</v>
      </c>
      <c r="F105" s="70">
        <f t="shared" si="15"/>
        <v>0.13637665261946277</v>
      </c>
      <c r="G105" s="58">
        <f t="shared" si="16"/>
        <v>39582418</v>
      </c>
      <c r="H105" s="58">
        <f t="shared" si="17"/>
        <v>6136450</v>
      </c>
      <c r="I105" s="70">
        <f t="shared" si="18"/>
        <v>0.15502969020235197</v>
      </c>
      <c r="J105" s="58">
        <f t="shared" si="19"/>
        <v>42817447</v>
      </c>
      <c r="K105" s="58">
        <f t="shared" si="20"/>
        <v>6703195</v>
      </c>
      <c r="L105" s="70">
        <f t="shared" si="21"/>
        <v>0.15655288835880382</v>
      </c>
      <c r="M105" s="51">
        <f t="shared" si="22"/>
        <v>43494543</v>
      </c>
      <c r="N105" s="51">
        <f t="shared" si="23"/>
        <v>7057106</v>
      </c>
      <c r="O105" s="49">
        <f t="shared" si="24"/>
        <v>0.16225267615755842</v>
      </c>
      <c r="P105" s="51">
        <v>43465273</v>
      </c>
      <c r="Q105" s="51">
        <v>7634217</v>
      </c>
      <c r="R105" s="49">
        <v>0.17563945819459134</v>
      </c>
      <c r="S105" s="49">
        <f t="shared" si="25"/>
        <v>0.15717027310655368</v>
      </c>
      <c r="T105" s="59">
        <v>5</v>
      </c>
    </row>
    <row r="106" spans="1:20" ht="12.75" customHeight="1" x14ac:dyDescent="0.25">
      <c r="A106" s="52" t="s">
        <v>266</v>
      </c>
      <c r="B106" s="52" t="s">
        <v>267</v>
      </c>
      <c r="C106" s="52" t="s">
        <v>82</v>
      </c>
      <c r="D106" s="58">
        <f t="shared" si="13"/>
        <v>13348356</v>
      </c>
      <c r="E106" s="58">
        <f t="shared" si="14"/>
        <v>227698</v>
      </c>
      <c r="F106" s="70">
        <f t="shared" si="15"/>
        <v>1.7058130604248194E-2</v>
      </c>
      <c r="G106" s="58">
        <f t="shared" si="16"/>
        <v>12035229</v>
      </c>
      <c r="H106" s="58">
        <f t="shared" si="17"/>
        <v>684693</v>
      </c>
      <c r="I106" s="70">
        <f t="shared" si="18"/>
        <v>5.6890733030505694E-2</v>
      </c>
      <c r="J106" s="58">
        <f t="shared" si="19"/>
        <v>12982722</v>
      </c>
      <c r="K106" s="58">
        <f t="shared" si="20"/>
        <v>730238</v>
      </c>
      <c r="L106" s="70">
        <f t="shared" si="21"/>
        <v>5.6246910316650085E-2</v>
      </c>
      <c r="M106" s="51">
        <f t="shared" si="22"/>
        <v>13111135</v>
      </c>
      <c r="N106" s="51">
        <f t="shared" si="23"/>
        <v>1645675</v>
      </c>
      <c r="O106" s="49">
        <f t="shared" si="24"/>
        <v>0.12551735604888517</v>
      </c>
      <c r="P106" s="51">
        <v>13732807</v>
      </c>
      <c r="Q106" s="51">
        <v>3336715</v>
      </c>
      <c r="R106" s="49">
        <v>0.24297399650340967</v>
      </c>
      <c r="S106" s="49">
        <f t="shared" si="25"/>
        <v>9.9737425300739771E-2</v>
      </c>
      <c r="T106" s="59">
        <v>7</v>
      </c>
    </row>
    <row r="107" spans="1:20" ht="12.75" customHeight="1" x14ac:dyDescent="0.25">
      <c r="A107" s="52" t="s">
        <v>268</v>
      </c>
      <c r="B107" s="52" t="s">
        <v>269</v>
      </c>
      <c r="C107" s="52" t="s">
        <v>25</v>
      </c>
      <c r="D107" s="58">
        <f t="shared" si="13"/>
        <v>51075512</v>
      </c>
      <c r="E107" s="58">
        <f t="shared" si="14"/>
        <v>16611072</v>
      </c>
      <c r="F107" s="70">
        <f t="shared" si="15"/>
        <v>0.3252257559356429</v>
      </c>
      <c r="G107" s="58">
        <f t="shared" si="16"/>
        <v>51536759</v>
      </c>
      <c r="H107" s="58">
        <f t="shared" si="17"/>
        <v>21711158</v>
      </c>
      <c r="I107" s="70">
        <f t="shared" si="18"/>
        <v>0.42127519116985995</v>
      </c>
      <c r="J107" s="58">
        <f t="shared" si="19"/>
        <v>54052118</v>
      </c>
      <c r="K107" s="58">
        <f t="shared" si="20"/>
        <v>21077820</v>
      </c>
      <c r="L107" s="70">
        <f t="shared" si="21"/>
        <v>0.38995363696941532</v>
      </c>
      <c r="M107" s="51">
        <f t="shared" si="22"/>
        <v>54583112</v>
      </c>
      <c r="N107" s="51">
        <f t="shared" si="23"/>
        <v>19844286</v>
      </c>
      <c r="O107" s="49">
        <f t="shared" si="24"/>
        <v>0.36356091239356231</v>
      </c>
      <c r="P107" s="51">
        <v>56151036</v>
      </c>
      <c r="Q107" s="51">
        <v>19101901</v>
      </c>
      <c r="R107" s="49">
        <v>0.34018786403157369</v>
      </c>
      <c r="S107" s="49">
        <f t="shared" si="25"/>
        <v>0.36804067210001085</v>
      </c>
      <c r="T107" s="59">
        <v>5</v>
      </c>
    </row>
    <row r="108" spans="1:20" ht="12.75" customHeight="1" x14ac:dyDescent="0.25">
      <c r="A108" s="52" t="s">
        <v>270</v>
      </c>
      <c r="B108" s="52" t="s">
        <v>271</v>
      </c>
      <c r="C108" s="52" t="s">
        <v>127</v>
      </c>
      <c r="D108" s="58">
        <f t="shared" si="13"/>
        <v>33676168</v>
      </c>
      <c r="E108" s="58">
        <f t="shared" si="14"/>
        <v>1006450</v>
      </c>
      <c r="F108" s="70">
        <f t="shared" si="15"/>
        <v>2.9886120059740763E-2</v>
      </c>
      <c r="G108" s="58">
        <f t="shared" si="16"/>
        <v>32467925</v>
      </c>
      <c r="H108" s="58">
        <f t="shared" si="17"/>
        <v>4213622</v>
      </c>
      <c r="I108" s="70">
        <f t="shared" si="18"/>
        <v>0.12977798858411801</v>
      </c>
      <c r="J108" s="58">
        <f t="shared" si="19"/>
        <v>31943139</v>
      </c>
      <c r="K108" s="58">
        <f t="shared" si="20"/>
        <v>10227239</v>
      </c>
      <c r="L108" s="70">
        <f t="shared" si="21"/>
        <v>0.32017013105693837</v>
      </c>
      <c r="M108" s="51">
        <f t="shared" si="22"/>
        <v>34613414</v>
      </c>
      <c r="N108" s="51">
        <f t="shared" si="23"/>
        <v>14881434</v>
      </c>
      <c r="O108" s="49">
        <f t="shared" si="24"/>
        <v>0.42993256891677889</v>
      </c>
      <c r="P108" s="51">
        <v>39298548</v>
      </c>
      <c r="Q108" s="51">
        <v>17206400</v>
      </c>
      <c r="R108" s="49">
        <v>0.43783805956393096</v>
      </c>
      <c r="S108" s="49">
        <f t="shared" si="25"/>
        <v>0.26952097363630145</v>
      </c>
      <c r="T108" s="59">
        <v>5</v>
      </c>
    </row>
    <row r="109" spans="1:20" ht="12.75" customHeight="1" x14ac:dyDescent="0.25">
      <c r="A109" s="52" t="s">
        <v>272</v>
      </c>
      <c r="B109" s="52" t="s">
        <v>273</v>
      </c>
      <c r="C109" s="52" t="s">
        <v>25</v>
      </c>
      <c r="D109" s="58">
        <f t="shared" si="13"/>
        <v>46947968</v>
      </c>
      <c r="E109" s="58">
        <f t="shared" si="14"/>
        <v>11105317</v>
      </c>
      <c r="F109" s="70">
        <f t="shared" si="15"/>
        <v>0.23654521107282003</v>
      </c>
      <c r="G109" s="58">
        <f t="shared" si="16"/>
        <v>46840662</v>
      </c>
      <c r="H109" s="58">
        <f t="shared" si="17"/>
        <v>11222320</v>
      </c>
      <c r="I109" s="70">
        <f t="shared" si="18"/>
        <v>0.23958499988749091</v>
      </c>
      <c r="J109" s="58">
        <f t="shared" si="19"/>
        <v>47340124</v>
      </c>
      <c r="K109" s="58">
        <f t="shared" si="20"/>
        <v>11065687</v>
      </c>
      <c r="L109" s="70">
        <f t="shared" si="21"/>
        <v>0.23374858502694248</v>
      </c>
      <c r="M109" s="51">
        <f t="shared" si="22"/>
        <v>47730996</v>
      </c>
      <c r="N109" s="51">
        <f t="shared" si="23"/>
        <v>11763442</v>
      </c>
      <c r="O109" s="49">
        <f t="shared" si="24"/>
        <v>0.24645289195306128</v>
      </c>
      <c r="P109" s="51">
        <v>47579432</v>
      </c>
      <c r="Q109" s="51">
        <v>13510257</v>
      </c>
      <c r="R109" s="49">
        <v>0.2839516243069064</v>
      </c>
      <c r="S109" s="49">
        <f t="shared" si="25"/>
        <v>0.24805666244944424</v>
      </c>
      <c r="T109" s="59">
        <v>5</v>
      </c>
    </row>
    <row r="110" spans="1:20" ht="12.75" customHeight="1" x14ac:dyDescent="0.25">
      <c r="A110" s="52" t="s">
        <v>274</v>
      </c>
      <c r="B110" s="52" t="s">
        <v>275</v>
      </c>
      <c r="C110" s="52" t="s">
        <v>8</v>
      </c>
      <c r="D110" s="58">
        <f t="shared" ref="D110:D173" si="26">VLOOKUP(A110,Master, 7,FALSE)</f>
        <v>20773320</v>
      </c>
      <c r="E110" s="58">
        <f t="shared" ref="E110:E173" si="27">VLOOKUP(A110, Master, 8,FALSE)</f>
        <v>4092390</v>
      </c>
      <c r="F110" s="70">
        <f t="shared" ref="F110:F173" si="28">VLOOKUP(A110, Master, 9, FALSE)</f>
        <v>0.19700221245328142</v>
      </c>
      <c r="G110" s="58">
        <f t="shared" ref="G110:G173" si="29">VLOOKUP(A110, Master, 10, FALSE)</f>
        <v>21263052</v>
      </c>
      <c r="H110" s="58">
        <f t="shared" ref="H110:H173" si="30">VLOOKUP(A110, Master, 11, FALSE)</f>
        <v>3062121</v>
      </c>
      <c r="I110" s="70">
        <f t="shared" ref="I110:I173" si="31">VLOOKUP(A110, Master, 12, FALSE)</f>
        <v>0.14401135829419032</v>
      </c>
      <c r="J110" s="58">
        <f t="shared" ref="J110:J173" si="32">VLOOKUP(A110, Master, 13, FALSE)</f>
        <v>21982959</v>
      </c>
      <c r="K110" s="58">
        <f t="shared" ref="K110:K173" si="33">VLOOKUP(A110, Master, 14, FALSE)</f>
        <v>2169578</v>
      </c>
      <c r="L110" s="70">
        <f t="shared" ref="L110:L173" si="34">VLOOKUP(A110, Master, 15, FALSE)</f>
        <v>9.8693629005995057E-2</v>
      </c>
      <c r="M110" s="51">
        <f t="shared" ref="M110:M173" si="35">VLOOKUP(A110, Master, 16, FALSE)</f>
        <v>22465671</v>
      </c>
      <c r="N110" s="51">
        <f t="shared" ref="N110:N173" si="36">VLOOKUP(A110, Master, 17, FALSE)</f>
        <v>2142404</v>
      </c>
      <c r="O110" s="49">
        <f t="shared" ref="O110:O173" si="37">VLOOKUP(A110, Master, 18, FALSE)</f>
        <v>9.5363454757260532E-2</v>
      </c>
      <c r="P110" s="51">
        <v>23223504</v>
      </c>
      <c r="Q110" s="51">
        <v>1833999</v>
      </c>
      <c r="R110" s="49">
        <v>7.8971674558671254E-2</v>
      </c>
      <c r="S110" s="49">
        <f t="shared" si="25"/>
        <v>0.12280846581387972</v>
      </c>
      <c r="T110" s="59">
        <v>3</v>
      </c>
    </row>
    <row r="111" spans="1:20" ht="12.75" customHeight="1" x14ac:dyDescent="0.25">
      <c r="A111" s="52" t="s">
        <v>276</v>
      </c>
      <c r="B111" s="52" t="s">
        <v>277</v>
      </c>
      <c r="C111" s="52" t="s">
        <v>38</v>
      </c>
      <c r="D111" s="58">
        <f t="shared" si="26"/>
        <v>24208420</v>
      </c>
      <c r="E111" s="58">
        <f t="shared" si="27"/>
        <v>8205927</v>
      </c>
      <c r="F111" s="70">
        <f t="shared" si="28"/>
        <v>0.3389699534294266</v>
      </c>
      <c r="G111" s="58">
        <f t="shared" si="29"/>
        <v>24044095</v>
      </c>
      <c r="H111" s="58">
        <f t="shared" si="30"/>
        <v>6032312</v>
      </c>
      <c r="I111" s="70">
        <f t="shared" si="31"/>
        <v>0.25088538370855712</v>
      </c>
      <c r="J111" s="58">
        <f t="shared" si="32"/>
        <v>24340488</v>
      </c>
      <c r="K111" s="58">
        <f t="shared" si="33"/>
        <v>4414154</v>
      </c>
      <c r="L111" s="70">
        <f t="shared" si="34"/>
        <v>0.18135026709406976</v>
      </c>
      <c r="M111" s="51">
        <f t="shared" si="35"/>
        <v>25171685</v>
      </c>
      <c r="N111" s="51">
        <f t="shared" si="36"/>
        <v>4462835</v>
      </c>
      <c r="O111" s="49">
        <f t="shared" si="37"/>
        <v>0.17729583855828485</v>
      </c>
      <c r="P111" s="51">
        <v>26174518</v>
      </c>
      <c r="Q111" s="51">
        <v>5344738</v>
      </c>
      <c r="R111" s="49">
        <v>0.20419623390963684</v>
      </c>
      <c r="S111" s="49">
        <f t="shared" si="25"/>
        <v>0.23053953533999505</v>
      </c>
      <c r="T111" s="59">
        <v>4</v>
      </c>
    </row>
    <row r="112" spans="1:20" ht="12.75" customHeight="1" x14ac:dyDescent="0.25">
      <c r="A112" s="52" t="s">
        <v>278</v>
      </c>
      <c r="B112" s="52" t="s">
        <v>279</v>
      </c>
      <c r="C112" s="52" t="s">
        <v>82</v>
      </c>
      <c r="D112" s="58">
        <f t="shared" si="26"/>
        <v>24463375</v>
      </c>
      <c r="E112" s="58">
        <f t="shared" si="27"/>
        <v>3522570</v>
      </c>
      <c r="F112" s="70">
        <f t="shared" si="28"/>
        <v>0.14399362312027675</v>
      </c>
      <c r="G112" s="58">
        <f t="shared" si="29"/>
        <v>28960339</v>
      </c>
      <c r="H112" s="58">
        <f t="shared" si="30"/>
        <v>1948178</v>
      </c>
      <c r="I112" s="70">
        <f t="shared" si="31"/>
        <v>6.7270552323299801E-2</v>
      </c>
      <c r="J112" s="58">
        <f t="shared" si="32"/>
        <v>24014082</v>
      </c>
      <c r="K112" s="58">
        <f t="shared" si="33"/>
        <v>4727379</v>
      </c>
      <c r="L112" s="70">
        <f t="shared" si="34"/>
        <v>0.19685861820576778</v>
      </c>
      <c r="M112" s="51">
        <f t="shared" si="35"/>
        <v>26031569</v>
      </c>
      <c r="N112" s="51">
        <f t="shared" si="36"/>
        <v>5394705</v>
      </c>
      <c r="O112" s="49">
        <f t="shared" si="37"/>
        <v>0.20723702824059509</v>
      </c>
      <c r="P112" s="51">
        <v>26780837</v>
      </c>
      <c r="Q112" s="51">
        <v>6246319</v>
      </c>
      <c r="R112" s="49">
        <v>0.23323837862125071</v>
      </c>
      <c r="S112" s="49">
        <f t="shared" si="25"/>
        <v>0.16971964010223803</v>
      </c>
      <c r="T112" s="59">
        <v>7</v>
      </c>
    </row>
    <row r="113" spans="1:20" ht="12.75" customHeight="1" x14ac:dyDescent="0.25">
      <c r="A113" s="52" t="s">
        <v>280</v>
      </c>
      <c r="B113" s="52" t="s">
        <v>281</v>
      </c>
      <c r="C113" s="52" t="s">
        <v>76</v>
      </c>
      <c r="D113" s="58">
        <f t="shared" si="26"/>
        <v>25650969</v>
      </c>
      <c r="E113" s="58">
        <f t="shared" si="27"/>
        <v>2023392</v>
      </c>
      <c r="F113" s="70">
        <f t="shared" si="28"/>
        <v>7.8881698387300692E-2</v>
      </c>
      <c r="G113" s="58">
        <f t="shared" si="29"/>
        <v>23939337</v>
      </c>
      <c r="H113" s="58">
        <f t="shared" si="30"/>
        <v>1889610</v>
      </c>
      <c r="I113" s="70">
        <f t="shared" si="31"/>
        <v>7.8933263690636038E-2</v>
      </c>
      <c r="J113" s="58">
        <f t="shared" si="32"/>
        <v>24917810</v>
      </c>
      <c r="K113" s="58">
        <f t="shared" si="33"/>
        <v>2610823</v>
      </c>
      <c r="L113" s="70">
        <f t="shared" si="34"/>
        <v>0.1047773861346563</v>
      </c>
      <c r="M113" s="51">
        <f t="shared" si="35"/>
        <v>25656949</v>
      </c>
      <c r="N113" s="51">
        <f t="shared" si="36"/>
        <v>3981690</v>
      </c>
      <c r="O113" s="49">
        <f t="shared" si="37"/>
        <v>0.1551895355913129</v>
      </c>
      <c r="P113" s="51">
        <v>25348965</v>
      </c>
      <c r="Q113" s="51">
        <v>4679194</v>
      </c>
      <c r="R113" s="49">
        <v>0.18459112630436786</v>
      </c>
      <c r="S113" s="49">
        <f t="shared" si="25"/>
        <v>0.12047460202165476</v>
      </c>
      <c r="T113" s="59">
        <v>6</v>
      </c>
    </row>
    <row r="114" spans="1:20" ht="12.75" customHeight="1" x14ac:dyDescent="0.25">
      <c r="A114" s="52" t="s">
        <v>282</v>
      </c>
      <c r="B114" s="52" t="s">
        <v>283</v>
      </c>
      <c r="C114" s="52" t="s">
        <v>127</v>
      </c>
      <c r="D114" s="58">
        <f t="shared" si="26"/>
        <v>12142510</v>
      </c>
      <c r="E114" s="58">
        <f t="shared" si="27"/>
        <v>673688</v>
      </c>
      <c r="F114" s="70">
        <f t="shared" si="28"/>
        <v>5.5481774361314094E-2</v>
      </c>
      <c r="G114" s="58">
        <f t="shared" si="29"/>
        <v>12456514</v>
      </c>
      <c r="H114" s="58">
        <f t="shared" si="30"/>
        <v>1232252</v>
      </c>
      <c r="I114" s="70">
        <f t="shared" si="31"/>
        <v>9.8924305788922973E-2</v>
      </c>
      <c r="J114" s="58">
        <f t="shared" si="32"/>
        <v>13243321</v>
      </c>
      <c r="K114" s="58">
        <f t="shared" si="33"/>
        <v>1258357</v>
      </c>
      <c r="L114" s="70">
        <f t="shared" si="34"/>
        <v>9.5018235984765456E-2</v>
      </c>
      <c r="M114" s="51">
        <f t="shared" si="35"/>
        <v>12911110</v>
      </c>
      <c r="N114" s="51">
        <f t="shared" si="36"/>
        <v>1943152</v>
      </c>
      <c r="O114" s="49">
        <f t="shared" si="37"/>
        <v>0.15050231932033728</v>
      </c>
      <c r="P114" s="51">
        <v>13085306</v>
      </c>
      <c r="Q114" s="51">
        <v>3552664</v>
      </c>
      <c r="R114" s="49">
        <v>0.27150026143828809</v>
      </c>
      <c r="S114" s="49">
        <f t="shared" si="25"/>
        <v>0.13428537937872559</v>
      </c>
      <c r="T114" s="59">
        <v>5</v>
      </c>
    </row>
    <row r="115" spans="1:20" ht="12.75" customHeight="1" x14ac:dyDescent="0.25">
      <c r="A115" s="52" t="s">
        <v>284</v>
      </c>
      <c r="B115" s="52" t="s">
        <v>285</v>
      </c>
      <c r="C115" s="52" t="s">
        <v>233</v>
      </c>
      <c r="D115" s="58">
        <f t="shared" si="26"/>
        <v>39976003</v>
      </c>
      <c r="E115" s="58">
        <f t="shared" si="27"/>
        <v>9586718</v>
      </c>
      <c r="F115" s="70">
        <f t="shared" si="28"/>
        <v>0.23981181910557692</v>
      </c>
      <c r="G115" s="58">
        <f t="shared" si="29"/>
        <v>37296472</v>
      </c>
      <c r="H115" s="58">
        <f t="shared" si="30"/>
        <v>9434510</v>
      </c>
      <c r="I115" s="70">
        <f t="shared" si="31"/>
        <v>0.25295985100145663</v>
      </c>
      <c r="J115" s="58">
        <f t="shared" si="32"/>
        <v>39125394</v>
      </c>
      <c r="K115" s="58">
        <f t="shared" si="33"/>
        <v>8022101</v>
      </c>
      <c r="L115" s="70">
        <f t="shared" si="34"/>
        <v>0.20503566047155972</v>
      </c>
      <c r="M115" s="51">
        <f t="shared" si="35"/>
        <v>40124485</v>
      </c>
      <c r="N115" s="51">
        <f t="shared" si="36"/>
        <v>7860297</v>
      </c>
      <c r="O115" s="49">
        <f t="shared" si="37"/>
        <v>0.19589776666292416</v>
      </c>
      <c r="P115" s="51">
        <v>40146100</v>
      </c>
      <c r="Q115" s="51">
        <v>9338476</v>
      </c>
      <c r="R115" s="49">
        <v>0.23261228363402672</v>
      </c>
      <c r="S115" s="49">
        <f t="shared" si="25"/>
        <v>0.22526347617510881</v>
      </c>
      <c r="T115" s="59">
        <v>4</v>
      </c>
    </row>
    <row r="116" spans="1:20" ht="12.75" customHeight="1" x14ac:dyDescent="0.25">
      <c r="A116" s="52" t="s">
        <v>286</v>
      </c>
      <c r="B116" s="52" t="s">
        <v>287</v>
      </c>
      <c r="C116" s="52" t="s">
        <v>288</v>
      </c>
      <c r="D116" s="58">
        <f t="shared" si="26"/>
        <v>14728733</v>
      </c>
      <c r="E116" s="58">
        <f t="shared" si="27"/>
        <v>964436</v>
      </c>
      <c r="F116" s="70">
        <f t="shared" si="28"/>
        <v>6.5479902446462984E-2</v>
      </c>
      <c r="G116" s="58">
        <f t="shared" si="29"/>
        <v>14665326</v>
      </c>
      <c r="H116" s="58">
        <f t="shared" si="30"/>
        <v>1332470</v>
      </c>
      <c r="I116" s="70">
        <f t="shared" si="31"/>
        <v>9.0858532568590708E-2</v>
      </c>
      <c r="J116" s="58">
        <f t="shared" si="32"/>
        <v>14207616</v>
      </c>
      <c r="K116" s="58">
        <f t="shared" si="33"/>
        <v>3022243</v>
      </c>
      <c r="L116" s="70">
        <f t="shared" si="34"/>
        <v>0.21271992429975584</v>
      </c>
      <c r="M116" s="51">
        <f t="shared" si="35"/>
        <v>15357958</v>
      </c>
      <c r="N116" s="51">
        <f t="shared" si="36"/>
        <v>4537879</v>
      </c>
      <c r="O116" s="49">
        <f t="shared" si="37"/>
        <v>0.29547411185783945</v>
      </c>
      <c r="P116" s="51">
        <v>15374256</v>
      </c>
      <c r="Q116" s="51">
        <v>6315109</v>
      </c>
      <c r="R116" s="49">
        <v>0.41075867346036127</v>
      </c>
      <c r="S116" s="49">
        <f t="shared" si="25"/>
        <v>0.21505822892660204</v>
      </c>
      <c r="T116" s="59">
        <v>4</v>
      </c>
    </row>
    <row r="117" spans="1:20" ht="12.75" customHeight="1" x14ac:dyDescent="0.25">
      <c r="A117" s="52" t="s">
        <v>289</v>
      </c>
      <c r="B117" s="52" t="s">
        <v>290</v>
      </c>
      <c r="C117" s="52" t="s">
        <v>291</v>
      </c>
      <c r="D117" s="58">
        <f t="shared" si="26"/>
        <v>28532346</v>
      </c>
      <c r="E117" s="58">
        <f t="shared" si="27"/>
        <v>2248188</v>
      </c>
      <c r="F117" s="70">
        <f t="shared" si="28"/>
        <v>7.8794362019863354E-2</v>
      </c>
      <c r="G117" s="58">
        <f t="shared" si="29"/>
        <v>29050569</v>
      </c>
      <c r="H117" s="58">
        <f t="shared" si="30"/>
        <v>2322431</v>
      </c>
      <c r="I117" s="70">
        <f t="shared" si="31"/>
        <v>7.9944423808015599E-2</v>
      </c>
      <c r="J117" s="58">
        <f t="shared" si="32"/>
        <v>30676594</v>
      </c>
      <c r="K117" s="58">
        <f t="shared" si="33"/>
        <v>2404705</v>
      </c>
      <c r="L117" s="70">
        <f t="shared" si="34"/>
        <v>7.8388917622341001E-2</v>
      </c>
      <c r="M117" s="51">
        <f t="shared" si="35"/>
        <v>32444781</v>
      </c>
      <c r="N117" s="51">
        <f t="shared" si="36"/>
        <v>3193238</v>
      </c>
      <c r="O117" s="49">
        <f t="shared" si="37"/>
        <v>9.8420698231866624E-2</v>
      </c>
      <c r="P117" s="51">
        <v>33623384</v>
      </c>
      <c r="Q117" s="51">
        <v>4271978</v>
      </c>
      <c r="R117" s="49">
        <v>0.12705377900094766</v>
      </c>
      <c r="S117" s="49">
        <f t="shared" si="25"/>
        <v>9.2520436136606848E-2</v>
      </c>
      <c r="T117" s="59">
        <v>7</v>
      </c>
    </row>
    <row r="118" spans="1:20" ht="12.75" customHeight="1" x14ac:dyDescent="0.25">
      <c r="A118" s="52" t="s">
        <v>292</v>
      </c>
      <c r="B118" s="52" t="s">
        <v>293</v>
      </c>
      <c r="C118" s="52" t="s">
        <v>25</v>
      </c>
      <c r="D118" s="58">
        <f t="shared" si="26"/>
        <v>131629203</v>
      </c>
      <c r="E118" s="58">
        <f t="shared" si="27"/>
        <v>14337077</v>
      </c>
      <c r="F118" s="70">
        <f t="shared" si="28"/>
        <v>0.10892018391997708</v>
      </c>
      <c r="G118" s="58">
        <f t="shared" si="29"/>
        <v>135220920</v>
      </c>
      <c r="H118" s="58">
        <f t="shared" si="30"/>
        <v>15735612</v>
      </c>
      <c r="I118" s="70">
        <f t="shared" si="31"/>
        <v>0.11636965641115295</v>
      </c>
      <c r="J118" s="58">
        <f t="shared" si="32"/>
        <v>141559345</v>
      </c>
      <c r="K118" s="58">
        <f t="shared" si="33"/>
        <v>12411093</v>
      </c>
      <c r="L118" s="70">
        <f t="shared" si="34"/>
        <v>8.7674134123748595E-2</v>
      </c>
      <c r="M118" s="51">
        <f t="shared" si="35"/>
        <v>150194823</v>
      </c>
      <c r="N118" s="51">
        <f t="shared" si="36"/>
        <v>6021234</v>
      </c>
      <c r="O118" s="49">
        <f t="shared" si="37"/>
        <v>4.0089490967341795E-2</v>
      </c>
      <c r="P118" s="51">
        <v>152471687</v>
      </c>
      <c r="Q118" s="51">
        <v>1324061</v>
      </c>
      <c r="R118" s="49">
        <v>8.6839794722019439E-3</v>
      </c>
      <c r="S118" s="49">
        <f t="shared" si="25"/>
        <v>7.2347488978884461E-2</v>
      </c>
      <c r="T118" s="59">
        <v>7</v>
      </c>
    </row>
    <row r="119" spans="1:20" ht="12.75" customHeight="1" x14ac:dyDescent="0.25">
      <c r="A119" s="52" t="s">
        <v>294</v>
      </c>
      <c r="B119" s="52" t="s">
        <v>295</v>
      </c>
      <c r="C119" s="52" t="s">
        <v>296</v>
      </c>
      <c r="D119" s="58">
        <f t="shared" si="26"/>
        <v>28266122</v>
      </c>
      <c r="E119" s="58">
        <f t="shared" si="27"/>
        <v>7513443</v>
      </c>
      <c r="F119" s="70">
        <f t="shared" si="28"/>
        <v>0.26581088838433514</v>
      </c>
      <c r="G119" s="58">
        <f t="shared" si="29"/>
        <v>28695833</v>
      </c>
      <c r="H119" s="58">
        <f t="shared" si="30"/>
        <v>7955771</v>
      </c>
      <c r="I119" s="70">
        <f t="shared" si="31"/>
        <v>0.27724481808909329</v>
      </c>
      <c r="J119" s="58">
        <f t="shared" si="32"/>
        <v>30153504</v>
      </c>
      <c r="K119" s="58">
        <f t="shared" si="33"/>
        <v>9718342</v>
      </c>
      <c r="L119" s="70">
        <f t="shared" si="34"/>
        <v>0.3222956111502</v>
      </c>
      <c r="M119" s="51">
        <f t="shared" si="35"/>
        <v>32174948</v>
      </c>
      <c r="N119" s="51">
        <f t="shared" si="36"/>
        <v>11757491</v>
      </c>
      <c r="O119" s="49">
        <f t="shared" si="37"/>
        <v>0.36542377628706657</v>
      </c>
      <c r="P119" s="51">
        <v>32174948</v>
      </c>
      <c r="Q119" s="51">
        <v>11757491</v>
      </c>
      <c r="R119" s="49">
        <v>0.36542377628706657</v>
      </c>
      <c r="S119" s="49">
        <f t="shared" si="25"/>
        <v>0.31923977403955234</v>
      </c>
      <c r="T119" s="59">
        <v>4</v>
      </c>
    </row>
    <row r="120" spans="1:20" ht="12.75" customHeight="1" x14ac:dyDescent="0.25">
      <c r="A120" s="52" t="s">
        <v>297</v>
      </c>
      <c r="B120" s="52" t="s">
        <v>298</v>
      </c>
      <c r="C120" s="52" t="s">
        <v>299</v>
      </c>
      <c r="D120" s="58">
        <f t="shared" si="26"/>
        <v>18574010</v>
      </c>
      <c r="E120" s="58">
        <f t="shared" si="27"/>
        <v>11212004</v>
      </c>
      <c r="F120" s="70">
        <f t="shared" si="28"/>
        <v>0.6036393864329781</v>
      </c>
      <c r="G120" s="58">
        <f t="shared" si="29"/>
        <v>18549026</v>
      </c>
      <c r="H120" s="58">
        <f t="shared" si="30"/>
        <v>11933147</v>
      </c>
      <c r="I120" s="70">
        <f t="shared" si="31"/>
        <v>0.64333011339786794</v>
      </c>
      <c r="J120" s="58">
        <f t="shared" si="32"/>
        <v>18953121</v>
      </c>
      <c r="K120" s="58">
        <f t="shared" si="33"/>
        <v>13008970</v>
      </c>
      <c r="L120" s="70">
        <f t="shared" si="34"/>
        <v>0.68637613826240018</v>
      </c>
      <c r="M120" s="51">
        <f t="shared" si="35"/>
        <v>23734037</v>
      </c>
      <c r="N120" s="51">
        <f t="shared" si="36"/>
        <v>9558013</v>
      </c>
      <c r="O120" s="49">
        <f t="shared" si="37"/>
        <v>0.4027133268562782</v>
      </c>
      <c r="P120" s="51">
        <v>19763595</v>
      </c>
      <c r="Q120" s="51">
        <v>9991727</v>
      </c>
      <c r="R120" s="49">
        <v>0.50556222185285626</v>
      </c>
      <c r="S120" s="49">
        <f t="shared" si="25"/>
        <v>0.56832423736047621</v>
      </c>
      <c r="T120" s="59">
        <v>4</v>
      </c>
    </row>
    <row r="121" spans="1:20" ht="12.75" customHeight="1" x14ac:dyDescent="0.25">
      <c r="A121" s="52" t="s">
        <v>300</v>
      </c>
      <c r="B121" s="52" t="s">
        <v>301</v>
      </c>
      <c r="C121" s="52" t="s">
        <v>256</v>
      </c>
      <c r="D121" s="58">
        <f t="shared" si="26"/>
        <v>25316239</v>
      </c>
      <c r="E121" s="58">
        <f t="shared" si="27"/>
        <v>1862497</v>
      </c>
      <c r="F121" s="70">
        <f t="shared" si="28"/>
        <v>7.3569261216091378E-2</v>
      </c>
      <c r="G121" s="58">
        <f t="shared" si="29"/>
        <v>25445271</v>
      </c>
      <c r="H121" s="58">
        <f t="shared" si="30"/>
        <v>438980</v>
      </c>
      <c r="I121" s="70">
        <f t="shared" si="31"/>
        <v>1.7251928658963783E-2</v>
      </c>
      <c r="J121" s="58">
        <f t="shared" si="32"/>
        <v>25487906</v>
      </c>
      <c r="K121" s="58">
        <f t="shared" si="33"/>
        <v>426604</v>
      </c>
      <c r="L121" s="70">
        <f t="shared" si="34"/>
        <v>1.6737506800284026E-2</v>
      </c>
      <c r="M121" s="51">
        <f t="shared" si="35"/>
        <v>26730026</v>
      </c>
      <c r="N121" s="51">
        <f t="shared" si="36"/>
        <v>837836</v>
      </c>
      <c r="O121" s="49">
        <f t="shared" si="37"/>
        <v>3.1344376544938636E-2</v>
      </c>
      <c r="P121" s="51">
        <v>27109071</v>
      </c>
      <c r="Q121" s="51">
        <v>1081805</v>
      </c>
      <c r="R121" s="49">
        <v>3.9905646342510225E-2</v>
      </c>
      <c r="S121" s="49">
        <f t="shared" si="25"/>
        <v>3.5761743912557611E-2</v>
      </c>
      <c r="T121" s="59">
        <v>4</v>
      </c>
    </row>
    <row r="122" spans="1:20" ht="12.75" customHeight="1" x14ac:dyDescent="0.25">
      <c r="A122" s="52" t="s">
        <v>302</v>
      </c>
      <c r="B122" s="52" t="s">
        <v>303</v>
      </c>
      <c r="C122" s="52" t="s">
        <v>82</v>
      </c>
      <c r="D122" s="58">
        <f t="shared" si="26"/>
        <v>72154111</v>
      </c>
      <c r="E122" s="58">
        <f t="shared" si="27"/>
        <v>9592359</v>
      </c>
      <c r="F122" s="70">
        <f t="shared" si="28"/>
        <v>0.13294265381497111</v>
      </c>
      <c r="G122" s="58">
        <f t="shared" si="29"/>
        <v>71536939</v>
      </c>
      <c r="H122" s="58">
        <f t="shared" si="30"/>
        <v>7395121</v>
      </c>
      <c r="I122" s="70">
        <f t="shared" si="31"/>
        <v>0.10337485924579468</v>
      </c>
      <c r="J122" s="58">
        <f t="shared" si="32"/>
        <v>67611188</v>
      </c>
      <c r="K122" s="58">
        <f t="shared" si="33"/>
        <v>16563895</v>
      </c>
      <c r="L122" s="70">
        <f t="shared" si="34"/>
        <v>0.244987486390566</v>
      </c>
      <c r="M122" s="51">
        <f t="shared" si="35"/>
        <v>70915181</v>
      </c>
      <c r="N122" s="51">
        <f t="shared" si="36"/>
        <v>25304310</v>
      </c>
      <c r="O122" s="49">
        <f t="shared" si="37"/>
        <v>0.35682500761014768</v>
      </c>
      <c r="P122" s="51">
        <v>70211525</v>
      </c>
      <c r="Q122" s="51">
        <v>33371340</v>
      </c>
      <c r="R122" s="49">
        <v>0.47529718233580598</v>
      </c>
      <c r="S122" s="49">
        <f t="shared" si="25"/>
        <v>0.26268543787945708</v>
      </c>
      <c r="T122" s="59">
        <v>5</v>
      </c>
    </row>
    <row r="123" spans="1:20" ht="12.75" customHeight="1" x14ac:dyDescent="0.25">
      <c r="A123" s="52" t="s">
        <v>304</v>
      </c>
      <c r="B123" s="52" t="s">
        <v>305</v>
      </c>
      <c r="C123" s="52" t="s">
        <v>186</v>
      </c>
      <c r="D123" s="58">
        <f t="shared" si="26"/>
        <v>28001065</v>
      </c>
      <c r="E123" s="58">
        <f t="shared" si="27"/>
        <v>2105609</v>
      </c>
      <c r="F123" s="70">
        <f t="shared" si="28"/>
        <v>7.5197461239420713E-2</v>
      </c>
      <c r="G123" s="58">
        <f t="shared" si="29"/>
        <v>27076767</v>
      </c>
      <c r="H123" s="58">
        <f t="shared" si="30"/>
        <v>1049351</v>
      </c>
      <c r="I123" s="70">
        <f t="shared" si="31"/>
        <v>3.8754663730717925E-2</v>
      </c>
      <c r="J123" s="58">
        <f t="shared" si="32"/>
        <v>27452482</v>
      </c>
      <c r="K123" s="58">
        <f t="shared" si="33"/>
        <v>561957</v>
      </c>
      <c r="L123" s="70">
        <f t="shared" si="34"/>
        <v>2.0470170966690734E-2</v>
      </c>
      <c r="M123" s="51">
        <f t="shared" si="35"/>
        <v>28368572</v>
      </c>
      <c r="N123" s="51">
        <f t="shared" si="36"/>
        <v>1308034</v>
      </c>
      <c r="O123" s="49">
        <f t="shared" si="37"/>
        <v>4.6108559852783566E-2</v>
      </c>
      <c r="P123" s="51">
        <v>27955741</v>
      </c>
      <c r="Q123" s="51">
        <v>2743083</v>
      </c>
      <c r="R123" s="49">
        <v>9.8122349895858607E-2</v>
      </c>
      <c r="S123" s="49">
        <f t="shared" si="25"/>
        <v>5.5730641137094306E-2</v>
      </c>
      <c r="T123" s="59">
        <v>4</v>
      </c>
    </row>
    <row r="124" spans="1:20" ht="12.75" customHeight="1" x14ac:dyDescent="0.25">
      <c r="A124" s="52" t="s">
        <v>306</v>
      </c>
      <c r="B124" s="52" t="s">
        <v>307</v>
      </c>
      <c r="C124" s="52" t="s">
        <v>82</v>
      </c>
      <c r="D124" s="58">
        <f t="shared" si="26"/>
        <v>14353818</v>
      </c>
      <c r="E124" s="58">
        <f t="shared" si="27"/>
        <v>2640961</v>
      </c>
      <c r="F124" s="70">
        <f t="shared" si="28"/>
        <v>0.18399014115965523</v>
      </c>
      <c r="G124" s="58">
        <f t="shared" si="29"/>
        <v>14870322</v>
      </c>
      <c r="H124" s="58">
        <f t="shared" si="30"/>
        <v>2678048</v>
      </c>
      <c r="I124" s="70">
        <f t="shared" si="31"/>
        <v>0.18009347746471124</v>
      </c>
      <c r="J124" s="58">
        <f t="shared" si="32"/>
        <v>15274249</v>
      </c>
      <c r="K124" s="58">
        <f t="shared" si="33"/>
        <v>2675442</v>
      </c>
      <c r="L124" s="70">
        <f t="shared" si="34"/>
        <v>0.17516029757011295</v>
      </c>
      <c r="M124" s="51">
        <f t="shared" si="35"/>
        <v>15193235</v>
      </c>
      <c r="N124" s="51">
        <f t="shared" si="36"/>
        <v>3608895</v>
      </c>
      <c r="O124" s="49">
        <f t="shared" si="37"/>
        <v>0.23753302045285288</v>
      </c>
      <c r="P124" s="51">
        <v>15910469</v>
      </c>
      <c r="Q124" s="51">
        <v>4205716</v>
      </c>
      <c r="R124" s="49">
        <v>0.26433639385488888</v>
      </c>
      <c r="S124" s="49">
        <f t="shared" si="25"/>
        <v>0.20822266610044421</v>
      </c>
      <c r="T124" s="59">
        <v>7</v>
      </c>
    </row>
    <row r="125" spans="1:20" ht="12.75" customHeight="1" x14ac:dyDescent="0.25">
      <c r="A125" s="52" t="s">
        <v>308</v>
      </c>
      <c r="B125" s="52" t="s">
        <v>309</v>
      </c>
      <c r="C125" s="52" t="s">
        <v>25</v>
      </c>
      <c r="D125" s="58">
        <f t="shared" si="26"/>
        <v>31740829</v>
      </c>
      <c r="E125" s="58">
        <f t="shared" si="27"/>
        <v>2744707</v>
      </c>
      <c r="F125" s="70">
        <f t="shared" si="28"/>
        <v>8.6472442165893018E-2</v>
      </c>
      <c r="G125" s="58">
        <f t="shared" si="29"/>
        <v>32732876</v>
      </c>
      <c r="H125" s="58">
        <f t="shared" si="30"/>
        <v>3495857</v>
      </c>
      <c r="I125" s="70">
        <f t="shared" si="31"/>
        <v>0.10679956750515904</v>
      </c>
      <c r="J125" s="58">
        <f t="shared" si="32"/>
        <v>34123179</v>
      </c>
      <c r="K125" s="58">
        <f t="shared" si="33"/>
        <v>5219972</v>
      </c>
      <c r="L125" s="70">
        <f t="shared" si="34"/>
        <v>0.1529743755703418</v>
      </c>
      <c r="M125" s="51">
        <f t="shared" si="35"/>
        <v>34426674</v>
      </c>
      <c r="N125" s="51">
        <f t="shared" si="36"/>
        <v>6183548</v>
      </c>
      <c r="O125" s="49">
        <f t="shared" si="37"/>
        <v>0.1796150275800677</v>
      </c>
      <c r="P125" s="51">
        <v>35544994</v>
      </c>
      <c r="Q125" s="51">
        <v>6367750</v>
      </c>
      <c r="R125" s="49">
        <v>0.17914618300399771</v>
      </c>
      <c r="S125" s="49">
        <f t="shared" si="25"/>
        <v>0.14100151916509188</v>
      </c>
      <c r="T125" s="59">
        <v>6</v>
      </c>
    </row>
    <row r="126" spans="1:20" ht="12.75" customHeight="1" x14ac:dyDescent="0.25">
      <c r="A126" s="52" t="s">
        <v>310</v>
      </c>
      <c r="B126" s="52" t="s">
        <v>311</v>
      </c>
      <c r="C126" s="52" t="s">
        <v>82</v>
      </c>
      <c r="D126" s="58">
        <f t="shared" si="26"/>
        <v>13881157</v>
      </c>
      <c r="E126" s="58">
        <f t="shared" si="27"/>
        <v>4392653</v>
      </c>
      <c r="F126" s="70">
        <f t="shared" si="28"/>
        <v>0.31644718087980706</v>
      </c>
      <c r="G126" s="58">
        <f t="shared" si="29"/>
        <v>12029994</v>
      </c>
      <c r="H126" s="58">
        <f t="shared" si="30"/>
        <v>5834911</v>
      </c>
      <c r="I126" s="70">
        <f t="shared" si="31"/>
        <v>0.48503025022290119</v>
      </c>
      <c r="J126" s="58">
        <f t="shared" si="32"/>
        <v>12498071</v>
      </c>
      <c r="K126" s="58">
        <f t="shared" si="33"/>
        <v>6011797</v>
      </c>
      <c r="L126" s="70">
        <f t="shared" si="34"/>
        <v>0.48101799069632428</v>
      </c>
      <c r="M126" s="51">
        <f t="shared" si="35"/>
        <v>12164329</v>
      </c>
      <c r="N126" s="51">
        <f t="shared" si="36"/>
        <v>7845448</v>
      </c>
      <c r="O126" s="49">
        <f t="shared" si="37"/>
        <v>0.64495526222613675</v>
      </c>
      <c r="P126" s="51">
        <v>12426009</v>
      </c>
      <c r="Q126" s="51">
        <v>10459863</v>
      </c>
      <c r="R126" s="49">
        <v>0.84177172252168819</v>
      </c>
      <c r="S126" s="49">
        <f t="shared" si="25"/>
        <v>0.55384448130937147</v>
      </c>
      <c r="T126" s="59">
        <v>7</v>
      </c>
    </row>
    <row r="127" spans="1:20" ht="12.75" customHeight="1" x14ac:dyDescent="0.25">
      <c r="A127" s="52" t="s">
        <v>312</v>
      </c>
      <c r="B127" s="52" t="s">
        <v>313</v>
      </c>
      <c r="C127" s="52" t="s">
        <v>314</v>
      </c>
      <c r="D127" s="58">
        <f t="shared" si="26"/>
        <v>20100882</v>
      </c>
      <c r="E127" s="58">
        <f t="shared" si="27"/>
        <v>3437310</v>
      </c>
      <c r="F127" s="70">
        <f t="shared" si="28"/>
        <v>0.17100294404991781</v>
      </c>
      <c r="G127" s="58">
        <f t="shared" si="29"/>
        <v>19852052</v>
      </c>
      <c r="H127" s="58">
        <f t="shared" si="30"/>
        <v>2083913</v>
      </c>
      <c r="I127" s="70">
        <f t="shared" si="31"/>
        <v>0.10497217113878203</v>
      </c>
      <c r="J127" s="58">
        <f t="shared" si="32"/>
        <v>18744616</v>
      </c>
      <c r="K127" s="58">
        <f t="shared" si="33"/>
        <v>2741955</v>
      </c>
      <c r="L127" s="70">
        <f t="shared" si="34"/>
        <v>0.14627960370060394</v>
      </c>
      <c r="M127" s="51">
        <f t="shared" si="35"/>
        <v>19203948</v>
      </c>
      <c r="N127" s="51">
        <f t="shared" si="36"/>
        <v>3960799</v>
      </c>
      <c r="O127" s="49">
        <f t="shared" si="37"/>
        <v>0.20624920459063939</v>
      </c>
      <c r="P127" s="51">
        <v>19686512</v>
      </c>
      <c r="Q127" s="51">
        <v>4887869</v>
      </c>
      <c r="R127" s="49">
        <v>0.24828517108566514</v>
      </c>
      <c r="S127" s="49">
        <f t="shared" si="25"/>
        <v>0.17535781891312169</v>
      </c>
      <c r="T127" s="59">
        <v>4</v>
      </c>
    </row>
    <row r="128" spans="1:20" ht="12.75" customHeight="1" x14ac:dyDescent="0.25">
      <c r="A128" s="52" t="s">
        <v>315</v>
      </c>
      <c r="B128" s="52" t="s">
        <v>316</v>
      </c>
      <c r="C128" s="52" t="s">
        <v>119</v>
      </c>
      <c r="D128" s="58">
        <f t="shared" si="26"/>
        <v>18554189</v>
      </c>
      <c r="E128" s="58">
        <f t="shared" si="27"/>
        <v>1471192</v>
      </c>
      <c r="F128" s="70">
        <f t="shared" si="28"/>
        <v>7.9291635975035066E-2</v>
      </c>
      <c r="G128" s="58">
        <f t="shared" si="29"/>
        <v>18504950</v>
      </c>
      <c r="H128" s="58">
        <f t="shared" si="30"/>
        <v>974835</v>
      </c>
      <c r="I128" s="70">
        <f t="shared" si="31"/>
        <v>5.2679688407696316E-2</v>
      </c>
      <c r="J128" s="58">
        <f t="shared" si="32"/>
        <v>18921265</v>
      </c>
      <c r="K128" s="58">
        <f t="shared" si="33"/>
        <v>818377</v>
      </c>
      <c r="L128" s="70">
        <f t="shared" si="34"/>
        <v>4.3251706479455788E-2</v>
      </c>
      <c r="M128" s="51">
        <f t="shared" si="35"/>
        <v>19078934</v>
      </c>
      <c r="N128" s="51">
        <f t="shared" si="36"/>
        <v>1305611</v>
      </c>
      <c r="O128" s="49">
        <f t="shared" si="37"/>
        <v>6.8432072777231678E-2</v>
      </c>
      <c r="P128" s="51">
        <v>19053290</v>
      </c>
      <c r="Q128" s="51">
        <v>2625242</v>
      </c>
      <c r="R128" s="49">
        <v>0.13778418320405558</v>
      </c>
      <c r="S128" s="49">
        <f t="shared" si="25"/>
        <v>7.6287857368694881E-2</v>
      </c>
      <c r="T128" s="59">
        <v>4</v>
      </c>
    </row>
    <row r="129" spans="1:20" ht="12.75" customHeight="1" x14ac:dyDescent="0.25">
      <c r="A129" s="52" t="s">
        <v>317</v>
      </c>
      <c r="B129" s="52" t="s">
        <v>318</v>
      </c>
      <c r="C129" s="52" t="s">
        <v>177</v>
      </c>
      <c r="D129" s="58">
        <f t="shared" si="26"/>
        <v>41453054</v>
      </c>
      <c r="E129" s="58">
        <f t="shared" si="27"/>
        <v>1938027</v>
      </c>
      <c r="F129" s="70">
        <f t="shared" si="28"/>
        <v>4.6752333374520491E-2</v>
      </c>
      <c r="G129" s="58">
        <f t="shared" si="29"/>
        <v>40424194</v>
      </c>
      <c r="H129" s="58">
        <f t="shared" si="30"/>
        <v>1277719</v>
      </c>
      <c r="I129" s="70">
        <f t="shared" si="31"/>
        <v>3.1607779242302271E-2</v>
      </c>
      <c r="J129" s="58">
        <f t="shared" si="32"/>
        <v>41130263</v>
      </c>
      <c r="K129" s="58">
        <f t="shared" si="33"/>
        <v>2514225</v>
      </c>
      <c r="L129" s="70">
        <f t="shared" si="34"/>
        <v>6.1128347270718884E-2</v>
      </c>
      <c r="M129" s="51">
        <f t="shared" si="35"/>
        <v>42611350</v>
      </c>
      <c r="N129" s="51">
        <f t="shared" si="36"/>
        <v>4424932</v>
      </c>
      <c r="O129" s="49">
        <f t="shared" si="37"/>
        <v>0.10384397584211719</v>
      </c>
      <c r="P129" s="51">
        <v>42437596</v>
      </c>
      <c r="Q129" s="51">
        <v>7672654</v>
      </c>
      <c r="R129" s="49">
        <v>0.18079850705963646</v>
      </c>
      <c r="S129" s="49">
        <f t="shared" si="25"/>
        <v>8.4826188557859061E-2</v>
      </c>
      <c r="T129" s="59">
        <v>7</v>
      </c>
    </row>
    <row r="130" spans="1:20" ht="12.75" customHeight="1" x14ac:dyDescent="0.25">
      <c r="A130" s="52" t="s">
        <v>319</v>
      </c>
      <c r="B130" s="52" t="s">
        <v>320</v>
      </c>
      <c r="C130" s="52" t="s">
        <v>25</v>
      </c>
      <c r="D130" s="58">
        <f t="shared" si="26"/>
        <v>86977530</v>
      </c>
      <c r="E130" s="58">
        <f t="shared" si="27"/>
        <v>23506585</v>
      </c>
      <c r="F130" s="70">
        <f t="shared" si="28"/>
        <v>0.27026043393046456</v>
      </c>
      <c r="G130" s="58">
        <f t="shared" si="29"/>
        <v>88409869</v>
      </c>
      <c r="H130" s="58">
        <f t="shared" si="30"/>
        <v>23486173</v>
      </c>
      <c r="I130" s="70">
        <f t="shared" si="31"/>
        <v>0.26565103269183671</v>
      </c>
      <c r="J130" s="58">
        <f t="shared" si="32"/>
        <v>89826214</v>
      </c>
      <c r="K130" s="58">
        <f t="shared" si="33"/>
        <v>24073183</v>
      </c>
      <c r="L130" s="70">
        <f t="shared" si="34"/>
        <v>0.26799730199026311</v>
      </c>
      <c r="M130" s="51">
        <f t="shared" si="35"/>
        <v>87435681</v>
      </c>
      <c r="N130" s="51">
        <f t="shared" si="36"/>
        <v>31941176</v>
      </c>
      <c r="O130" s="49">
        <f t="shared" si="37"/>
        <v>0.3653105418141594</v>
      </c>
      <c r="P130" s="51">
        <v>89432642</v>
      </c>
      <c r="Q130" s="51">
        <v>41205931</v>
      </c>
      <c r="R130" s="49">
        <v>0.46074822434520052</v>
      </c>
      <c r="S130" s="49">
        <f t="shared" ref="S130:S193" si="38">AVERAGE(F130,I130,L130,O130,R130)</f>
        <v>0.32599350695438484</v>
      </c>
      <c r="T130" s="59">
        <v>6</v>
      </c>
    </row>
    <row r="131" spans="1:20" ht="12.75" customHeight="1" x14ac:dyDescent="0.25">
      <c r="A131" s="52" t="s">
        <v>321</v>
      </c>
      <c r="B131" s="52" t="s">
        <v>322</v>
      </c>
      <c r="C131" s="52" t="s">
        <v>127</v>
      </c>
      <c r="D131" s="58">
        <f t="shared" si="26"/>
        <v>19862081</v>
      </c>
      <c r="E131" s="58">
        <f t="shared" si="27"/>
        <v>10406684</v>
      </c>
      <c r="F131" s="70">
        <f t="shared" si="28"/>
        <v>0.52394731448331122</v>
      </c>
      <c r="G131" s="58">
        <f t="shared" si="29"/>
        <v>21105735</v>
      </c>
      <c r="H131" s="58">
        <f t="shared" si="30"/>
        <v>7518209</v>
      </c>
      <c r="I131" s="70">
        <f t="shared" si="31"/>
        <v>0.35621640279289019</v>
      </c>
      <c r="J131" s="58">
        <f t="shared" si="32"/>
        <v>20245351</v>
      </c>
      <c r="K131" s="58">
        <f t="shared" si="33"/>
        <v>5163063</v>
      </c>
      <c r="L131" s="70">
        <f t="shared" si="34"/>
        <v>0.25502462268992027</v>
      </c>
      <c r="M131" s="51">
        <f t="shared" si="35"/>
        <v>19960746</v>
      </c>
      <c r="N131" s="51">
        <f t="shared" si="36"/>
        <v>3510443</v>
      </c>
      <c r="O131" s="49">
        <f t="shared" si="37"/>
        <v>0.1758673247983818</v>
      </c>
      <c r="P131" s="51">
        <v>18700073</v>
      </c>
      <c r="Q131" s="51">
        <v>4428855</v>
      </c>
      <c r="R131" s="49">
        <v>0.23683624122750752</v>
      </c>
      <c r="S131" s="49">
        <f t="shared" si="38"/>
        <v>0.3095783811984022</v>
      </c>
      <c r="T131" s="59">
        <v>4</v>
      </c>
    </row>
    <row r="132" spans="1:20" ht="12.75" customHeight="1" x14ac:dyDescent="0.25">
      <c r="A132" s="52" t="s">
        <v>323</v>
      </c>
      <c r="B132" s="52" t="s">
        <v>324</v>
      </c>
      <c r="C132" s="52" t="s">
        <v>217</v>
      </c>
      <c r="D132" s="58">
        <f t="shared" si="26"/>
        <v>17626878</v>
      </c>
      <c r="E132" s="58">
        <f t="shared" si="27"/>
        <v>4385894</v>
      </c>
      <c r="F132" s="70">
        <f t="shared" si="28"/>
        <v>0.24881853723614583</v>
      </c>
      <c r="G132" s="58">
        <f t="shared" si="29"/>
        <v>17646885</v>
      </c>
      <c r="H132" s="58">
        <f t="shared" si="30"/>
        <v>3619262</v>
      </c>
      <c r="I132" s="70">
        <f t="shared" si="31"/>
        <v>0.20509353350463835</v>
      </c>
      <c r="J132" s="58">
        <f t="shared" si="32"/>
        <v>17205044</v>
      </c>
      <c r="K132" s="58">
        <f t="shared" si="33"/>
        <v>4499628</v>
      </c>
      <c r="L132" s="70">
        <f t="shared" si="34"/>
        <v>0.26152958399873899</v>
      </c>
      <c r="M132" s="51">
        <f t="shared" si="35"/>
        <v>17510270</v>
      </c>
      <c r="N132" s="51">
        <f t="shared" si="36"/>
        <v>5949061</v>
      </c>
      <c r="O132" s="49">
        <f t="shared" si="37"/>
        <v>0.3397469599269457</v>
      </c>
      <c r="P132" s="51">
        <v>17931211</v>
      </c>
      <c r="Q132" s="51">
        <v>7509149</v>
      </c>
      <c r="R132" s="49">
        <v>0.41877534094044178</v>
      </c>
      <c r="S132" s="49">
        <f t="shared" si="38"/>
        <v>0.29479279112138218</v>
      </c>
      <c r="T132" s="59">
        <v>4</v>
      </c>
    </row>
    <row r="133" spans="1:20" ht="12.75" customHeight="1" x14ac:dyDescent="0.25">
      <c r="A133" s="52" t="s">
        <v>325</v>
      </c>
      <c r="B133" s="52" t="s">
        <v>326</v>
      </c>
      <c r="C133" s="52" t="s">
        <v>327</v>
      </c>
      <c r="D133" s="58">
        <f t="shared" si="26"/>
        <v>30544761</v>
      </c>
      <c r="E133" s="58">
        <f t="shared" si="27"/>
        <v>9219877</v>
      </c>
      <c r="F133" s="70">
        <f t="shared" si="28"/>
        <v>0.30184806487763971</v>
      </c>
      <c r="G133" s="58">
        <f t="shared" si="29"/>
        <v>30075382</v>
      </c>
      <c r="H133" s="58">
        <f t="shared" si="30"/>
        <v>11444982</v>
      </c>
      <c r="I133" s="70">
        <f t="shared" si="31"/>
        <v>0.38054319642556828</v>
      </c>
      <c r="J133" s="58">
        <f t="shared" si="32"/>
        <v>31246727</v>
      </c>
      <c r="K133" s="58">
        <f t="shared" si="33"/>
        <v>13800704</v>
      </c>
      <c r="L133" s="70">
        <f t="shared" si="34"/>
        <v>0.44166878662203563</v>
      </c>
      <c r="M133" s="51">
        <f t="shared" si="35"/>
        <v>31913380</v>
      </c>
      <c r="N133" s="51">
        <f t="shared" si="36"/>
        <v>17377304</v>
      </c>
      <c r="O133" s="49">
        <f t="shared" si="37"/>
        <v>0.54451468318304108</v>
      </c>
      <c r="P133" s="51">
        <v>33550111</v>
      </c>
      <c r="Q133" s="51">
        <v>19740037</v>
      </c>
      <c r="R133" s="49">
        <v>0.58837471506428096</v>
      </c>
      <c r="S133" s="49">
        <f t="shared" si="38"/>
        <v>0.45138988923451312</v>
      </c>
      <c r="T133" s="59">
        <v>4</v>
      </c>
    </row>
    <row r="134" spans="1:20" ht="12.75" customHeight="1" x14ac:dyDescent="0.25">
      <c r="A134" s="52" t="s">
        <v>328</v>
      </c>
      <c r="B134" s="52" t="s">
        <v>329</v>
      </c>
      <c r="C134" s="52" t="s">
        <v>25</v>
      </c>
      <c r="D134" s="58">
        <f t="shared" si="26"/>
        <v>57597230</v>
      </c>
      <c r="E134" s="58">
        <f t="shared" si="27"/>
        <v>7491501</v>
      </c>
      <c r="F134" s="70">
        <f t="shared" si="28"/>
        <v>0.13006703620990107</v>
      </c>
      <c r="G134" s="58">
        <f t="shared" si="29"/>
        <v>54828897</v>
      </c>
      <c r="H134" s="58">
        <f t="shared" si="30"/>
        <v>12756888</v>
      </c>
      <c r="I134" s="70">
        <f t="shared" si="31"/>
        <v>0.23266723749704468</v>
      </c>
      <c r="J134" s="58">
        <f t="shared" si="32"/>
        <v>57855460</v>
      </c>
      <c r="K134" s="58">
        <f t="shared" si="33"/>
        <v>13452333</v>
      </c>
      <c r="L134" s="70">
        <f t="shared" si="34"/>
        <v>0.23251622232370117</v>
      </c>
      <c r="M134" s="51">
        <f t="shared" si="35"/>
        <v>58609748</v>
      </c>
      <c r="N134" s="51">
        <f t="shared" si="36"/>
        <v>14773728</v>
      </c>
      <c r="O134" s="49">
        <f t="shared" si="37"/>
        <v>0.25206946803456654</v>
      </c>
      <c r="P134" s="51">
        <v>58872744</v>
      </c>
      <c r="Q134" s="51">
        <v>16688801</v>
      </c>
      <c r="R134" s="49">
        <v>0.28347245034136681</v>
      </c>
      <c r="S134" s="49">
        <f t="shared" si="38"/>
        <v>0.22615848288131604</v>
      </c>
      <c r="T134" s="60">
        <v>5</v>
      </c>
    </row>
    <row r="135" spans="1:20" ht="12.75" customHeight="1" x14ac:dyDescent="0.25">
      <c r="A135" s="52" t="s">
        <v>330</v>
      </c>
      <c r="B135" s="52" t="s">
        <v>331</v>
      </c>
      <c r="C135" s="52" t="s">
        <v>46</v>
      </c>
      <c r="D135" s="58">
        <f t="shared" si="26"/>
        <v>195719310</v>
      </c>
      <c r="E135" s="58">
        <f t="shared" si="27"/>
        <v>78594046</v>
      </c>
      <c r="F135" s="70">
        <f t="shared" si="28"/>
        <v>0.40156510872636941</v>
      </c>
      <c r="G135" s="58">
        <f t="shared" si="29"/>
        <v>202533649</v>
      </c>
      <c r="H135" s="58">
        <f t="shared" si="30"/>
        <v>85507256</v>
      </c>
      <c r="I135" s="70">
        <f t="shared" si="31"/>
        <v>0.42218790024367753</v>
      </c>
      <c r="J135" s="58">
        <f t="shared" si="32"/>
        <v>207181571</v>
      </c>
      <c r="K135" s="58">
        <f t="shared" si="33"/>
        <v>99774656</v>
      </c>
      <c r="L135" s="70">
        <f t="shared" si="34"/>
        <v>0.48158074831858477</v>
      </c>
      <c r="M135" s="51">
        <f t="shared" si="35"/>
        <v>234596000</v>
      </c>
      <c r="N135" s="51">
        <f t="shared" si="36"/>
        <v>101997400</v>
      </c>
      <c r="O135" s="49">
        <f t="shared" si="37"/>
        <v>0.43477893911234633</v>
      </c>
      <c r="P135" s="51">
        <v>229164681</v>
      </c>
      <c r="Q135" s="51">
        <v>134150911</v>
      </c>
      <c r="R135" s="49">
        <v>0.5853908657067447</v>
      </c>
      <c r="S135" s="49">
        <f t="shared" si="38"/>
        <v>0.4651007124215446</v>
      </c>
      <c r="T135" s="59">
        <v>7</v>
      </c>
    </row>
    <row r="136" spans="1:20" ht="12.75" customHeight="1" x14ac:dyDescent="0.25">
      <c r="A136" s="52" t="s">
        <v>332</v>
      </c>
      <c r="B136" s="52" t="s">
        <v>333</v>
      </c>
      <c r="C136" s="52" t="s">
        <v>334</v>
      </c>
      <c r="D136" s="58">
        <f t="shared" si="26"/>
        <v>80326952</v>
      </c>
      <c r="E136" s="58">
        <f t="shared" si="27"/>
        <v>29196373</v>
      </c>
      <c r="F136" s="70">
        <f t="shared" si="28"/>
        <v>0.36346920022559798</v>
      </c>
      <c r="G136" s="58">
        <f t="shared" si="29"/>
        <v>85300253</v>
      </c>
      <c r="H136" s="58">
        <f t="shared" si="30"/>
        <v>23461544</v>
      </c>
      <c r="I136" s="70">
        <f t="shared" si="31"/>
        <v>0.27504659335535619</v>
      </c>
      <c r="J136" s="58">
        <f t="shared" si="32"/>
        <v>82195924</v>
      </c>
      <c r="K136" s="58">
        <f t="shared" si="33"/>
        <v>29635685</v>
      </c>
      <c r="L136" s="70">
        <f t="shared" si="34"/>
        <v>0.36054932602254097</v>
      </c>
      <c r="M136" s="51">
        <f t="shared" si="35"/>
        <v>90234629</v>
      </c>
      <c r="N136" s="51">
        <f t="shared" si="36"/>
        <v>28740023</v>
      </c>
      <c r="O136" s="49">
        <f t="shared" si="37"/>
        <v>0.31850325444347977</v>
      </c>
      <c r="P136" s="51">
        <v>94841638</v>
      </c>
      <c r="Q136" s="51">
        <v>28653495</v>
      </c>
      <c r="R136" s="49">
        <v>0.30211936027507241</v>
      </c>
      <c r="S136" s="49">
        <f t="shared" si="38"/>
        <v>0.32393754686440951</v>
      </c>
      <c r="T136" s="59">
        <v>7</v>
      </c>
    </row>
    <row r="137" spans="1:20" ht="12.75" customHeight="1" x14ac:dyDescent="0.25">
      <c r="A137" s="52" t="s">
        <v>335</v>
      </c>
      <c r="B137" s="52" t="s">
        <v>336</v>
      </c>
      <c r="C137" s="52" t="s">
        <v>337</v>
      </c>
      <c r="D137" s="58">
        <f t="shared" si="26"/>
        <v>19804911</v>
      </c>
      <c r="E137" s="58">
        <f t="shared" si="27"/>
        <v>4204457</v>
      </c>
      <c r="F137" s="70">
        <f t="shared" si="28"/>
        <v>0.21229365787101998</v>
      </c>
      <c r="G137" s="58">
        <f t="shared" si="29"/>
        <v>19817549</v>
      </c>
      <c r="H137" s="58">
        <f t="shared" si="30"/>
        <v>3295144</v>
      </c>
      <c r="I137" s="70">
        <f t="shared" si="31"/>
        <v>0.16627404327346434</v>
      </c>
      <c r="J137" s="58">
        <f t="shared" si="32"/>
        <v>21212490</v>
      </c>
      <c r="K137" s="58">
        <f t="shared" si="33"/>
        <v>3741307</v>
      </c>
      <c r="L137" s="70">
        <f t="shared" si="34"/>
        <v>0.1763728350608533</v>
      </c>
      <c r="M137" s="51">
        <f t="shared" si="35"/>
        <v>20182877</v>
      </c>
      <c r="N137" s="51">
        <f t="shared" si="36"/>
        <v>4867215</v>
      </c>
      <c r="O137" s="49">
        <f t="shared" si="37"/>
        <v>0.2411556588290163</v>
      </c>
      <c r="P137" s="51">
        <v>22005859</v>
      </c>
      <c r="Q137" s="51">
        <v>5883807</v>
      </c>
      <c r="R137" s="49">
        <v>0.26737456601898613</v>
      </c>
      <c r="S137" s="49">
        <f t="shared" si="38"/>
        <v>0.21269415221066801</v>
      </c>
      <c r="T137" s="59">
        <v>7</v>
      </c>
    </row>
    <row r="138" spans="1:20" ht="12.75" customHeight="1" x14ac:dyDescent="0.25">
      <c r="A138" s="52" t="s">
        <v>338</v>
      </c>
      <c r="B138" s="52" t="s">
        <v>339</v>
      </c>
      <c r="C138" s="52" t="s">
        <v>8</v>
      </c>
      <c r="D138" s="58">
        <f t="shared" si="26"/>
        <v>50846118</v>
      </c>
      <c r="E138" s="58">
        <f t="shared" si="27"/>
        <v>15365641</v>
      </c>
      <c r="F138" s="70">
        <f t="shared" si="28"/>
        <v>0.30219890139892291</v>
      </c>
      <c r="G138" s="58">
        <f t="shared" si="29"/>
        <v>50746655</v>
      </c>
      <c r="H138" s="58">
        <f t="shared" si="30"/>
        <v>21456218</v>
      </c>
      <c r="I138" s="70">
        <f t="shared" si="31"/>
        <v>0.42281048869132359</v>
      </c>
      <c r="J138" s="58">
        <f t="shared" si="32"/>
        <v>53657357</v>
      </c>
      <c r="K138" s="58">
        <f t="shared" si="33"/>
        <v>25406350</v>
      </c>
      <c r="L138" s="70">
        <f t="shared" si="34"/>
        <v>0.47349238614194133</v>
      </c>
      <c r="M138" s="51">
        <f t="shared" si="35"/>
        <v>56108548</v>
      </c>
      <c r="N138" s="51">
        <f t="shared" si="36"/>
        <v>26829264</v>
      </c>
      <c r="O138" s="49">
        <f t="shared" si="37"/>
        <v>0.47816714130616961</v>
      </c>
      <c r="P138" s="51">
        <v>57739282</v>
      </c>
      <c r="Q138" s="51">
        <v>26427628</v>
      </c>
      <c r="R138" s="49">
        <v>0.45770621117179811</v>
      </c>
      <c r="S138" s="49">
        <f t="shared" si="38"/>
        <v>0.42687502574203118</v>
      </c>
      <c r="T138" s="59">
        <v>5</v>
      </c>
    </row>
    <row r="139" spans="1:20" ht="12.75" customHeight="1" x14ac:dyDescent="0.25">
      <c r="A139" s="52" t="s">
        <v>340</v>
      </c>
      <c r="B139" s="52" t="s">
        <v>341</v>
      </c>
      <c r="C139" s="52" t="s">
        <v>25</v>
      </c>
      <c r="D139" s="58">
        <f t="shared" si="26"/>
        <v>67427587</v>
      </c>
      <c r="E139" s="58">
        <f t="shared" si="27"/>
        <v>2535354</v>
      </c>
      <c r="F139" s="70">
        <f t="shared" si="28"/>
        <v>3.7601137943732141E-2</v>
      </c>
      <c r="G139" s="58">
        <f t="shared" si="29"/>
        <v>69661244</v>
      </c>
      <c r="H139" s="58">
        <f t="shared" si="30"/>
        <v>3759536</v>
      </c>
      <c r="I139" s="70">
        <f t="shared" si="31"/>
        <v>5.3968832368253429E-2</v>
      </c>
      <c r="J139" s="58">
        <f t="shared" si="32"/>
        <v>68462786</v>
      </c>
      <c r="K139" s="58">
        <f t="shared" si="33"/>
        <v>7217478</v>
      </c>
      <c r="L139" s="70">
        <f t="shared" si="34"/>
        <v>0.10542191490717308</v>
      </c>
      <c r="M139" s="51">
        <f t="shared" si="35"/>
        <v>66711344</v>
      </c>
      <c r="N139" s="51">
        <f t="shared" si="36"/>
        <v>12357191</v>
      </c>
      <c r="O139" s="49">
        <f t="shared" si="37"/>
        <v>0.18523372876433131</v>
      </c>
      <c r="P139" s="51">
        <v>66873019</v>
      </c>
      <c r="Q139" s="51">
        <v>18366730</v>
      </c>
      <c r="R139" s="49">
        <v>0.27465082741366886</v>
      </c>
      <c r="S139" s="49">
        <f t="shared" si="38"/>
        <v>0.13137528827943176</v>
      </c>
      <c r="T139" s="59">
        <v>5</v>
      </c>
    </row>
    <row r="140" spans="1:20" ht="12.75" customHeight="1" x14ac:dyDescent="0.25">
      <c r="A140" s="52" t="s">
        <v>342</v>
      </c>
      <c r="B140" s="52" t="s">
        <v>343</v>
      </c>
      <c r="C140" s="52" t="s">
        <v>68</v>
      </c>
      <c r="D140" s="58">
        <f t="shared" si="26"/>
        <v>17320931</v>
      </c>
      <c r="E140" s="58">
        <f t="shared" si="27"/>
        <v>6584661</v>
      </c>
      <c r="F140" s="70">
        <f t="shared" si="28"/>
        <v>0.38015629760317154</v>
      </c>
      <c r="G140" s="58">
        <f t="shared" si="29"/>
        <v>16950367</v>
      </c>
      <c r="H140" s="58">
        <f t="shared" si="30"/>
        <v>6645525</v>
      </c>
      <c r="I140" s="70">
        <f t="shared" si="31"/>
        <v>0.39205788287651827</v>
      </c>
      <c r="J140" s="58">
        <f t="shared" si="32"/>
        <v>17624715</v>
      </c>
      <c r="K140" s="58">
        <f t="shared" si="33"/>
        <v>6993193</v>
      </c>
      <c r="L140" s="70">
        <f t="shared" si="34"/>
        <v>0.39678332387218745</v>
      </c>
      <c r="M140" s="51">
        <f t="shared" si="35"/>
        <v>17987255</v>
      </c>
      <c r="N140" s="51">
        <f t="shared" si="36"/>
        <v>8282973</v>
      </c>
      <c r="O140" s="49">
        <f t="shared" si="37"/>
        <v>0.46049122003329579</v>
      </c>
      <c r="P140" s="51">
        <v>18484442</v>
      </c>
      <c r="Q140" s="51">
        <v>9303219</v>
      </c>
      <c r="R140" s="49">
        <v>0.50329996437003621</v>
      </c>
      <c r="S140" s="49">
        <f t="shared" si="38"/>
        <v>0.42655773775104178</v>
      </c>
      <c r="T140" s="59">
        <v>4</v>
      </c>
    </row>
    <row r="141" spans="1:20" ht="12.75" customHeight="1" x14ac:dyDescent="0.25">
      <c r="A141" s="52" t="s">
        <v>344</v>
      </c>
      <c r="B141" s="52" t="s">
        <v>345</v>
      </c>
      <c r="C141" s="52" t="s">
        <v>82</v>
      </c>
      <c r="D141" s="58">
        <f t="shared" si="26"/>
        <v>74729015</v>
      </c>
      <c r="E141" s="58">
        <f t="shared" si="27"/>
        <v>40053246</v>
      </c>
      <c r="F141" s="70">
        <f t="shared" si="28"/>
        <v>0.53597984664992571</v>
      </c>
      <c r="G141" s="58">
        <f t="shared" si="29"/>
        <v>74222261</v>
      </c>
      <c r="H141" s="58">
        <f t="shared" si="30"/>
        <v>38145600</v>
      </c>
      <c r="I141" s="70">
        <f t="shared" si="31"/>
        <v>0.51393745604165841</v>
      </c>
      <c r="J141" s="58">
        <f t="shared" si="32"/>
        <v>74723746</v>
      </c>
      <c r="K141" s="58">
        <f t="shared" si="33"/>
        <v>36095905</v>
      </c>
      <c r="L141" s="70">
        <f t="shared" si="34"/>
        <v>0.48305802281379201</v>
      </c>
      <c r="M141" s="51">
        <f t="shared" si="35"/>
        <v>76191976</v>
      </c>
      <c r="N141" s="51">
        <f t="shared" si="36"/>
        <v>34306139</v>
      </c>
      <c r="O141" s="49">
        <f t="shared" si="37"/>
        <v>0.45025921102243105</v>
      </c>
      <c r="P141" s="51">
        <v>75724381</v>
      </c>
      <c r="Q141" s="51">
        <v>33953676</v>
      </c>
      <c r="R141" s="49">
        <v>0.44838499241083263</v>
      </c>
      <c r="S141" s="49">
        <f t="shared" si="38"/>
        <v>0.48632390578772788</v>
      </c>
      <c r="T141" s="59">
        <v>6</v>
      </c>
    </row>
    <row r="142" spans="1:20" ht="12.75" customHeight="1" x14ac:dyDescent="0.25">
      <c r="A142" s="52" t="s">
        <v>346</v>
      </c>
      <c r="B142" s="52" t="s">
        <v>347</v>
      </c>
      <c r="C142" s="52" t="s">
        <v>233</v>
      </c>
      <c r="D142" s="58">
        <f t="shared" si="26"/>
        <v>75851336</v>
      </c>
      <c r="E142" s="58">
        <f t="shared" si="27"/>
        <v>6935091</v>
      </c>
      <c r="F142" s="70">
        <f t="shared" si="28"/>
        <v>9.1430044159011251E-2</v>
      </c>
      <c r="G142" s="58">
        <f t="shared" si="29"/>
        <v>78187921</v>
      </c>
      <c r="H142" s="58">
        <f t="shared" si="30"/>
        <v>6368111</v>
      </c>
      <c r="I142" s="70">
        <f t="shared" si="31"/>
        <v>8.1446224922645027E-2</v>
      </c>
      <c r="J142" s="58">
        <f t="shared" si="32"/>
        <v>79927162</v>
      </c>
      <c r="K142" s="58">
        <f t="shared" si="33"/>
        <v>4315235</v>
      </c>
      <c r="L142" s="70">
        <f t="shared" si="34"/>
        <v>5.3989593675301518E-2</v>
      </c>
      <c r="M142" s="51">
        <f t="shared" si="35"/>
        <v>81577349</v>
      </c>
      <c r="N142" s="51">
        <f t="shared" si="36"/>
        <v>4051614</v>
      </c>
      <c r="O142" s="49">
        <f t="shared" si="37"/>
        <v>4.9665918905994359E-2</v>
      </c>
      <c r="P142" s="51">
        <v>81422452</v>
      </c>
      <c r="Q142" s="51">
        <v>3451461</v>
      </c>
      <c r="R142" s="49">
        <v>4.2389548769668592E-2</v>
      </c>
      <c r="S142" s="49">
        <f t="shared" si="38"/>
        <v>6.3784266086524141E-2</v>
      </c>
      <c r="T142" s="59">
        <v>5</v>
      </c>
    </row>
    <row r="143" spans="1:20" ht="12.75" customHeight="1" x14ac:dyDescent="0.25">
      <c r="A143" s="52" t="s">
        <v>348</v>
      </c>
      <c r="B143" s="52" t="s">
        <v>349</v>
      </c>
      <c r="C143" s="52" t="s">
        <v>8</v>
      </c>
      <c r="D143" s="58">
        <f t="shared" si="26"/>
        <v>25749382</v>
      </c>
      <c r="E143" s="58">
        <f t="shared" si="27"/>
        <v>4374382</v>
      </c>
      <c r="F143" s="70">
        <f t="shared" si="28"/>
        <v>0.16988298981311473</v>
      </c>
      <c r="G143" s="58">
        <f t="shared" si="29"/>
        <v>25386124</v>
      </c>
      <c r="H143" s="58">
        <f t="shared" si="30"/>
        <v>3591060</v>
      </c>
      <c r="I143" s="70">
        <f t="shared" si="31"/>
        <v>0.14145759313237422</v>
      </c>
      <c r="J143" s="58">
        <f t="shared" si="32"/>
        <v>25357765</v>
      </c>
      <c r="K143" s="58">
        <f t="shared" si="33"/>
        <v>4631208</v>
      </c>
      <c r="L143" s="70">
        <f t="shared" si="34"/>
        <v>0.1826347077512549</v>
      </c>
      <c r="M143" s="51">
        <f t="shared" si="35"/>
        <v>25453510</v>
      </c>
      <c r="N143" s="51">
        <f t="shared" si="36"/>
        <v>5971217</v>
      </c>
      <c r="O143" s="49">
        <f t="shared" si="37"/>
        <v>0.23459306791086967</v>
      </c>
      <c r="P143" s="51">
        <v>26585216</v>
      </c>
      <c r="Q143" s="51">
        <v>5886707</v>
      </c>
      <c r="R143" s="49">
        <v>0.22142784169968752</v>
      </c>
      <c r="S143" s="49">
        <f t="shared" si="38"/>
        <v>0.18999924006146021</v>
      </c>
      <c r="T143" s="59">
        <v>5</v>
      </c>
    </row>
    <row r="144" spans="1:20" ht="12.75" customHeight="1" x14ac:dyDescent="0.25">
      <c r="A144" s="52" t="s">
        <v>350</v>
      </c>
      <c r="B144" s="52" t="s">
        <v>351</v>
      </c>
      <c r="C144" s="52" t="s">
        <v>140</v>
      </c>
      <c r="D144" s="58">
        <f t="shared" si="26"/>
        <v>22226117</v>
      </c>
      <c r="E144" s="58">
        <f t="shared" si="27"/>
        <v>2462385</v>
      </c>
      <c r="F144" s="70">
        <f t="shared" si="28"/>
        <v>0.11078790775734691</v>
      </c>
      <c r="G144" s="58">
        <f t="shared" si="29"/>
        <v>21551134</v>
      </c>
      <c r="H144" s="58">
        <f t="shared" si="30"/>
        <v>3182855</v>
      </c>
      <c r="I144" s="70">
        <f t="shared" si="31"/>
        <v>0.14768851606602232</v>
      </c>
      <c r="J144" s="58">
        <f t="shared" si="32"/>
        <v>22157526</v>
      </c>
      <c r="K144" s="58">
        <f t="shared" si="33"/>
        <v>5365871</v>
      </c>
      <c r="L144" s="70">
        <f t="shared" si="34"/>
        <v>0.24216922954304557</v>
      </c>
      <c r="M144" s="51">
        <f t="shared" si="35"/>
        <v>23740102</v>
      </c>
      <c r="N144" s="51">
        <f t="shared" si="36"/>
        <v>7436972</v>
      </c>
      <c r="O144" s="49">
        <f t="shared" si="37"/>
        <v>0.31326621932795401</v>
      </c>
      <c r="P144" s="51">
        <v>23119412</v>
      </c>
      <c r="Q144" s="51">
        <v>11451222</v>
      </c>
      <c r="R144" s="49">
        <v>0.49530766612922511</v>
      </c>
      <c r="S144" s="49">
        <f t="shared" si="38"/>
        <v>0.26184390776471878</v>
      </c>
      <c r="T144" s="59">
        <v>4</v>
      </c>
    </row>
    <row r="145" spans="1:20" ht="12.75" customHeight="1" x14ac:dyDescent="0.25">
      <c r="A145" s="52" t="s">
        <v>352</v>
      </c>
      <c r="B145" s="52" t="s">
        <v>353</v>
      </c>
      <c r="C145" s="52" t="s">
        <v>233</v>
      </c>
      <c r="D145" s="58">
        <f t="shared" si="26"/>
        <v>330351954</v>
      </c>
      <c r="E145" s="58">
        <f t="shared" si="27"/>
        <v>15481880</v>
      </c>
      <c r="F145" s="70">
        <f t="shared" si="28"/>
        <v>4.6864805285819502E-2</v>
      </c>
      <c r="G145" s="58">
        <f t="shared" si="29"/>
        <v>304665243</v>
      </c>
      <c r="H145" s="58">
        <f t="shared" si="30"/>
        <v>18951665</v>
      </c>
      <c r="I145" s="70">
        <f t="shared" si="31"/>
        <v>6.2204880390639115E-2</v>
      </c>
      <c r="J145" s="58">
        <f t="shared" si="32"/>
        <v>300597162</v>
      </c>
      <c r="K145" s="58">
        <f t="shared" si="33"/>
        <v>39080606</v>
      </c>
      <c r="L145" s="70">
        <f t="shared" si="34"/>
        <v>0.13000989676675656</v>
      </c>
      <c r="M145" s="51">
        <f t="shared" si="35"/>
        <v>332357504</v>
      </c>
      <c r="N145" s="51">
        <f t="shared" si="36"/>
        <v>53985783</v>
      </c>
      <c r="O145" s="49">
        <f t="shared" si="37"/>
        <v>0.1624328692756099</v>
      </c>
      <c r="P145" s="51">
        <v>363225824</v>
      </c>
      <c r="Q145" s="51">
        <v>58421972</v>
      </c>
      <c r="R145" s="49">
        <v>0.16084201105701118</v>
      </c>
      <c r="S145" s="49">
        <f t="shared" si="38"/>
        <v>0.11247089255516726</v>
      </c>
      <c r="T145" s="59">
        <v>8</v>
      </c>
    </row>
    <row r="146" spans="1:20" ht="12.75" customHeight="1" x14ac:dyDescent="0.25">
      <c r="A146" s="52" t="s">
        <v>354</v>
      </c>
      <c r="B146" s="52" t="s">
        <v>355</v>
      </c>
      <c r="C146" s="52" t="s">
        <v>337</v>
      </c>
      <c r="D146" s="58">
        <f t="shared" si="26"/>
        <v>7434027</v>
      </c>
      <c r="E146" s="58">
        <f t="shared" si="27"/>
        <v>1481362</v>
      </c>
      <c r="F146" s="70">
        <f t="shared" si="28"/>
        <v>0.19926777236617516</v>
      </c>
      <c r="G146" s="58">
        <f t="shared" si="29"/>
        <v>6884790</v>
      </c>
      <c r="H146" s="58">
        <f t="shared" si="30"/>
        <v>944199</v>
      </c>
      <c r="I146" s="70">
        <f t="shared" si="31"/>
        <v>0.13714274509462163</v>
      </c>
      <c r="J146" s="58">
        <f t="shared" si="32"/>
        <v>6599200</v>
      </c>
      <c r="K146" s="58">
        <f t="shared" si="33"/>
        <v>1269668</v>
      </c>
      <c r="L146" s="70">
        <f t="shared" si="34"/>
        <v>0.19239726027397261</v>
      </c>
      <c r="M146" s="51">
        <f t="shared" si="35"/>
        <v>10389866</v>
      </c>
      <c r="N146" s="51">
        <f t="shared" si="36"/>
        <v>1595327</v>
      </c>
      <c r="O146" s="49">
        <f t="shared" si="37"/>
        <v>0.15354644612355925</v>
      </c>
      <c r="P146" s="51">
        <v>7389323</v>
      </c>
      <c r="Q146" s="51">
        <v>3013334</v>
      </c>
      <c r="R146" s="49">
        <v>0.40779568033499147</v>
      </c>
      <c r="S146" s="49">
        <f t="shared" si="38"/>
        <v>0.21802998083866401</v>
      </c>
      <c r="T146" s="59">
        <v>4</v>
      </c>
    </row>
    <row r="147" spans="1:20" ht="12.75" customHeight="1" x14ac:dyDescent="0.25">
      <c r="A147" s="52" t="s">
        <v>356</v>
      </c>
      <c r="B147" s="52" t="s">
        <v>357</v>
      </c>
      <c r="C147" s="52" t="s">
        <v>296</v>
      </c>
      <c r="D147" s="58">
        <f t="shared" si="26"/>
        <v>42202668</v>
      </c>
      <c r="E147" s="58">
        <f t="shared" si="27"/>
        <v>9877152</v>
      </c>
      <c r="F147" s="70">
        <f t="shared" si="28"/>
        <v>0.234040937885728</v>
      </c>
      <c r="G147" s="58">
        <f t="shared" si="29"/>
        <v>41625827</v>
      </c>
      <c r="H147" s="58">
        <f t="shared" si="30"/>
        <v>8509859</v>
      </c>
      <c r="I147" s="70">
        <f t="shared" si="31"/>
        <v>0.20443699532984655</v>
      </c>
      <c r="J147" s="58">
        <f t="shared" si="32"/>
        <v>41510222</v>
      </c>
      <c r="K147" s="58">
        <f t="shared" si="33"/>
        <v>9143969</v>
      </c>
      <c r="L147" s="70">
        <f t="shared" si="34"/>
        <v>0.22028234394891938</v>
      </c>
      <c r="M147" s="51">
        <f t="shared" si="35"/>
        <v>42167624</v>
      </c>
      <c r="N147" s="51">
        <f t="shared" si="36"/>
        <v>11031860</v>
      </c>
      <c r="O147" s="49">
        <f t="shared" si="37"/>
        <v>0.26161919865345035</v>
      </c>
      <c r="P147" s="51">
        <v>42917991</v>
      </c>
      <c r="Q147" s="51">
        <v>13760862</v>
      </c>
      <c r="R147" s="49">
        <v>0.32063155053087178</v>
      </c>
      <c r="S147" s="49">
        <f t="shared" si="38"/>
        <v>0.24820220526976317</v>
      </c>
      <c r="T147" s="59">
        <v>5</v>
      </c>
    </row>
    <row r="148" spans="1:20" ht="12.75" customHeight="1" x14ac:dyDescent="0.25">
      <c r="A148" s="52" t="s">
        <v>358</v>
      </c>
      <c r="B148" s="52" t="s">
        <v>359</v>
      </c>
      <c r="C148" s="52" t="s">
        <v>46</v>
      </c>
      <c r="D148" s="58">
        <f t="shared" si="26"/>
        <v>77907945</v>
      </c>
      <c r="E148" s="58">
        <f t="shared" si="27"/>
        <v>35289141</v>
      </c>
      <c r="F148" s="70">
        <f t="shared" si="28"/>
        <v>0.45295946389036446</v>
      </c>
      <c r="G148" s="58">
        <f t="shared" si="29"/>
        <v>81092748</v>
      </c>
      <c r="H148" s="58">
        <f t="shared" si="30"/>
        <v>30536362</v>
      </c>
      <c r="I148" s="70">
        <f t="shared" si="31"/>
        <v>0.37656094722551514</v>
      </c>
      <c r="J148" s="58">
        <f t="shared" si="32"/>
        <v>78197556</v>
      </c>
      <c r="K148" s="58">
        <f t="shared" si="33"/>
        <v>32754318</v>
      </c>
      <c r="L148" s="70">
        <f t="shared" si="34"/>
        <v>0.41886626226528101</v>
      </c>
      <c r="M148" s="51">
        <f t="shared" si="35"/>
        <v>84333999</v>
      </c>
      <c r="N148" s="51">
        <f t="shared" si="36"/>
        <v>35610706</v>
      </c>
      <c r="O148" s="49">
        <f t="shared" si="37"/>
        <v>0.42225800296746274</v>
      </c>
      <c r="P148" s="51">
        <v>82430016</v>
      </c>
      <c r="Q148" s="51">
        <v>39456015</v>
      </c>
      <c r="R148" s="49">
        <v>0.47866077085318048</v>
      </c>
      <c r="S148" s="49">
        <f t="shared" si="38"/>
        <v>0.42986108944036072</v>
      </c>
      <c r="T148" s="59">
        <v>6</v>
      </c>
    </row>
    <row r="149" spans="1:20" ht="12.75" customHeight="1" x14ac:dyDescent="0.25">
      <c r="A149" s="52" t="s">
        <v>360</v>
      </c>
      <c r="B149" s="52" t="s">
        <v>361</v>
      </c>
      <c r="C149" s="52" t="s">
        <v>362</v>
      </c>
      <c r="D149" s="58">
        <f t="shared" si="26"/>
        <v>22973330</v>
      </c>
      <c r="E149" s="58">
        <f t="shared" si="27"/>
        <v>2421734</v>
      </c>
      <c r="F149" s="70">
        <f t="shared" si="28"/>
        <v>0.10541501819718778</v>
      </c>
      <c r="G149" s="58">
        <f t="shared" si="29"/>
        <v>21608251</v>
      </c>
      <c r="H149" s="58">
        <f t="shared" si="30"/>
        <v>2096794</v>
      </c>
      <c r="I149" s="70">
        <f t="shared" si="31"/>
        <v>9.7036729164243787E-2</v>
      </c>
      <c r="J149" s="58">
        <f t="shared" si="32"/>
        <v>21406951</v>
      </c>
      <c r="K149" s="58">
        <f t="shared" si="33"/>
        <v>3792312</v>
      </c>
      <c r="L149" s="70">
        <f t="shared" si="34"/>
        <v>0.17715329941195268</v>
      </c>
      <c r="M149" s="51">
        <f t="shared" si="35"/>
        <v>20995568</v>
      </c>
      <c r="N149" s="51">
        <f t="shared" si="36"/>
        <v>6768002</v>
      </c>
      <c r="O149" s="49">
        <f t="shared" si="37"/>
        <v>0.32235384153455626</v>
      </c>
      <c r="P149" s="51">
        <v>21861612</v>
      </c>
      <c r="Q149" s="51">
        <v>9107264</v>
      </c>
      <c r="R149" s="49">
        <v>0.41658702935538333</v>
      </c>
      <c r="S149" s="49">
        <f t="shared" si="38"/>
        <v>0.22370918353266478</v>
      </c>
      <c r="T149" s="59">
        <v>4</v>
      </c>
    </row>
    <row r="150" spans="1:20" ht="12.75" customHeight="1" x14ac:dyDescent="0.25">
      <c r="A150" s="52" t="s">
        <v>363</v>
      </c>
      <c r="B150" s="52" t="s">
        <v>364</v>
      </c>
      <c r="C150" s="52" t="s">
        <v>76</v>
      </c>
      <c r="D150" s="58">
        <f t="shared" si="26"/>
        <v>36056723</v>
      </c>
      <c r="E150" s="58">
        <f t="shared" si="27"/>
        <v>4826233</v>
      </c>
      <c r="F150" s="70">
        <f t="shared" si="28"/>
        <v>0.13385112673716909</v>
      </c>
      <c r="G150" s="58">
        <f t="shared" si="29"/>
        <v>32314779</v>
      </c>
      <c r="H150" s="58">
        <f t="shared" si="30"/>
        <v>4335533</v>
      </c>
      <c r="I150" s="70">
        <f t="shared" si="31"/>
        <v>0.13416563981452573</v>
      </c>
      <c r="J150" s="58">
        <f t="shared" si="32"/>
        <v>30258521</v>
      </c>
      <c r="K150" s="58">
        <f t="shared" si="33"/>
        <v>9092321</v>
      </c>
      <c r="L150" s="70">
        <f t="shared" si="34"/>
        <v>0.30048795180702981</v>
      </c>
      <c r="M150" s="51">
        <f t="shared" si="35"/>
        <v>31167328</v>
      </c>
      <c r="N150" s="51">
        <f t="shared" si="36"/>
        <v>11673398</v>
      </c>
      <c r="O150" s="49">
        <f t="shared" si="37"/>
        <v>0.37453958196223941</v>
      </c>
      <c r="P150" s="51">
        <v>32646898</v>
      </c>
      <c r="Q150" s="51">
        <v>13529061</v>
      </c>
      <c r="R150" s="49">
        <v>0.4144057116850734</v>
      </c>
      <c r="S150" s="49">
        <f t="shared" si="38"/>
        <v>0.27149000240120752</v>
      </c>
      <c r="T150" s="59">
        <v>5</v>
      </c>
    </row>
    <row r="151" spans="1:20" ht="12.75" customHeight="1" x14ac:dyDescent="0.25">
      <c r="A151" s="52" t="s">
        <v>365</v>
      </c>
      <c r="B151" s="52" t="s">
        <v>366</v>
      </c>
      <c r="C151" s="52" t="s">
        <v>367</v>
      </c>
      <c r="D151" s="58">
        <f t="shared" si="26"/>
        <v>21183012</v>
      </c>
      <c r="E151" s="58">
        <f t="shared" si="27"/>
        <v>5337303</v>
      </c>
      <c r="F151" s="70">
        <f t="shared" si="28"/>
        <v>0.25196147743295427</v>
      </c>
      <c r="G151" s="58">
        <f t="shared" si="29"/>
        <v>20935989</v>
      </c>
      <c r="H151" s="58">
        <f t="shared" si="30"/>
        <v>3796018</v>
      </c>
      <c r="I151" s="70">
        <f t="shared" si="31"/>
        <v>0.1813154372597349</v>
      </c>
      <c r="J151" s="58">
        <f t="shared" si="32"/>
        <v>21727272</v>
      </c>
      <c r="K151" s="58">
        <f t="shared" si="33"/>
        <v>2809036</v>
      </c>
      <c r="L151" s="70">
        <f t="shared" si="34"/>
        <v>0.12928618005978845</v>
      </c>
      <c r="M151" s="51">
        <f t="shared" si="35"/>
        <v>22071295</v>
      </c>
      <c r="N151" s="51">
        <f t="shared" si="36"/>
        <v>2883769</v>
      </c>
      <c r="O151" s="49">
        <f t="shared" si="37"/>
        <v>0.13065699135460787</v>
      </c>
      <c r="P151" s="51">
        <v>21874214</v>
      </c>
      <c r="Q151" s="51">
        <v>3987415</v>
      </c>
      <c r="R151" s="49">
        <v>0.18228837845327836</v>
      </c>
      <c r="S151" s="49">
        <f t="shared" si="38"/>
        <v>0.17510169291207275</v>
      </c>
      <c r="T151" s="59">
        <v>4</v>
      </c>
    </row>
    <row r="152" spans="1:20" ht="12.75" customHeight="1" x14ac:dyDescent="0.25">
      <c r="A152" s="52" t="s">
        <v>368</v>
      </c>
      <c r="B152" s="52" t="s">
        <v>369</v>
      </c>
      <c r="C152" s="52" t="s">
        <v>56</v>
      </c>
      <c r="D152" s="58">
        <f t="shared" si="26"/>
        <v>36801263</v>
      </c>
      <c r="E152" s="58">
        <f t="shared" si="27"/>
        <v>8271791</v>
      </c>
      <c r="F152" s="70">
        <f t="shared" si="28"/>
        <v>0.2247692151217745</v>
      </c>
      <c r="G152" s="58">
        <f t="shared" si="29"/>
        <v>39587770</v>
      </c>
      <c r="H152" s="58">
        <f t="shared" si="30"/>
        <v>7349782</v>
      </c>
      <c r="I152" s="70">
        <f t="shared" si="31"/>
        <v>0.18565789383943576</v>
      </c>
      <c r="J152" s="58">
        <f t="shared" si="32"/>
        <v>41423115</v>
      </c>
      <c r="K152" s="58">
        <f t="shared" si="33"/>
        <v>8430201</v>
      </c>
      <c r="L152" s="70">
        <f t="shared" si="34"/>
        <v>0.20351441459677766</v>
      </c>
      <c r="M152" s="51">
        <f t="shared" si="35"/>
        <v>41947185</v>
      </c>
      <c r="N152" s="51">
        <f t="shared" si="36"/>
        <v>11278431</v>
      </c>
      <c r="O152" s="49">
        <f t="shared" si="37"/>
        <v>0.26887217819264869</v>
      </c>
      <c r="P152" s="51">
        <v>43257218</v>
      </c>
      <c r="Q152" s="51">
        <v>13214414</v>
      </c>
      <c r="R152" s="49">
        <v>0.30548460143692091</v>
      </c>
      <c r="S152" s="49">
        <f t="shared" si="38"/>
        <v>0.23765966063751148</v>
      </c>
      <c r="T152" s="59">
        <v>5</v>
      </c>
    </row>
    <row r="153" spans="1:20" ht="12.75" customHeight="1" x14ac:dyDescent="0.25">
      <c r="A153" s="52" t="s">
        <v>370</v>
      </c>
      <c r="B153" s="52" t="s">
        <v>371</v>
      </c>
      <c r="C153" s="52" t="s">
        <v>314</v>
      </c>
      <c r="D153" s="58">
        <f t="shared" si="26"/>
        <v>24014382</v>
      </c>
      <c r="E153" s="58">
        <f t="shared" si="27"/>
        <v>2466479</v>
      </c>
      <c r="F153" s="70">
        <f t="shared" si="28"/>
        <v>0.10270841031845</v>
      </c>
      <c r="G153" s="58">
        <f t="shared" si="29"/>
        <v>23193879</v>
      </c>
      <c r="H153" s="58">
        <f t="shared" si="30"/>
        <v>2590560</v>
      </c>
      <c r="I153" s="70">
        <f t="shared" si="31"/>
        <v>0.11169153723704431</v>
      </c>
      <c r="J153" s="58">
        <f t="shared" si="32"/>
        <v>23033170</v>
      </c>
      <c r="K153" s="58">
        <f t="shared" si="33"/>
        <v>4675228</v>
      </c>
      <c r="L153" s="70">
        <f t="shared" si="34"/>
        <v>0.20297805295580243</v>
      </c>
      <c r="M153" s="51">
        <f t="shared" si="35"/>
        <v>24094043</v>
      </c>
      <c r="N153" s="51">
        <f t="shared" si="36"/>
        <v>8228549</v>
      </c>
      <c r="O153" s="49">
        <f t="shared" si="37"/>
        <v>0.34151798434160674</v>
      </c>
      <c r="P153" s="51">
        <v>24662468</v>
      </c>
      <c r="Q153" s="51">
        <v>12420566</v>
      </c>
      <c r="R153" s="49">
        <v>0.50362218412204329</v>
      </c>
      <c r="S153" s="49">
        <f t="shared" si="38"/>
        <v>0.25250363379498936</v>
      </c>
      <c r="T153" s="59">
        <v>1</v>
      </c>
    </row>
    <row r="154" spans="1:20" ht="12.75" customHeight="1" x14ac:dyDescent="0.25">
      <c r="A154" s="52" t="s">
        <v>372</v>
      </c>
      <c r="B154" s="52" t="s">
        <v>373</v>
      </c>
      <c r="C154" s="52" t="s">
        <v>158</v>
      </c>
      <c r="D154" s="58">
        <f t="shared" si="26"/>
        <v>62658844</v>
      </c>
      <c r="E154" s="58">
        <f t="shared" si="27"/>
        <v>16442657</v>
      </c>
      <c r="F154" s="70">
        <f t="shared" si="28"/>
        <v>0.26241558174932178</v>
      </c>
      <c r="G154" s="58">
        <f t="shared" si="29"/>
        <v>61914113</v>
      </c>
      <c r="H154" s="58">
        <f t="shared" si="30"/>
        <v>13388403</v>
      </c>
      <c r="I154" s="70">
        <f t="shared" si="31"/>
        <v>0.21624153769270668</v>
      </c>
      <c r="J154" s="58">
        <f t="shared" si="32"/>
        <v>60950670</v>
      </c>
      <c r="K154" s="58">
        <f t="shared" si="33"/>
        <v>14767954</v>
      </c>
      <c r="L154" s="70">
        <f t="shared" si="34"/>
        <v>0.2422935465680689</v>
      </c>
      <c r="M154" s="51">
        <f t="shared" si="35"/>
        <v>63134178</v>
      </c>
      <c r="N154" s="51">
        <f t="shared" si="36"/>
        <v>19000861</v>
      </c>
      <c r="O154" s="49">
        <f t="shared" si="37"/>
        <v>0.30095998082053116</v>
      </c>
      <c r="P154" s="51">
        <v>67054937</v>
      </c>
      <c r="Q154" s="51">
        <v>24688256</v>
      </c>
      <c r="R154" s="49">
        <v>0.36817954209695253</v>
      </c>
      <c r="S154" s="49">
        <f t="shared" si="38"/>
        <v>0.2780180377855162</v>
      </c>
      <c r="T154" s="59">
        <v>7</v>
      </c>
    </row>
    <row r="155" spans="1:20" ht="12.75" customHeight="1" x14ac:dyDescent="0.25">
      <c r="A155" s="52" t="s">
        <v>374</v>
      </c>
      <c r="B155" s="52" t="s">
        <v>375</v>
      </c>
      <c r="C155" s="52" t="s">
        <v>25</v>
      </c>
      <c r="D155" s="58">
        <f t="shared" si="26"/>
        <v>30340742</v>
      </c>
      <c r="E155" s="58">
        <f t="shared" si="27"/>
        <v>10946948</v>
      </c>
      <c r="F155" s="70">
        <f t="shared" si="28"/>
        <v>0.36080027311131679</v>
      </c>
      <c r="G155" s="58">
        <f t="shared" si="29"/>
        <v>30686860</v>
      </c>
      <c r="H155" s="58">
        <f t="shared" si="30"/>
        <v>14484866</v>
      </c>
      <c r="I155" s="70">
        <f t="shared" si="31"/>
        <v>0.47202177088173897</v>
      </c>
      <c r="J155" s="58">
        <f t="shared" si="32"/>
        <v>32772188</v>
      </c>
      <c r="K155" s="58">
        <f t="shared" si="33"/>
        <v>16709608</v>
      </c>
      <c r="L155" s="70">
        <f t="shared" si="34"/>
        <v>0.50987160210358862</v>
      </c>
      <c r="M155" s="51">
        <f t="shared" si="35"/>
        <v>33199935</v>
      </c>
      <c r="N155" s="51">
        <f t="shared" si="36"/>
        <v>18842809</v>
      </c>
      <c r="O155" s="49">
        <f t="shared" si="37"/>
        <v>0.56755559912993803</v>
      </c>
      <c r="P155" s="51">
        <v>33100242</v>
      </c>
      <c r="Q155" s="51">
        <v>19871883</v>
      </c>
      <c r="R155" s="49">
        <v>0.6003546137215553</v>
      </c>
      <c r="S155" s="49">
        <f t="shared" si="38"/>
        <v>0.50212077178962755</v>
      </c>
      <c r="T155" s="59">
        <v>7</v>
      </c>
    </row>
    <row r="156" spans="1:20" ht="12.75" customHeight="1" x14ac:dyDescent="0.25">
      <c r="A156" s="52" t="s">
        <v>376</v>
      </c>
      <c r="B156" s="52" t="s">
        <v>377</v>
      </c>
      <c r="C156" s="52" t="s">
        <v>378</v>
      </c>
      <c r="D156" s="58">
        <f t="shared" si="26"/>
        <v>17546990</v>
      </c>
      <c r="E156" s="58">
        <f t="shared" si="27"/>
        <v>590432</v>
      </c>
      <c r="F156" s="70">
        <f t="shared" si="28"/>
        <v>3.3648620076719711E-2</v>
      </c>
      <c r="G156" s="58">
        <f t="shared" si="29"/>
        <v>17199333</v>
      </c>
      <c r="H156" s="58">
        <f t="shared" si="30"/>
        <v>648463</v>
      </c>
      <c r="I156" s="70">
        <f t="shared" si="31"/>
        <v>3.7702799288786372E-2</v>
      </c>
      <c r="J156" s="58">
        <f t="shared" si="32"/>
        <v>17191601</v>
      </c>
      <c r="K156" s="58">
        <f t="shared" si="33"/>
        <v>1510712</v>
      </c>
      <c r="L156" s="70">
        <f t="shared" si="34"/>
        <v>8.7875003613683222E-2</v>
      </c>
      <c r="M156" s="51">
        <f t="shared" si="35"/>
        <v>19398791</v>
      </c>
      <c r="N156" s="51">
        <f t="shared" si="36"/>
        <v>2225196</v>
      </c>
      <c r="O156" s="49">
        <f t="shared" si="37"/>
        <v>0.11470797329586158</v>
      </c>
      <c r="P156" s="51">
        <v>19076910</v>
      </c>
      <c r="Q156" s="51">
        <v>3914117</v>
      </c>
      <c r="R156" s="49">
        <v>0.20517562854780988</v>
      </c>
      <c r="S156" s="49">
        <f t="shared" si="38"/>
        <v>9.5822004964572161E-2</v>
      </c>
      <c r="T156" s="59">
        <v>4</v>
      </c>
    </row>
    <row r="157" spans="1:20" ht="12.75" customHeight="1" x14ac:dyDescent="0.25">
      <c r="A157" s="52" t="s">
        <v>379</v>
      </c>
      <c r="B157" s="52" t="s">
        <v>380</v>
      </c>
      <c r="C157" s="52" t="s">
        <v>183</v>
      </c>
      <c r="D157" s="58">
        <f t="shared" si="26"/>
        <v>14258506</v>
      </c>
      <c r="E157" s="58">
        <f t="shared" si="27"/>
        <v>6704501</v>
      </c>
      <c r="F157" s="70">
        <f t="shared" si="28"/>
        <v>0.47021062374978134</v>
      </c>
      <c r="G157" s="58">
        <f t="shared" si="29"/>
        <v>13807940</v>
      </c>
      <c r="H157" s="58">
        <f t="shared" si="30"/>
        <v>6384233</v>
      </c>
      <c r="I157" s="70">
        <f t="shared" si="31"/>
        <v>0.46235955544418644</v>
      </c>
      <c r="J157" s="58">
        <f t="shared" si="32"/>
        <v>14642861</v>
      </c>
      <c r="K157" s="58">
        <f t="shared" si="33"/>
        <v>6037075</v>
      </c>
      <c r="L157" s="70">
        <f t="shared" si="34"/>
        <v>0.4122879401778109</v>
      </c>
      <c r="M157" s="51">
        <f t="shared" si="35"/>
        <v>14401963</v>
      </c>
      <c r="N157" s="51">
        <f t="shared" si="36"/>
        <v>7028044</v>
      </c>
      <c r="O157" s="49">
        <f t="shared" si="37"/>
        <v>0.48799208830074065</v>
      </c>
      <c r="P157" s="51">
        <v>15176220</v>
      </c>
      <c r="Q157" s="51">
        <v>9367785</v>
      </c>
      <c r="R157" s="49">
        <v>0.61726734325148158</v>
      </c>
      <c r="S157" s="49">
        <f t="shared" si="38"/>
        <v>0.49002351018480017</v>
      </c>
      <c r="T157" s="59">
        <v>1</v>
      </c>
    </row>
    <row r="158" spans="1:20" ht="12.75" customHeight="1" x14ac:dyDescent="0.25">
      <c r="A158" s="52" t="s">
        <v>381</v>
      </c>
      <c r="B158" s="52" t="s">
        <v>382</v>
      </c>
      <c r="C158" s="52" t="s">
        <v>119</v>
      </c>
      <c r="D158" s="58">
        <f t="shared" si="26"/>
        <v>8153181</v>
      </c>
      <c r="E158" s="58">
        <f t="shared" si="27"/>
        <v>2070241</v>
      </c>
      <c r="F158" s="70">
        <f t="shared" si="28"/>
        <v>0.25391819462857501</v>
      </c>
      <c r="G158" s="58">
        <f t="shared" si="29"/>
        <v>8954636</v>
      </c>
      <c r="H158" s="58">
        <f t="shared" si="30"/>
        <v>1261934</v>
      </c>
      <c r="I158" s="70">
        <f t="shared" si="31"/>
        <v>0.14092521460392138</v>
      </c>
      <c r="J158" s="58">
        <f t="shared" si="32"/>
        <v>8081478</v>
      </c>
      <c r="K158" s="58">
        <f t="shared" si="33"/>
        <v>1365531</v>
      </c>
      <c r="L158" s="70">
        <f t="shared" si="34"/>
        <v>0.16897045317700549</v>
      </c>
      <c r="M158" s="51">
        <f t="shared" si="35"/>
        <v>8152853</v>
      </c>
      <c r="N158" s="51">
        <f t="shared" si="36"/>
        <v>1840328</v>
      </c>
      <c r="O158" s="49">
        <f t="shared" si="37"/>
        <v>0.22572809788180898</v>
      </c>
      <c r="P158" s="51">
        <v>8551384</v>
      </c>
      <c r="Q158" s="51">
        <v>2822798</v>
      </c>
      <c r="R158" s="49">
        <v>0.33009837939683212</v>
      </c>
      <c r="S158" s="49">
        <f t="shared" si="38"/>
        <v>0.22392806793762862</v>
      </c>
      <c r="T158" s="59">
        <v>4</v>
      </c>
    </row>
    <row r="159" spans="1:20" ht="12.75" customHeight="1" x14ac:dyDescent="0.25">
      <c r="A159" s="52" t="s">
        <v>383</v>
      </c>
      <c r="B159" s="52" t="s">
        <v>384</v>
      </c>
      <c r="C159" s="52" t="s">
        <v>46</v>
      </c>
      <c r="D159" s="58">
        <f t="shared" si="26"/>
        <v>147984087</v>
      </c>
      <c r="E159" s="58">
        <f t="shared" si="27"/>
        <v>10099862</v>
      </c>
      <c r="F159" s="70">
        <f t="shared" si="28"/>
        <v>6.8249649031520532E-2</v>
      </c>
      <c r="G159" s="58">
        <f t="shared" si="29"/>
        <v>143179856</v>
      </c>
      <c r="H159" s="58">
        <f t="shared" si="30"/>
        <v>16960643</v>
      </c>
      <c r="I159" s="70">
        <f t="shared" si="31"/>
        <v>0.11845690779295098</v>
      </c>
      <c r="J159" s="58">
        <f t="shared" si="32"/>
        <v>137852199</v>
      </c>
      <c r="K159" s="58">
        <f t="shared" si="33"/>
        <v>41496337</v>
      </c>
      <c r="L159" s="70">
        <f t="shared" si="34"/>
        <v>0.30102049369557027</v>
      </c>
      <c r="M159" s="51">
        <f t="shared" si="35"/>
        <v>145282123</v>
      </c>
      <c r="N159" s="51">
        <f t="shared" si="36"/>
        <v>63954998</v>
      </c>
      <c r="O159" s="49">
        <f t="shared" si="37"/>
        <v>0.44021244100349499</v>
      </c>
      <c r="P159" s="51">
        <v>155287547</v>
      </c>
      <c r="Q159" s="51">
        <v>80620372</v>
      </c>
      <c r="R159" s="49">
        <v>0.51916830137061798</v>
      </c>
      <c r="S159" s="49">
        <f t="shared" si="38"/>
        <v>0.28942155857883095</v>
      </c>
      <c r="T159" s="59">
        <v>6</v>
      </c>
    </row>
    <row r="160" spans="1:20" ht="12.75" customHeight="1" x14ac:dyDescent="0.25">
      <c r="A160" s="52" t="s">
        <v>385</v>
      </c>
      <c r="B160" s="52" t="s">
        <v>386</v>
      </c>
      <c r="C160" s="52" t="s">
        <v>76</v>
      </c>
      <c r="D160" s="58">
        <f t="shared" si="26"/>
        <v>38198192</v>
      </c>
      <c r="E160" s="58">
        <f t="shared" si="27"/>
        <v>15797762</v>
      </c>
      <c r="F160" s="70">
        <f t="shared" si="28"/>
        <v>0.41357355342891622</v>
      </c>
      <c r="G160" s="58">
        <f t="shared" si="29"/>
        <v>36771293</v>
      </c>
      <c r="H160" s="58">
        <f t="shared" si="30"/>
        <v>11515400</v>
      </c>
      <c r="I160" s="70">
        <f t="shared" si="31"/>
        <v>0.31316277075162952</v>
      </c>
      <c r="J160" s="58">
        <f t="shared" si="32"/>
        <v>38480224</v>
      </c>
      <c r="K160" s="58">
        <f t="shared" si="33"/>
        <v>10612599</v>
      </c>
      <c r="L160" s="70">
        <f t="shared" si="34"/>
        <v>0.27579358685645905</v>
      </c>
      <c r="M160" s="51">
        <f t="shared" si="35"/>
        <v>40536411</v>
      </c>
      <c r="N160" s="51">
        <f t="shared" si="36"/>
        <v>9594631</v>
      </c>
      <c r="O160" s="49">
        <f t="shared" si="37"/>
        <v>0.2366916745540201</v>
      </c>
      <c r="P160" s="51">
        <v>43864386</v>
      </c>
      <c r="Q160" s="51">
        <v>5849925</v>
      </c>
      <c r="R160" s="49">
        <v>0.13336388659355677</v>
      </c>
      <c r="S160" s="49">
        <f t="shared" si="38"/>
        <v>0.27451709443691635</v>
      </c>
      <c r="T160" s="59">
        <v>7</v>
      </c>
    </row>
    <row r="161" spans="1:20" ht="12.75" customHeight="1" x14ac:dyDescent="0.25">
      <c r="A161" s="52" t="s">
        <v>387</v>
      </c>
      <c r="B161" s="52" t="s">
        <v>388</v>
      </c>
      <c r="C161" s="52" t="s">
        <v>25</v>
      </c>
      <c r="D161" s="58">
        <f t="shared" si="26"/>
        <v>51000882</v>
      </c>
      <c r="E161" s="58">
        <f t="shared" si="27"/>
        <v>22169664</v>
      </c>
      <c r="F161" s="70">
        <f t="shared" si="28"/>
        <v>0.43469177650692392</v>
      </c>
      <c r="G161" s="58">
        <f t="shared" si="29"/>
        <v>51184246</v>
      </c>
      <c r="H161" s="58">
        <f t="shared" si="30"/>
        <v>19265932</v>
      </c>
      <c r="I161" s="70">
        <f t="shared" si="31"/>
        <v>0.37640355198355369</v>
      </c>
      <c r="J161" s="58">
        <f t="shared" si="32"/>
        <v>52160169</v>
      </c>
      <c r="K161" s="58">
        <f t="shared" si="33"/>
        <v>19412603</v>
      </c>
      <c r="L161" s="70">
        <f t="shared" si="34"/>
        <v>0.3721729314182245</v>
      </c>
      <c r="M161" s="51">
        <f t="shared" si="35"/>
        <v>49878926</v>
      </c>
      <c r="N161" s="51">
        <f t="shared" si="36"/>
        <v>19212405</v>
      </c>
      <c r="O161" s="49">
        <f t="shared" si="37"/>
        <v>0.3851808076220406</v>
      </c>
      <c r="P161" s="51">
        <v>49414366</v>
      </c>
      <c r="Q161" s="51">
        <v>21089048</v>
      </c>
      <c r="R161" s="49">
        <v>0.42677969398615778</v>
      </c>
      <c r="S161" s="49">
        <f t="shared" si="38"/>
        <v>0.39904575230338013</v>
      </c>
      <c r="T161" s="59">
        <v>6</v>
      </c>
    </row>
    <row r="162" spans="1:20" ht="12.75" customHeight="1" x14ac:dyDescent="0.25">
      <c r="A162" s="52" t="s">
        <v>389</v>
      </c>
      <c r="B162" s="52" t="s">
        <v>390</v>
      </c>
      <c r="C162" s="52" t="s">
        <v>46</v>
      </c>
      <c r="D162" s="58">
        <f t="shared" si="26"/>
        <v>30886245</v>
      </c>
      <c r="E162" s="58">
        <f t="shared" si="27"/>
        <v>15271647</v>
      </c>
      <c r="F162" s="70">
        <f t="shared" si="28"/>
        <v>0.49444815969050299</v>
      </c>
      <c r="G162" s="58">
        <f t="shared" si="29"/>
        <v>31669865</v>
      </c>
      <c r="H162" s="58">
        <f t="shared" si="30"/>
        <v>13479243</v>
      </c>
      <c r="I162" s="70">
        <f t="shared" si="31"/>
        <v>0.42561731791404855</v>
      </c>
      <c r="J162" s="58">
        <f t="shared" si="32"/>
        <v>33207923</v>
      </c>
      <c r="K162" s="58">
        <f t="shared" si="33"/>
        <v>12291555</v>
      </c>
      <c r="L162" s="70">
        <f t="shared" si="34"/>
        <v>0.37013922852085629</v>
      </c>
      <c r="M162" s="51">
        <f t="shared" si="35"/>
        <v>37082527</v>
      </c>
      <c r="N162" s="51">
        <f t="shared" si="36"/>
        <v>10499523</v>
      </c>
      <c r="O162" s="49">
        <f t="shared" si="37"/>
        <v>0.28313936102574672</v>
      </c>
      <c r="P162" s="51">
        <v>36611682</v>
      </c>
      <c r="Q162" s="51">
        <v>11132640</v>
      </c>
      <c r="R162" s="49">
        <v>0.30407343754378724</v>
      </c>
      <c r="S162" s="49">
        <f t="shared" si="38"/>
        <v>0.37548350093898836</v>
      </c>
      <c r="T162" s="59">
        <v>7</v>
      </c>
    </row>
    <row r="163" spans="1:20" ht="12.75" customHeight="1" x14ac:dyDescent="0.25">
      <c r="A163" s="52" t="s">
        <v>391</v>
      </c>
      <c r="B163" s="52" t="s">
        <v>392</v>
      </c>
      <c r="C163" s="52" t="s">
        <v>291</v>
      </c>
      <c r="D163" s="58">
        <f t="shared" si="26"/>
        <v>18870850</v>
      </c>
      <c r="E163" s="58">
        <f t="shared" si="27"/>
        <v>5657871</v>
      </c>
      <c r="F163" s="70">
        <f t="shared" si="28"/>
        <v>0.29982067580421656</v>
      </c>
      <c r="G163" s="58">
        <f t="shared" si="29"/>
        <v>18588851</v>
      </c>
      <c r="H163" s="58">
        <f t="shared" si="30"/>
        <v>6015119</v>
      </c>
      <c r="I163" s="70">
        <f t="shared" si="31"/>
        <v>0.32358745572816738</v>
      </c>
      <c r="J163" s="58">
        <f t="shared" si="32"/>
        <v>18650663</v>
      </c>
      <c r="K163" s="58">
        <f t="shared" si="33"/>
        <v>4812148</v>
      </c>
      <c r="L163" s="70">
        <f t="shared" si="34"/>
        <v>0.25801484912359418</v>
      </c>
      <c r="M163" s="51">
        <f t="shared" si="35"/>
        <v>20320453</v>
      </c>
      <c r="N163" s="51">
        <f t="shared" si="36"/>
        <v>4420717</v>
      </c>
      <c r="O163" s="49">
        <f t="shared" si="37"/>
        <v>0.21755012056079656</v>
      </c>
      <c r="P163" s="51">
        <v>20675421</v>
      </c>
      <c r="Q163" s="51">
        <v>5215146</v>
      </c>
      <c r="R163" s="49">
        <v>0.25223892659791547</v>
      </c>
      <c r="S163" s="49">
        <f t="shared" si="38"/>
        <v>0.27024240556293805</v>
      </c>
      <c r="T163" s="59">
        <v>7</v>
      </c>
    </row>
    <row r="164" spans="1:20" ht="12.75" customHeight="1" x14ac:dyDescent="0.25">
      <c r="A164" s="52" t="s">
        <v>393</v>
      </c>
      <c r="B164" s="52" t="s">
        <v>394</v>
      </c>
      <c r="C164" s="52" t="s">
        <v>38</v>
      </c>
      <c r="D164" s="58">
        <f t="shared" si="26"/>
        <v>17194851</v>
      </c>
      <c r="E164" s="58">
        <f t="shared" si="27"/>
        <v>1508885</v>
      </c>
      <c r="F164" s="70">
        <f t="shared" si="28"/>
        <v>8.7752141614952053E-2</v>
      </c>
      <c r="G164" s="58">
        <f t="shared" si="29"/>
        <v>16669112</v>
      </c>
      <c r="H164" s="58">
        <f t="shared" si="30"/>
        <v>572054</v>
      </c>
      <c r="I164" s="70">
        <f t="shared" si="31"/>
        <v>3.4318204832986907E-2</v>
      </c>
      <c r="J164" s="58">
        <f t="shared" si="32"/>
        <v>16396896</v>
      </c>
      <c r="K164" s="58">
        <f t="shared" si="33"/>
        <v>786752</v>
      </c>
      <c r="L164" s="70">
        <f t="shared" si="34"/>
        <v>4.7981764353448357E-2</v>
      </c>
      <c r="M164" s="51">
        <f t="shared" si="35"/>
        <v>16242165</v>
      </c>
      <c r="N164" s="51">
        <f t="shared" si="36"/>
        <v>1622700</v>
      </c>
      <c r="O164" s="49">
        <f t="shared" si="37"/>
        <v>9.9906631905290949E-2</v>
      </c>
      <c r="P164" s="51">
        <v>16942145</v>
      </c>
      <c r="Q164" s="51">
        <v>1735059</v>
      </c>
      <c r="R164" s="49">
        <v>0.10241082224240201</v>
      </c>
      <c r="S164" s="49">
        <f t="shared" si="38"/>
        <v>7.4473912989816066E-2</v>
      </c>
      <c r="T164" s="59">
        <v>4</v>
      </c>
    </row>
    <row r="165" spans="1:20" ht="12.75" customHeight="1" x14ac:dyDescent="0.25">
      <c r="A165" s="52" t="s">
        <v>395</v>
      </c>
      <c r="B165" s="52" t="s">
        <v>396</v>
      </c>
      <c r="C165" s="52" t="s">
        <v>291</v>
      </c>
      <c r="D165" s="58">
        <f t="shared" si="26"/>
        <v>85448860</v>
      </c>
      <c r="E165" s="58">
        <f t="shared" si="27"/>
        <v>11632862</v>
      </c>
      <c r="F165" s="70">
        <f t="shared" si="28"/>
        <v>0.13613829371158376</v>
      </c>
      <c r="G165" s="58">
        <f t="shared" si="29"/>
        <v>95110230</v>
      </c>
      <c r="H165" s="58">
        <f t="shared" si="30"/>
        <v>5789503</v>
      </c>
      <c r="I165" s="70">
        <f t="shared" si="31"/>
        <v>6.0871506671784939E-2</v>
      </c>
      <c r="J165" s="58">
        <f t="shared" si="32"/>
        <v>89805712</v>
      </c>
      <c r="K165" s="58">
        <f t="shared" si="33"/>
        <v>12632540</v>
      </c>
      <c r="L165" s="70">
        <f t="shared" si="34"/>
        <v>0.14066521737503734</v>
      </c>
      <c r="M165" s="51">
        <f t="shared" si="35"/>
        <v>92443566</v>
      </c>
      <c r="N165" s="51">
        <f t="shared" si="36"/>
        <v>14836640</v>
      </c>
      <c r="O165" s="49">
        <f t="shared" si="37"/>
        <v>0.1604940250790412</v>
      </c>
      <c r="P165" s="51">
        <v>96920342</v>
      </c>
      <c r="Q165" s="51">
        <v>15298230</v>
      </c>
      <c r="R165" s="49">
        <v>0.1578433348904196</v>
      </c>
      <c r="S165" s="49">
        <f t="shared" si="38"/>
        <v>0.13120247554557335</v>
      </c>
      <c r="T165" s="59">
        <v>5</v>
      </c>
    </row>
    <row r="166" spans="1:20" ht="12.75" customHeight="1" x14ac:dyDescent="0.25">
      <c r="A166" s="52" t="s">
        <v>397</v>
      </c>
      <c r="B166" s="52" t="s">
        <v>398</v>
      </c>
      <c r="C166" s="52" t="s">
        <v>399</v>
      </c>
      <c r="D166" s="58">
        <f t="shared" si="26"/>
        <v>24798560</v>
      </c>
      <c r="E166" s="58">
        <f t="shared" si="27"/>
        <v>3206779</v>
      </c>
      <c r="F166" s="70">
        <f t="shared" si="28"/>
        <v>0.12931311334206502</v>
      </c>
      <c r="G166" s="58">
        <f t="shared" si="29"/>
        <v>24291631</v>
      </c>
      <c r="H166" s="58">
        <f t="shared" si="30"/>
        <v>3087658</v>
      </c>
      <c r="I166" s="70">
        <f t="shared" si="31"/>
        <v>0.12710789160266761</v>
      </c>
      <c r="J166" s="58">
        <f t="shared" si="32"/>
        <v>23939437</v>
      </c>
      <c r="K166" s="58">
        <f t="shared" si="33"/>
        <v>4275967</v>
      </c>
      <c r="L166" s="70">
        <f t="shared" si="34"/>
        <v>0.17861602175523175</v>
      </c>
      <c r="M166" s="51">
        <f t="shared" si="35"/>
        <v>24410417</v>
      </c>
      <c r="N166" s="51">
        <f t="shared" si="36"/>
        <v>6250741</v>
      </c>
      <c r="O166" s="49">
        <f t="shared" si="37"/>
        <v>0.25606858743953453</v>
      </c>
      <c r="P166" s="51">
        <v>26568750</v>
      </c>
      <c r="Q166" s="51">
        <v>7855892</v>
      </c>
      <c r="R166" s="49">
        <v>0.29568165608092212</v>
      </c>
      <c r="S166" s="49">
        <f t="shared" si="38"/>
        <v>0.1973574540440842</v>
      </c>
      <c r="T166" s="59">
        <v>4</v>
      </c>
    </row>
    <row r="167" spans="1:20" ht="12.75" customHeight="1" x14ac:dyDescent="0.25">
      <c r="A167" s="52" t="s">
        <v>400</v>
      </c>
      <c r="B167" s="52" t="s">
        <v>401</v>
      </c>
      <c r="C167" s="52" t="s">
        <v>288</v>
      </c>
      <c r="D167" s="58">
        <f t="shared" si="26"/>
        <v>39884915</v>
      </c>
      <c r="E167" s="58">
        <f t="shared" si="27"/>
        <v>23247851</v>
      </c>
      <c r="F167" s="70">
        <f t="shared" si="28"/>
        <v>0.58287327426923186</v>
      </c>
      <c r="G167" s="58">
        <f t="shared" si="29"/>
        <v>39734707</v>
      </c>
      <c r="H167" s="58">
        <f t="shared" si="30"/>
        <v>25714211</v>
      </c>
      <c r="I167" s="70">
        <f t="shared" si="31"/>
        <v>0.64714736665857386</v>
      </c>
      <c r="J167" s="58">
        <f t="shared" si="32"/>
        <v>39446285</v>
      </c>
      <c r="K167" s="58">
        <f t="shared" si="33"/>
        <v>30005210</v>
      </c>
      <c r="L167" s="70">
        <f t="shared" si="34"/>
        <v>0.76065997089459758</v>
      </c>
      <c r="M167" s="51">
        <f t="shared" si="35"/>
        <v>41114392</v>
      </c>
      <c r="N167" s="51">
        <f t="shared" si="36"/>
        <v>34350299</v>
      </c>
      <c r="O167" s="49">
        <f t="shared" si="37"/>
        <v>0.83548113760261855</v>
      </c>
      <c r="P167" s="51">
        <v>44997466</v>
      </c>
      <c r="Q167" s="51">
        <v>35650103</v>
      </c>
      <c r="R167" s="49">
        <v>0.79226912466582011</v>
      </c>
      <c r="S167" s="49">
        <f t="shared" si="38"/>
        <v>0.72368617481816833</v>
      </c>
      <c r="T167" s="59">
        <v>4</v>
      </c>
    </row>
    <row r="168" spans="1:20" ht="12.75" customHeight="1" x14ac:dyDescent="0.25">
      <c r="A168" s="52" t="s">
        <v>402</v>
      </c>
      <c r="B168" s="52" t="s">
        <v>403</v>
      </c>
      <c r="C168" s="52" t="s">
        <v>46</v>
      </c>
      <c r="D168" s="58">
        <f t="shared" si="26"/>
        <v>115743870</v>
      </c>
      <c r="E168" s="58">
        <f t="shared" si="27"/>
        <v>44241474</v>
      </c>
      <c r="F168" s="70">
        <f t="shared" si="28"/>
        <v>0.3822360009216903</v>
      </c>
      <c r="G168" s="58">
        <f t="shared" si="29"/>
        <v>112195278</v>
      </c>
      <c r="H168" s="58">
        <f t="shared" si="30"/>
        <v>50295720</v>
      </c>
      <c r="I168" s="70">
        <f t="shared" si="31"/>
        <v>0.44828731562125101</v>
      </c>
      <c r="J168" s="58">
        <f t="shared" si="32"/>
        <v>112614086</v>
      </c>
      <c r="K168" s="58">
        <f t="shared" si="33"/>
        <v>62612010</v>
      </c>
      <c r="L168" s="70">
        <f t="shared" si="34"/>
        <v>0.55598737443910884</v>
      </c>
      <c r="M168" s="51">
        <f t="shared" si="35"/>
        <v>120171038</v>
      </c>
      <c r="N168" s="51">
        <f t="shared" si="36"/>
        <v>69619205</v>
      </c>
      <c r="O168" s="49">
        <f t="shared" si="37"/>
        <v>0.57933430682357923</v>
      </c>
      <c r="P168" s="51">
        <v>120048952</v>
      </c>
      <c r="Q168" s="51">
        <v>81807248</v>
      </c>
      <c r="R168" s="49">
        <v>0.68144908087160982</v>
      </c>
      <c r="S168" s="49">
        <f t="shared" si="38"/>
        <v>0.52945881573544784</v>
      </c>
      <c r="T168" s="59">
        <v>6</v>
      </c>
    </row>
    <row r="169" spans="1:20" ht="12.75" customHeight="1" x14ac:dyDescent="0.25">
      <c r="A169" s="52" t="s">
        <v>404</v>
      </c>
      <c r="B169" s="52" t="s">
        <v>405</v>
      </c>
      <c r="C169" s="52" t="s">
        <v>82</v>
      </c>
      <c r="D169" s="58">
        <f t="shared" si="26"/>
        <v>22862555</v>
      </c>
      <c r="E169" s="58">
        <f t="shared" si="27"/>
        <v>10517456</v>
      </c>
      <c r="F169" s="70">
        <f t="shared" si="28"/>
        <v>0.46002977357517566</v>
      </c>
      <c r="G169" s="58">
        <f t="shared" si="29"/>
        <v>22637940</v>
      </c>
      <c r="H169" s="58">
        <f t="shared" si="30"/>
        <v>10132533</v>
      </c>
      <c r="I169" s="70">
        <f t="shared" si="31"/>
        <v>0.44759077018491966</v>
      </c>
      <c r="J169" s="58">
        <f t="shared" si="32"/>
        <v>22469753</v>
      </c>
      <c r="K169" s="58">
        <f t="shared" si="33"/>
        <v>10749670</v>
      </c>
      <c r="L169" s="70">
        <f t="shared" si="34"/>
        <v>0.47840623793238851</v>
      </c>
      <c r="M169" s="51">
        <f t="shared" si="35"/>
        <v>24164799</v>
      </c>
      <c r="N169" s="51">
        <f t="shared" si="36"/>
        <v>9605375</v>
      </c>
      <c r="O169" s="49">
        <f t="shared" si="37"/>
        <v>0.39749451257591673</v>
      </c>
      <c r="P169" s="51">
        <v>25709328</v>
      </c>
      <c r="Q169" s="51">
        <v>7606541</v>
      </c>
      <c r="R169" s="49">
        <v>0.29586697092977304</v>
      </c>
      <c r="S169" s="49">
        <f t="shared" si="38"/>
        <v>0.41587765303963475</v>
      </c>
      <c r="T169" s="59">
        <v>6</v>
      </c>
    </row>
    <row r="170" spans="1:20" ht="12.75" customHeight="1" x14ac:dyDescent="0.25">
      <c r="A170" s="52" t="s">
        <v>406</v>
      </c>
      <c r="B170" s="52" t="s">
        <v>407</v>
      </c>
      <c r="C170" s="52" t="s">
        <v>132</v>
      </c>
      <c r="D170" s="58">
        <f t="shared" si="26"/>
        <v>43763831</v>
      </c>
      <c r="E170" s="58">
        <f t="shared" si="27"/>
        <v>3102881</v>
      </c>
      <c r="F170" s="70">
        <f t="shared" si="28"/>
        <v>7.0900579978932829E-2</v>
      </c>
      <c r="G170" s="58">
        <f t="shared" si="29"/>
        <v>40941554</v>
      </c>
      <c r="H170" s="58">
        <f t="shared" si="30"/>
        <v>6784623</v>
      </c>
      <c r="I170" s="70">
        <f t="shared" si="31"/>
        <v>0.1657148382789769</v>
      </c>
      <c r="J170" s="58">
        <f t="shared" si="32"/>
        <v>41089692</v>
      </c>
      <c r="K170" s="58">
        <f t="shared" si="33"/>
        <v>11714059</v>
      </c>
      <c r="L170" s="70">
        <f t="shared" si="34"/>
        <v>0.28508510114896946</v>
      </c>
      <c r="M170" s="51">
        <f t="shared" si="35"/>
        <v>42953146</v>
      </c>
      <c r="N170" s="51">
        <f t="shared" si="36"/>
        <v>16630938</v>
      </c>
      <c r="O170" s="49">
        <f t="shared" si="37"/>
        <v>0.38718789073098392</v>
      </c>
      <c r="P170" s="51">
        <v>46865767</v>
      </c>
      <c r="Q170" s="51">
        <v>20154829</v>
      </c>
      <c r="R170" s="49">
        <v>0.43005439343391094</v>
      </c>
      <c r="S170" s="49">
        <f t="shared" si="38"/>
        <v>0.26778856071435475</v>
      </c>
      <c r="T170" s="59">
        <v>4</v>
      </c>
    </row>
    <row r="171" spans="1:20" ht="12.75" customHeight="1" x14ac:dyDescent="0.25">
      <c r="A171" s="52" t="s">
        <v>408</v>
      </c>
      <c r="B171" s="52" t="s">
        <v>409</v>
      </c>
      <c r="C171" s="52" t="s">
        <v>68</v>
      </c>
      <c r="D171" s="58">
        <f t="shared" si="26"/>
        <v>107858445</v>
      </c>
      <c r="E171" s="58">
        <f t="shared" si="27"/>
        <v>9382301</v>
      </c>
      <c r="F171" s="70">
        <f t="shared" si="28"/>
        <v>8.6987171009187084E-2</v>
      </c>
      <c r="G171" s="58">
        <f t="shared" si="29"/>
        <v>106120083</v>
      </c>
      <c r="H171" s="58">
        <f t="shared" si="30"/>
        <v>9217069</v>
      </c>
      <c r="I171" s="70">
        <f t="shared" si="31"/>
        <v>8.6855086609760754E-2</v>
      </c>
      <c r="J171" s="58">
        <f t="shared" si="32"/>
        <v>108292346</v>
      </c>
      <c r="K171" s="58">
        <f t="shared" si="33"/>
        <v>12189752</v>
      </c>
      <c r="L171" s="70">
        <f t="shared" si="34"/>
        <v>0.11256337543929466</v>
      </c>
      <c r="M171" s="51">
        <f t="shared" si="35"/>
        <v>120077659</v>
      </c>
      <c r="N171" s="51">
        <f t="shared" si="36"/>
        <v>11713387</v>
      </c>
      <c r="O171" s="49">
        <f t="shared" si="37"/>
        <v>9.7548429054567093E-2</v>
      </c>
      <c r="P171" s="51">
        <v>115028980</v>
      </c>
      <c r="Q171" s="51">
        <v>21850091</v>
      </c>
      <c r="R171" s="49">
        <v>0.18995292316770956</v>
      </c>
      <c r="S171" s="49">
        <f t="shared" si="38"/>
        <v>0.11478139705610384</v>
      </c>
      <c r="T171" s="59">
        <v>7</v>
      </c>
    </row>
    <row r="172" spans="1:20" ht="12.75" customHeight="1" x14ac:dyDescent="0.25">
      <c r="A172" s="52" t="s">
        <v>410</v>
      </c>
      <c r="B172" s="52" t="s">
        <v>411</v>
      </c>
      <c r="C172" s="52" t="s">
        <v>412</v>
      </c>
      <c r="D172" s="58">
        <f t="shared" si="26"/>
        <v>34441244</v>
      </c>
      <c r="E172" s="58">
        <f t="shared" si="27"/>
        <v>5859527</v>
      </c>
      <c r="F172" s="70">
        <f t="shared" si="28"/>
        <v>0.17013110792397626</v>
      </c>
      <c r="G172" s="58">
        <f t="shared" si="29"/>
        <v>35279544</v>
      </c>
      <c r="H172" s="58">
        <f t="shared" si="30"/>
        <v>4505463</v>
      </c>
      <c r="I172" s="70">
        <f t="shared" si="31"/>
        <v>0.12770751798832775</v>
      </c>
      <c r="J172" s="58">
        <f t="shared" si="32"/>
        <v>36755034</v>
      </c>
      <c r="K172" s="58">
        <f t="shared" si="33"/>
        <v>3174118</v>
      </c>
      <c r="L172" s="70">
        <f t="shared" si="34"/>
        <v>8.6358728439756033E-2</v>
      </c>
      <c r="M172" s="51">
        <f t="shared" si="35"/>
        <v>38669532</v>
      </c>
      <c r="N172" s="51">
        <f t="shared" si="36"/>
        <v>3091353</v>
      </c>
      <c r="O172" s="49">
        <f t="shared" si="37"/>
        <v>7.9942860441134897E-2</v>
      </c>
      <c r="P172" s="51">
        <v>39938865</v>
      </c>
      <c r="Q172" s="51">
        <v>3351956</v>
      </c>
      <c r="R172" s="49">
        <v>8.3927172191798641E-2</v>
      </c>
      <c r="S172" s="49">
        <f t="shared" si="38"/>
        <v>0.10961347739699871</v>
      </c>
      <c r="T172" s="59">
        <v>7</v>
      </c>
    </row>
    <row r="173" spans="1:20" ht="12.75" customHeight="1" x14ac:dyDescent="0.25">
      <c r="A173" s="52" t="s">
        <v>413</v>
      </c>
      <c r="B173" s="52" t="s">
        <v>414</v>
      </c>
      <c r="C173" s="52" t="s">
        <v>189</v>
      </c>
      <c r="D173" s="58">
        <f t="shared" si="26"/>
        <v>7494836</v>
      </c>
      <c r="E173" s="58">
        <f t="shared" si="27"/>
        <v>1486778</v>
      </c>
      <c r="F173" s="70">
        <f t="shared" si="28"/>
        <v>0.19837365353958378</v>
      </c>
      <c r="G173" s="58">
        <f t="shared" si="29"/>
        <v>7609035</v>
      </c>
      <c r="H173" s="58">
        <f t="shared" si="30"/>
        <v>1108614</v>
      </c>
      <c r="I173" s="70">
        <f t="shared" si="31"/>
        <v>0.1456970561970079</v>
      </c>
      <c r="J173" s="58">
        <f t="shared" si="32"/>
        <v>7553666</v>
      </c>
      <c r="K173" s="58">
        <f t="shared" si="33"/>
        <v>1511785</v>
      </c>
      <c r="L173" s="70">
        <f t="shared" si="34"/>
        <v>0.20013924364672731</v>
      </c>
      <c r="M173" s="51">
        <f t="shared" si="35"/>
        <v>7824647</v>
      </c>
      <c r="N173" s="51">
        <f t="shared" si="36"/>
        <v>2371573</v>
      </c>
      <c r="O173" s="49">
        <f t="shared" si="37"/>
        <v>0.30309009467136344</v>
      </c>
      <c r="P173" s="51">
        <v>8307336</v>
      </c>
      <c r="Q173" s="51">
        <v>3758574</v>
      </c>
      <c r="R173" s="49">
        <v>0.45244034910830622</v>
      </c>
      <c r="S173" s="49">
        <f t="shared" si="38"/>
        <v>0.25994807943259773</v>
      </c>
      <c r="T173" s="59">
        <v>3</v>
      </c>
    </row>
    <row r="174" spans="1:20" ht="12.75" customHeight="1" x14ac:dyDescent="0.25">
      <c r="A174" s="52" t="s">
        <v>415</v>
      </c>
      <c r="B174" s="52" t="s">
        <v>416</v>
      </c>
      <c r="C174" s="52" t="s">
        <v>127</v>
      </c>
      <c r="D174" s="58">
        <f t="shared" ref="D174:D237" si="39">VLOOKUP(A174,Master, 7,FALSE)</f>
        <v>34430793</v>
      </c>
      <c r="E174" s="58">
        <f t="shared" ref="E174:E237" si="40">VLOOKUP(A174, Master, 8,FALSE)</f>
        <v>6998180</v>
      </c>
      <c r="F174" s="70">
        <f t="shared" ref="F174:F237" si="41">VLOOKUP(A174, Master, 9, FALSE)</f>
        <v>0.20325352366993116</v>
      </c>
      <c r="G174" s="58">
        <f t="shared" ref="G174:G237" si="42">VLOOKUP(A174, Master, 10, FALSE)</f>
        <v>35200048</v>
      </c>
      <c r="H174" s="58">
        <f t="shared" ref="H174:H237" si="43">VLOOKUP(A174, Master, 11, FALSE)</f>
        <v>7333064</v>
      </c>
      <c r="I174" s="70">
        <f t="shared" ref="I174:I237" si="44">VLOOKUP(A174, Master, 12, FALSE)</f>
        <v>0.208325397738094</v>
      </c>
      <c r="J174" s="58">
        <f t="shared" ref="J174:J237" si="45">VLOOKUP(A174, Master, 13, FALSE)</f>
        <v>35886119</v>
      </c>
      <c r="K174" s="58">
        <f t="shared" ref="K174:K237" si="46">VLOOKUP(A174, Master, 14, FALSE)</f>
        <v>9386107</v>
      </c>
      <c r="L174" s="70">
        <f t="shared" ref="L174:L237" si="47">VLOOKUP(A174, Master, 15, FALSE)</f>
        <v>0.26155257970358958</v>
      </c>
      <c r="M174" s="51">
        <f t="shared" ref="M174:M237" si="48">VLOOKUP(A174, Master, 16, FALSE)</f>
        <v>36721346</v>
      </c>
      <c r="N174" s="51">
        <f t="shared" ref="N174:N237" si="49">VLOOKUP(A174, Master, 17, FALSE)</f>
        <v>11899673</v>
      </c>
      <c r="O174" s="49">
        <f t="shared" ref="O174:O237" si="50">VLOOKUP(A174, Master, 18, FALSE)</f>
        <v>0.32405329042132608</v>
      </c>
      <c r="P174" s="51">
        <v>35634257</v>
      </c>
      <c r="Q174" s="51">
        <v>14615254</v>
      </c>
      <c r="R174" s="49">
        <v>0.41014616917647534</v>
      </c>
      <c r="S174" s="49">
        <f t="shared" si="38"/>
        <v>0.28146619214188323</v>
      </c>
      <c r="T174" s="59">
        <v>5</v>
      </c>
    </row>
    <row r="175" spans="1:20" ht="12.75" customHeight="1" x14ac:dyDescent="0.25">
      <c r="A175" s="52" t="s">
        <v>417</v>
      </c>
      <c r="B175" s="52" t="s">
        <v>418</v>
      </c>
      <c r="C175" s="52" t="s">
        <v>32</v>
      </c>
      <c r="D175" s="58">
        <f t="shared" si="39"/>
        <v>10205633</v>
      </c>
      <c r="E175" s="58">
        <f t="shared" si="40"/>
        <v>3355048</v>
      </c>
      <c r="F175" s="70">
        <f t="shared" si="41"/>
        <v>0.32874472362468843</v>
      </c>
      <c r="G175" s="58">
        <f t="shared" si="42"/>
        <v>10338884</v>
      </c>
      <c r="H175" s="58">
        <f t="shared" si="43"/>
        <v>4087942</v>
      </c>
      <c r="I175" s="70">
        <f t="shared" si="44"/>
        <v>0.39539489948818463</v>
      </c>
      <c r="J175" s="58">
        <f t="shared" si="45"/>
        <v>10625736</v>
      </c>
      <c r="K175" s="58">
        <f t="shared" si="46"/>
        <v>4479678</v>
      </c>
      <c r="L175" s="70">
        <f t="shared" si="47"/>
        <v>0.42158754932364212</v>
      </c>
      <c r="M175" s="51">
        <f t="shared" si="48"/>
        <v>11264519</v>
      </c>
      <c r="N175" s="51">
        <f t="shared" si="49"/>
        <v>4937540</v>
      </c>
      <c r="O175" s="49">
        <f t="shared" si="50"/>
        <v>0.43832674968189944</v>
      </c>
      <c r="P175" s="51">
        <v>12167997</v>
      </c>
      <c r="Q175" s="51">
        <v>5983424</v>
      </c>
      <c r="R175" s="49">
        <v>0.491734506509165</v>
      </c>
      <c r="S175" s="49">
        <f t="shared" si="38"/>
        <v>0.41515768572551598</v>
      </c>
      <c r="T175" s="59">
        <v>1</v>
      </c>
    </row>
    <row r="176" spans="1:20" ht="12.75" customHeight="1" x14ac:dyDescent="0.25">
      <c r="A176" s="52" t="s">
        <v>419</v>
      </c>
      <c r="B176" s="52" t="s">
        <v>420</v>
      </c>
      <c r="C176" s="52" t="s">
        <v>114</v>
      </c>
      <c r="D176" s="58">
        <f t="shared" si="39"/>
        <v>8247314</v>
      </c>
      <c r="E176" s="58">
        <f t="shared" si="40"/>
        <v>2252193</v>
      </c>
      <c r="F176" s="70">
        <f t="shared" si="41"/>
        <v>0.2730819997880522</v>
      </c>
      <c r="G176" s="58">
        <f t="shared" si="42"/>
        <v>7954608</v>
      </c>
      <c r="H176" s="58">
        <f t="shared" si="43"/>
        <v>2344049</v>
      </c>
      <c r="I176" s="70">
        <f t="shared" si="44"/>
        <v>0.29467812870225663</v>
      </c>
      <c r="J176" s="58">
        <f t="shared" si="45"/>
        <v>8113952</v>
      </c>
      <c r="K176" s="58">
        <f t="shared" si="46"/>
        <v>2557913</v>
      </c>
      <c r="L176" s="70">
        <f t="shared" si="47"/>
        <v>0.31524872220096939</v>
      </c>
      <c r="M176" s="51">
        <f t="shared" si="48"/>
        <v>8320036</v>
      </c>
      <c r="N176" s="51">
        <f t="shared" si="49"/>
        <v>2718375</v>
      </c>
      <c r="O176" s="49">
        <f t="shared" si="50"/>
        <v>0.3267263507032902</v>
      </c>
      <c r="P176" s="51">
        <v>8661802</v>
      </c>
      <c r="Q176" s="51">
        <v>3636366</v>
      </c>
      <c r="R176" s="49">
        <v>0.41981633844781951</v>
      </c>
      <c r="S176" s="49">
        <f t="shared" si="38"/>
        <v>0.32591030796847764</v>
      </c>
      <c r="T176" s="59">
        <v>3</v>
      </c>
    </row>
    <row r="177" spans="1:20" ht="12.75" customHeight="1" x14ac:dyDescent="0.25">
      <c r="A177" s="52" t="s">
        <v>421</v>
      </c>
      <c r="B177" s="52" t="s">
        <v>422</v>
      </c>
      <c r="C177" s="52" t="s">
        <v>296</v>
      </c>
      <c r="D177" s="58">
        <f t="shared" si="39"/>
        <v>5770569</v>
      </c>
      <c r="E177" s="58">
        <f t="shared" si="40"/>
        <v>3299577</v>
      </c>
      <c r="F177" s="70">
        <f t="shared" si="41"/>
        <v>0.57179404665293843</v>
      </c>
      <c r="G177" s="58">
        <f t="shared" si="42"/>
        <v>5615395</v>
      </c>
      <c r="H177" s="58">
        <f t="shared" si="43"/>
        <v>3288608</v>
      </c>
      <c r="I177" s="70">
        <f t="shared" si="44"/>
        <v>0.58564143751241005</v>
      </c>
      <c r="J177" s="58">
        <f t="shared" si="45"/>
        <v>5594908</v>
      </c>
      <c r="K177" s="58">
        <f t="shared" si="46"/>
        <v>3447640</v>
      </c>
      <c r="L177" s="70">
        <f t="shared" si="47"/>
        <v>0.61621031123299974</v>
      </c>
      <c r="M177" s="51">
        <f t="shared" si="48"/>
        <v>5653070</v>
      </c>
      <c r="N177" s="51">
        <f t="shared" si="49"/>
        <v>3990743</v>
      </c>
      <c r="O177" s="49">
        <f t="shared" si="50"/>
        <v>0.70594261171363526</v>
      </c>
      <c r="P177" s="51">
        <v>6195295</v>
      </c>
      <c r="Q177" s="51">
        <v>4496700</v>
      </c>
      <c r="R177" s="49">
        <v>0.72582500106935988</v>
      </c>
      <c r="S177" s="49">
        <f t="shared" si="38"/>
        <v>0.64108268163626858</v>
      </c>
      <c r="T177" s="59">
        <v>1</v>
      </c>
    </row>
    <row r="178" spans="1:20" ht="12.75" customHeight="1" x14ac:dyDescent="0.25">
      <c r="A178" s="52" t="s">
        <v>423</v>
      </c>
      <c r="B178" s="52" t="s">
        <v>424</v>
      </c>
      <c r="C178" s="52" t="s">
        <v>32</v>
      </c>
      <c r="D178" s="58">
        <f t="shared" si="39"/>
        <v>6792713</v>
      </c>
      <c r="E178" s="58">
        <f t="shared" si="40"/>
        <v>1170867</v>
      </c>
      <c r="F178" s="70">
        <f t="shared" si="41"/>
        <v>0.17237103937705009</v>
      </c>
      <c r="G178" s="58">
        <f t="shared" si="42"/>
        <v>6795473</v>
      </c>
      <c r="H178" s="58">
        <f t="shared" si="43"/>
        <v>1274111</v>
      </c>
      <c r="I178" s="70">
        <f t="shared" si="44"/>
        <v>0.18749408613646174</v>
      </c>
      <c r="J178" s="58">
        <f t="shared" si="45"/>
        <v>7177490</v>
      </c>
      <c r="K178" s="58">
        <f t="shared" si="46"/>
        <v>1650264</v>
      </c>
      <c r="L178" s="70">
        <f t="shared" si="47"/>
        <v>0.22992215941784663</v>
      </c>
      <c r="M178" s="51">
        <f t="shared" si="48"/>
        <v>7591917</v>
      </c>
      <c r="N178" s="51">
        <f t="shared" si="49"/>
        <v>1719261</v>
      </c>
      <c r="O178" s="49">
        <f t="shared" si="50"/>
        <v>0.22645940412678378</v>
      </c>
      <c r="P178" s="51">
        <v>7567840</v>
      </c>
      <c r="Q178" s="51">
        <v>2561440</v>
      </c>
      <c r="R178" s="49">
        <v>0.33846381530264913</v>
      </c>
      <c r="S178" s="49">
        <f t="shared" si="38"/>
        <v>0.2309421008721583</v>
      </c>
      <c r="T178" s="59">
        <v>4</v>
      </c>
    </row>
    <row r="179" spans="1:20" ht="12.75" customHeight="1" x14ac:dyDescent="0.25">
      <c r="A179" s="52" t="s">
        <v>425</v>
      </c>
      <c r="B179" s="52" t="s">
        <v>426</v>
      </c>
      <c r="C179" s="52" t="s">
        <v>427</v>
      </c>
      <c r="D179" s="58">
        <f t="shared" si="39"/>
        <v>15921999</v>
      </c>
      <c r="E179" s="58">
        <f t="shared" si="40"/>
        <v>4250170</v>
      </c>
      <c r="F179" s="70">
        <f t="shared" si="41"/>
        <v>0.26693695936044209</v>
      </c>
      <c r="G179" s="58">
        <f t="shared" si="42"/>
        <v>16201561</v>
      </c>
      <c r="H179" s="58">
        <f t="shared" si="43"/>
        <v>5435760</v>
      </c>
      <c r="I179" s="70">
        <f t="shared" si="44"/>
        <v>0.33550841181291113</v>
      </c>
      <c r="J179" s="58">
        <f t="shared" si="45"/>
        <v>16151223</v>
      </c>
      <c r="K179" s="58">
        <f t="shared" si="46"/>
        <v>6479536</v>
      </c>
      <c r="L179" s="70">
        <f t="shared" si="47"/>
        <v>0.40117927911712942</v>
      </c>
      <c r="M179" s="51">
        <f t="shared" si="48"/>
        <v>16274054</v>
      </c>
      <c r="N179" s="51">
        <f t="shared" si="49"/>
        <v>9286503</v>
      </c>
      <c r="O179" s="49">
        <f t="shared" si="50"/>
        <v>0.5706324312307185</v>
      </c>
      <c r="P179" s="51">
        <v>16111545</v>
      </c>
      <c r="Q179" s="51">
        <v>15557902</v>
      </c>
      <c r="R179" s="49">
        <v>0.96563687715858415</v>
      </c>
      <c r="S179" s="49">
        <f t="shared" si="38"/>
        <v>0.50797879173595706</v>
      </c>
      <c r="T179" s="59">
        <v>1</v>
      </c>
    </row>
    <row r="180" spans="1:20" ht="12.75" customHeight="1" x14ac:dyDescent="0.25">
      <c r="A180" s="52" t="s">
        <v>428</v>
      </c>
      <c r="B180" s="52" t="s">
        <v>429</v>
      </c>
      <c r="C180" s="52" t="s">
        <v>430</v>
      </c>
      <c r="D180" s="58">
        <f t="shared" si="39"/>
        <v>7444257</v>
      </c>
      <c r="E180" s="58">
        <f t="shared" si="40"/>
        <v>907032</v>
      </c>
      <c r="F180" s="70">
        <f t="shared" si="41"/>
        <v>0.12184318730532812</v>
      </c>
      <c r="G180" s="58">
        <f t="shared" si="42"/>
        <v>7513465</v>
      </c>
      <c r="H180" s="58">
        <f t="shared" si="43"/>
        <v>791271</v>
      </c>
      <c r="I180" s="70">
        <f t="shared" si="44"/>
        <v>0.10531372675589758</v>
      </c>
      <c r="J180" s="58">
        <f t="shared" si="45"/>
        <v>7673107</v>
      </c>
      <c r="K180" s="58">
        <f t="shared" si="46"/>
        <v>1446741</v>
      </c>
      <c r="L180" s="70">
        <f t="shared" si="47"/>
        <v>0.18854696018184028</v>
      </c>
      <c r="M180" s="51">
        <f t="shared" si="48"/>
        <v>8466470</v>
      </c>
      <c r="N180" s="51">
        <f t="shared" si="49"/>
        <v>2222297</v>
      </c>
      <c r="O180" s="49">
        <f t="shared" si="50"/>
        <v>0.26248212064768434</v>
      </c>
      <c r="P180" s="51">
        <v>8366840</v>
      </c>
      <c r="Q180" s="51">
        <v>3543199</v>
      </c>
      <c r="R180" s="49">
        <v>0.42348114700412581</v>
      </c>
      <c r="S180" s="49">
        <f t="shared" si="38"/>
        <v>0.22033342837897521</v>
      </c>
      <c r="T180" s="59">
        <v>1</v>
      </c>
    </row>
    <row r="181" spans="1:20" ht="12.75" customHeight="1" x14ac:dyDescent="0.25">
      <c r="A181" s="52" t="s">
        <v>431</v>
      </c>
      <c r="B181" s="52" t="s">
        <v>432</v>
      </c>
      <c r="C181" s="52" t="s">
        <v>433</v>
      </c>
      <c r="D181" s="58">
        <f t="shared" si="39"/>
        <v>8007298</v>
      </c>
      <c r="E181" s="58">
        <f t="shared" si="40"/>
        <v>5809416</v>
      </c>
      <c r="F181" s="70">
        <f t="shared" si="41"/>
        <v>0.72551514880550216</v>
      </c>
      <c r="G181" s="58">
        <f t="shared" si="42"/>
        <v>8342144</v>
      </c>
      <c r="H181" s="58">
        <f t="shared" si="43"/>
        <v>5454232</v>
      </c>
      <c r="I181" s="70">
        <f t="shared" si="44"/>
        <v>0.65381657281389527</v>
      </c>
      <c r="J181" s="58">
        <f t="shared" si="45"/>
        <v>8676533</v>
      </c>
      <c r="K181" s="58">
        <f t="shared" si="46"/>
        <v>5238381</v>
      </c>
      <c r="L181" s="70">
        <f t="shared" si="47"/>
        <v>0.60374126393572181</v>
      </c>
      <c r="M181" s="51">
        <f t="shared" si="48"/>
        <v>8600388</v>
      </c>
      <c r="N181" s="51">
        <f t="shared" si="49"/>
        <v>5760607</v>
      </c>
      <c r="O181" s="49">
        <f t="shared" si="50"/>
        <v>0.66980780402000473</v>
      </c>
      <c r="P181" s="51">
        <v>10051393</v>
      </c>
      <c r="Q181" s="51">
        <v>5606627</v>
      </c>
      <c r="R181" s="49">
        <v>0.55779601891996466</v>
      </c>
      <c r="S181" s="49">
        <f t="shared" si="38"/>
        <v>0.64213536169901775</v>
      </c>
      <c r="T181" s="59">
        <v>1</v>
      </c>
    </row>
    <row r="182" spans="1:20" ht="12.75" customHeight="1" x14ac:dyDescent="0.25">
      <c r="A182" s="52" t="s">
        <v>434</v>
      </c>
      <c r="B182" s="52" t="s">
        <v>435</v>
      </c>
      <c r="C182" s="52" t="s">
        <v>436</v>
      </c>
      <c r="D182" s="58">
        <f t="shared" si="39"/>
        <v>20937591</v>
      </c>
      <c r="E182" s="58">
        <f t="shared" si="40"/>
        <v>5095562</v>
      </c>
      <c r="F182" s="70">
        <f t="shared" si="41"/>
        <v>0.2433690676257837</v>
      </c>
      <c r="G182" s="58">
        <f t="shared" si="42"/>
        <v>20689165</v>
      </c>
      <c r="H182" s="58">
        <f t="shared" si="43"/>
        <v>4685378</v>
      </c>
      <c r="I182" s="70">
        <f t="shared" si="44"/>
        <v>0.22646530200711337</v>
      </c>
      <c r="J182" s="58">
        <f t="shared" si="45"/>
        <v>21867333</v>
      </c>
      <c r="K182" s="58">
        <f t="shared" si="46"/>
        <v>4335066</v>
      </c>
      <c r="L182" s="70">
        <f t="shared" si="47"/>
        <v>0.19824392851199549</v>
      </c>
      <c r="M182" s="51">
        <f t="shared" si="48"/>
        <v>23479226</v>
      </c>
      <c r="N182" s="51">
        <f t="shared" si="49"/>
        <v>6720087</v>
      </c>
      <c r="O182" s="49">
        <f t="shared" si="50"/>
        <v>0.28621416225560414</v>
      </c>
      <c r="P182" s="51">
        <v>22360583</v>
      </c>
      <c r="Q182" s="51">
        <v>7621449</v>
      </c>
      <c r="R182" s="49">
        <v>0.34084303615876205</v>
      </c>
      <c r="S182" s="49">
        <f t="shared" si="38"/>
        <v>0.25902709931185175</v>
      </c>
      <c r="T182" s="59">
        <v>1</v>
      </c>
    </row>
    <row r="183" spans="1:20" ht="12.75" customHeight="1" x14ac:dyDescent="0.25">
      <c r="A183" s="52" t="s">
        <v>437</v>
      </c>
      <c r="B183" s="52" t="s">
        <v>438</v>
      </c>
      <c r="C183" s="52" t="s">
        <v>25</v>
      </c>
      <c r="D183" s="58">
        <f t="shared" si="39"/>
        <v>23770730</v>
      </c>
      <c r="E183" s="58">
        <f t="shared" si="40"/>
        <v>6853881</v>
      </c>
      <c r="F183" s="70">
        <f t="shared" si="41"/>
        <v>0.28833279415482821</v>
      </c>
      <c r="G183" s="58">
        <f t="shared" si="42"/>
        <v>24422065</v>
      </c>
      <c r="H183" s="58">
        <f t="shared" si="43"/>
        <v>7581879</v>
      </c>
      <c r="I183" s="70">
        <f t="shared" si="44"/>
        <v>0.31045200313732685</v>
      </c>
      <c r="J183" s="58">
        <f t="shared" si="45"/>
        <v>26227936</v>
      </c>
      <c r="K183" s="58">
        <f t="shared" si="46"/>
        <v>8976264</v>
      </c>
      <c r="L183" s="70">
        <f t="shared" si="47"/>
        <v>0.3422405789002993</v>
      </c>
      <c r="M183" s="51">
        <f t="shared" si="48"/>
        <v>26573806</v>
      </c>
      <c r="N183" s="51">
        <f t="shared" si="49"/>
        <v>10265673</v>
      </c>
      <c r="O183" s="49">
        <f t="shared" si="50"/>
        <v>0.38630796807954421</v>
      </c>
      <c r="P183" s="51">
        <v>26905602</v>
      </c>
      <c r="Q183" s="51">
        <v>12129023</v>
      </c>
      <c r="R183" s="49">
        <v>0.45079916814349669</v>
      </c>
      <c r="S183" s="49">
        <f t="shared" si="38"/>
        <v>0.35562650248309902</v>
      </c>
      <c r="T183" s="59">
        <v>6</v>
      </c>
    </row>
    <row r="184" spans="1:20" ht="12.75" customHeight="1" x14ac:dyDescent="0.25">
      <c r="A184" s="52" t="s">
        <v>439</v>
      </c>
      <c r="B184" s="52" t="s">
        <v>440</v>
      </c>
      <c r="C184" s="52" t="s">
        <v>180</v>
      </c>
      <c r="D184" s="58">
        <f t="shared" si="39"/>
        <v>12012610</v>
      </c>
      <c r="E184" s="58">
        <f t="shared" si="40"/>
        <v>1737125</v>
      </c>
      <c r="F184" s="70">
        <f t="shared" si="41"/>
        <v>0.14460845727947549</v>
      </c>
      <c r="G184" s="58">
        <f t="shared" si="42"/>
        <v>11752888</v>
      </c>
      <c r="H184" s="58">
        <f t="shared" si="43"/>
        <v>1772990</v>
      </c>
      <c r="I184" s="70">
        <f t="shared" si="44"/>
        <v>0.15085568755526302</v>
      </c>
      <c r="J184" s="58">
        <f t="shared" si="45"/>
        <v>11548063</v>
      </c>
      <c r="K184" s="58">
        <f t="shared" si="46"/>
        <v>1941780</v>
      </c>
      <c r="L184" s="70">
        <f t="shared" si="47"/>
        <v>0.16814767983167395</v>
      </c>
      <c r="M184" s="51">
        <f t="shared" si="48"/>
        <v>11914924</v>
      </c>
      <c r="N184" s="51">
        <f t="shared" si="49"/>
        <v>2555514</v>
      </c>
      <c r="O184" s="49">
        <f t="shared" si="50"/>
        <v>0.21448009236147877</v>
      </c>
      <c r="P184" s="51">
        <v>11999921</v>
      </c>
      <c r="Q184" s="51">
        <v>3219971</v>
      </c>
      <c r="R184" s="49">
        <v>0.26833268319016434</v>
      </c>
      <c r="S184" s="49">
        <f t="shared" si="38"/>
        <v>0.18928492004361111</v>
      </c>
      <c r="T184" s="59">
        <v>2</v>
      </c>
    </row>
    <row r="185" spans="1:20" ht="12.75" customHeight="1" x14ac:dyDescent="0.25">
      <c r="A185" s="52" t="s">
        <v>441</v>
      </c>
      <c r="B185" s="52" t="s">
        <v>442</v>
      </c>
      <c r="C185" s="52" t="s">
        <v>146</v>
      </c>
      <c r="D185" s="58">
        <f t="shared" si="39"/>
        <v>20454098</v>
      </c>
      <c r="E185" s="58">
        <f t="shared" si="40"/>
        <v>2616056</v>
      </c>
      <c r="F185" s="70">
        <f t="shared" si="41"/>
        <v>0.12789886896992475</v>
      </c>
      <c r="G185" s="58">
        <f t="shared" si="42"/>
        <v>19974135</v>
      </c>
      <c r="H185" s="58">
        <f t="shared" si="43"/>
        <v>2844387</v>
      </c>
      <c r="I185" s="70">
        <f t="shared" si="44"/>
        <v>0.14240351334363166</v>
      </c>
      <c r="J185" s="58">
        <f t="shared" si="45"/>
        <v>20615820</v>
      </c>
      <c r="K185" s="58">
        <f t="shared" si="46"/>
        <v>3808500</v>
      </c>
      <c r="L185" s="70">
        <f t="shared" si="47"/>
        <v>0.18473677011149689</v>
      </c>
      <c r="M185" s="51">
        <f t="shared" si="48"/>
        <v>21810333</v>
      </c>
      <c r="N185" s="51">
        <f t="shared" si="49"/>
        <v>4926972</v>
      </c>
      <c r="O185" s="49">
        <f t="shared" si="50"/>
        <v>0.22590081499443407</v>
      </c>
      <c r="P185" s="51">
        <v>22590939</v>
      </c>
      <c r="Q185" s="51">
        <v>6202506</v>
      </c>
      <c r="R185" s="49">
        <v>0.27455724615962179</v>
      </c>
      <c r="S185" s="49">
        <f t="shared" si="38"/>
        <v>0.19109944271582183</v>
      </c>
      <c r="T185" s="59">
        <v>4</v>
      </c>
    </row>
    <row r="186" spans="1:20" ht="12.75" customHeight="1" x14ac:dyDescent="0.25">
      <c r="A186" s="52" t="s">
        <v>443</v>
      </c>
      <c r="B186" s="52" t="s">
        <v>444</v>
      </c>
      <c r="C186" s="52" t="s">
        <v>73</v>
      </c>
      <c r="D186" s="58">
        <f t="shared" si="39"/>
        <v>12355752</v>
      </c>
      <c r="E186" s="58">
        <f t="shared" si="40"/>
        <v>2996469</v>
      </c>
      <c r="F186" s="70">
        <f t="shared" si="41"/>
        <v>0.24251611718979144</v>
      </c>
      <c r="G186" s="58">
        <f t="shared" si="42"/>
        <v>12216397</v>
      </c>
      <c r="H186" s="58">
        <f t="shared" si="43"/>
        <v>3024856</v>
      </c>
      <c r="I186" s="70">
        <f t="shared" si="44"/>
        <v>0.24760622956179307</v>
      </c>
      <c r="J186" s="58">
        <f t="shared" si="45"/>
        <v>12320380</v>
      </c>
      <c r="K186" s="58">
        <f t="shared" si="46"/>
        <v>3872663</v>
      </c>
      <c r="L186" s="70">
        <f t="shared" si="47"/>
        <v>0.31432983398239339</v>
      </c>
      <c r="M186" s="51">
        <f t="shared" si="48"/>
        <v>12893248</v>
      </c>
      <c r="N186" s="51">
        <f t="shared" si="49"/>
        <v>4424892</v>
      </c>
      <c r="O186" s="49">
        <f t="shared" si="50"/>
        <v>0.34319451545491098</v>
      </c>
      <c r="P186" s="51">
        <v>12621666</v>
      </c>
      <c r="Q186" s="51">
        <v>5376825</v>
      </c>
      <c r="R186" s="49">
        <v>0.42599962635677413</v>
      </c>
      <c r="S186" s="49">
        <f t="shared" si="38"/>
        <v>0.31472926450913263</v>
      </c>
      <c r="T186" s="59">
        <v>3</v>
      </c>
    </row>
    <row r="187" spans="1:20" ht="12.75" customHeight="1" x14ac:dyDescent="0.25">
      <c r="A187" s="52" t="s">
        <v>445</v>
      </c>
      <c r="B187" s="52" t="s">
        <v>446</v>
      </c>
      <c r="C187" s="52" t="s">
        <v>119</v>
      </c>
      <c r="D187" s="58">
        <f t="shared" si="39"/>
        <v>8870389</v>
      </c>
      <c r="E187" s="58">
        <f t="shared" si="40"/>
        <v>2172408</v>
      </c>
      <c r="F187" s="70">
        <f t="shared" si="41"/>
        <v>0.24490560673269232</v>
      </c>
      <c r="G187" s="58">
        <f t="shared" si="42"/>
        <v>8759231</v>
      </c>
      <c r="H187" s="58">
        <f t="shared" si="43"/>
        <v>2611290</v>
      </c>
      <c r="I187" s="70">
        <f t="shared" si="44"/>
        <v>0.29811863621361284</v>
      </c>
      <c r="J187" s="58">
        <f t="shared" si="45"/>
        <v>8563128</v>
      </c>
      <c r="K187" s="58">
        <f t="shared" si="46"/>
        <v>3476127</v>
      </c>
      <c r="L187" s="70">
        <f t="shared" si="47"/>
        <v>0.40594126351959237</v>
      </c>
      <c r="M187" s="51">
        <f t="shared" si="48"/>
        <v>9853538</v>
      </c>
      <c r="N187" s="51">
        <f t="shared" si="49"/>
        <v>3248560</v>
      </c>
      <c r="O187" s="49">
        <f t="shared" si="50"/>
        <v>0.32968462698372908</v>
      </c>
      <c r="P187" s="51">
        <v>9707876</v>
      </c>
      <c r="Q187" s="51">
        <v>3518487</v>
      </c>
      <c r="R187" s="49">
        <v>0.36243633519834823</v>
      </c>
      <c r="S187" s="49">
        <f t="shared" si="38"/>
        <v>0.32821729372959496</v>
      </c>
      <c r="T187" s="59">
        <v>4</v>
      </c>
    </row>
    <row r="188" spans="1:20" ht="12.75" customHeight="1" x14ac:dyDescent="0.25">
      <c r="A188" s="52" t="s">
        <v>447</v>
      </c>
      <c r="B188" s="52" t="s">
        <v>448</v>
      </c>
      <c r="C188" s="52" t="s">
        <v>296</v>
      </c>
      <c r="D188" s="58">
        <f t="shared" si="39"/>
        <v>7504599</v>
      </c>
      <c r="E188" s="58">
        <f t="shared" si="40"/>
        <v>1198764</v>
      </c>
      <c r="F188" s="70">
        <f t="shared" si="41"/>
        <v>0.15973724911884032</v>
      </c>
      <c r="G188" s="58">
        <f t="shared" si="42"/>
        <v>7113176</v>
      </c>
      <c r="H188" s="58">
        <f t="shared" si="43"/>
        <v>1665861</v>
      </c>
      <c r="I188" s="70">
        <f t="shared" si="44"/>
        <v>0.23419369912961524</v>
      </c>
      <c r="J188" s="58">
        <f t="shared" si="45"/>
        <v>7605694</v>
      </c>
      <c r="K188" s="58">
        <f t="shared" si="46"/>
        <v>2000739</v>
      </c>
      <c r="L188" s="70">
        <f t="shared" si="47"/>
        <v>0.26305804572206032</v>
      </c>
      <c r="M188" s="51">
        <f t="shared" si="48"/>
        <v>8930876</v>
      </c>
      <c r="N188" s="51">
        <f t="shared" si="49"/>
        <v>1734224</v>
      </c>
      <c r="O188" s="49">
        <f t="shared" si="50"/>
        <v>0.19418296704600982</v>
      </c>
      <c r="P188" s="51">
        <v>9046758</v>
      </c>
      <c r="Q188" s="51">
        <v>1942286</v>
      </c>
      <c r="R188" s="49">
        <v>0.21469414789253785</v>
      </c>
      <c r="S188" s="49">
        <f t="shared" si="38"/>
        <v>0.21317322178181269</v>
      </c>
      <c r="T188" s="59">
        <v>3</v>
      </c>
    </row>
    <row r="189" spans="1:20" ht="12.75" customHeight="1" x14ac:dyDescent="0.25">
      <c r="A189" s="52" t="s">
        <v>449</v>
      </c>
      <c r="B189" s="52" t="s">
        <v>450</v>
      </c>
      <c r="C189" s="52" t="s">
        <v>62</v>
      </c>
      <c r="D189" s="58">
        <f t="shared" si="39"/>
        <v>6841775</v>
      </c>
      <c r="E189" s="58">
        <f t="shared" si="40"/>
        <v>2605017</v>
      </c>
      <c r="F189" s="70">
        <f t="shared" si="41"/>
        <v>0.38075163243456561</v>
      </c>
      <c r="G189" s="58">
        <f t="shared" si="42"/>
        <v>7598695</v>
      </c>
      <c r="H189" s="58">
        <f t="shared" si="43"/>
        <v>2236903</v>
      </c>
      <c r="I189" s="70">
        <f t="shared" si="44"/>
        <v>0.29437989023115152</v>
      </c>
      <c r="J189" s="58">
        <f t="shared" si="45"/>
        <v>8073757</v>
      </c>
      <c r="K189" s="58">
        <f t="shared" si="46"/>
        <v>1626789</v>
      </c>
      <c r="L189" s="70">
        <f t="shared" si="47"/>
        <v>0.20149095396356367</v>
      </c>
      <c r="M189" s="51">
        <f t="shared" si="48"/>
        <v>8012619</v>
      </c>
      <c r="N189" s="51">
        <f t="shared" si="49"/>
        <v>1423303</v>
      </c>
      <c r="O189" s="49">
        <f t="shared" si="50"/>
        <v>0.17763268164878424</v>
      </c>
      <c r="P189" s="51">
        <v>7965893</v>
      </c>
      <c r="Q189" s="51">
        <v>2638967</v>
      </c>
      <c r="R189" s="49">
        <v>0.33128325976761175</v>
      </c>
      <c r="S189" s="49">
        <f t="shared" si="38"/>
        <v>0.27710768360913535</v>
      </c>
      <c r="T189" s="59">
        <v>1</v>
      </c>
    </row>
    <row r="190" spans="1:20" ht="12.75" customHeight="1" x14ac:dyDescent="0.25">
      <c r="A190" s="52" t="s">
        <v>451</v>
      </c>
      <c r="B190" s="52" t="s">
        <v>452</v>
      </c>
      <c r="C190" s="52" t="s">
        <v>259</v>
      </c>
      <c r="D190" s="58">
        <f t="shared" si="39"/>
        <v>10209558</v>
      </c>
      <c r="E190" s="58">
        <f t="shared" si="40"/>
        <v>649004</v>
      </c>
      <c r="F190" s="70">
        <f t="shared" si="41"/>
        <v>6.3568275923404319E-2</v>
      </c>
      <c r="G190" s="58">
        <f t="shared" si="42"/>
        <v>9817531</v>
      </c>
      <c r="H190" s="58">
        <f t="shared" si="43"/>
        <v>598474</v>
      </c>
      <c r="I190" s="70">
        <f t="shared" si="44"/>
        <v>6.0959726024801958E-2</v>
      </c>
      <c r="J190" s="58">
        <f t="shared" si="45"/>
        <v>9954289</v>
      </c>
      <c r="K190" s="58">
        <f t="shared" si="46"/>
        <v>835694</v>
      </c>
      <c r="L190" s="70">
        <f t="shared" si="47"/>
        <v>8.3953158281822038E-2</v>
      </c>
      <c r="M190" s="51">
        <f t="shared" si="48"/>
        <v>10597110</v>
      </c>
      <c r="N190" s="51">
        <f t="shared" si="49"/>
        <v>1486365</v>
      </c>
      <c r="O190" s="49">
        <f t="shared" si="50"/>
        <v>0.14026135427489192</v>
      </c>
      <c r="P190" s="51">
        <v>10872334</v>
      </c>
      <c r="Q190" s="51">
        <v>2850375</v>
      </c>
      <c r="R190" s="49">
        <v>0.26216771854139137</v>
      </c>
      <c r="S190" s="49">
        <f t="shared" si="38"/>
        <v>0.12218204660926232</v>
      </c>
      <c r="T190" s="59">
        <v>1</v>
      </c>
    </row>
    <row r="191" spans="1:20" ht="12.75" customHeight="1" x14ac:dyDescent="0.25">
      <c r="A191" s="52" t="s">
        <v>453</v>
      </c>
      <c r="B191" s="52" t="s">
        <v>454</v>
      </c>
      <c r="C191" s="52" t="s">
        <v>291</v>
      </c>
      <c r="D191" s="58">
        <f t="shared" si="39"/>
        <v>5462632</v>
      </c>
      <c r="E191" s="58">
        <f t="shared" si="40"/>
        <v>185360</v>
      </c>
      <c r="F191" s="70">
        <f t="shared" si="41"/>
        <v>3.3932360810686131E-2</v>
      </c>
      <c r="G191" s="58">
        <f t="shared" si="42"/>
        <v>4829081</v>
      </c>
      <c r="H191" s="58">
        <f t="shared" si="43"/>
        <v>666215</v>
      </c>
      <c r="I191" s="70">
        <f t="shared" si="44"/>
        <v>0.13795896154982698</v>
      </c>
      <c r="J191" s="58">
        <f t="shared" si="45"/>
        <v>5276057</v>
      </c>
      <c r="K191" s="58">
        <f t="shared" si="46"/>
        <v>884835</v>
      </c>
      <c r="L191" s="70">
        <f t="shared" si="47"/>
        <v>0.16770762711623471</v>
      </c>
      <c r="M191" s="51">
        <f t="shared" si="48"/>
        <v>5700618</v>
      </c>
      <c r="N191" s="51">
        <f t="shared" si="49"/>
        <v>1169504</v>
      </c>
      <c r="O191" s="49">
        <f t="shared" si="50"/>
        <v>0.20515389734937511</v>
      </c>
      <c r="P191" s="51">
        <v>6621090</v>
      </c>
      <c r="Q191" s="51">
        <v>1407382</v>
      </c>
      <c r="R191" s="49">
        <v>0.21256046965076747</v>
      </c>
      <c r="S191" s="49">
        <f t="shared" si="38"/>
        <v>0.15146266329537808</v>
      </c>
      <c r="T191" s="59">
        <v>4</v>
      </c>
    </row>
    <row r="192" spans="1:20" ht="12.75" customHeight="1" x14ac:dyDescent="0.25">
      <c r="A192" s="52" t="s">
        <v>455</v>
      </c>
      <c r="B192" s="52" t="s">
        <v>456</v>
      </c>
      <c r="C192" s="52" t="s">
        <v>457</v>
      </c>
      <c r="D192" s="58">
        <f t="shared" si="39"/>
        <v>8018416</v>
      </c>
      <c r="E192" s="58">
        <f t="shared" si="40"/>
        <v>1010624</v>
      </c>
      <c r="F192" s="70">
        <f t="shared" si="41"/>
        <v>0.12603786084433632</v>
      </c>
      <c r="G192" s="58">
        <f t="shared" si="42"/>
        <v>7787106</v>
      </c>
      <c r="H192" s="58">
        <f t="shared" si="43"/>
        <v>1138167</v>
      </c>
      <c r="I192" s="70">
        <f t="shared" si="44"/>
        <v>0.14616046063839377</v>
      </c>
      <c r="J192" s="58">
        <f t="shared" si="45"/>
        <v>7931526</v>
      </c>
      <c r="K192" s="58">
        <f t="shared" si="46"/>
        <v>1485428</v>
      </c>
      <c r="L192" s="70">
        <f t="shared" si="47"/>
        <v>0.18728148908545467</v>
      </c>
      <c r="M192" s="51">
        <f t="shared" si="48"/>
        <v>8189712</v>
      </c>
      <c r="N192" s="51">
        <f t="shared" si="49"/>
        <v>2087950</v>
      </c>
      <c r="O192" s="49">
        <f t="shared" si="50"/>
        <v>0.25494791514036147</v>
      </c>
      <c r="P192" s="51">
        <v>8760189</v>
      </c>
      <c r="Q192" s="51">
        <v>2993502</v>
      </c>
      <c r="R192" s="49">
        <v>0.34171659995006959</v>
      </c>
      <c r="S192" s="49">
        <f t="shared" si="38"/>
        <v>0.21122886513172318</v>
      </c>
      <c r="T192" s="59">
        <v>1</v>
      </c>
    </row>
    <row r="193" spans="1:20" ht="12.75" customHeight="1" x14ac:dyDescent="0.25">
      <c r="A193" s="52" t="s">
        <v>458</v>
      </c>
      <c r="B193" s="52" t="s">
        <v>459</v>
      </c>
      <c r="C193" s="52" t="s">
        <v>146</v>
      </c>
      <c r="D193" s="58">
        <f t="shared" si="39"/>
        <v>8816652</v>
      </c>
      <c r="E193" s="58">
        <f t="shared" si="40"/>
        <v>1902417</v>
      </c>
      <c r="F193" s="70">
        <f t="shared" si="41"/>
        <v>0.21577544401208076</v>
      </c>
      <c r="G193" s="58">
        <f t="shared" si="42"/>
        <v>9170112</v>
      </c>
      <c r="H193" s="58">
        <f t="shared" si="43"/>
        <v>1060658</v>
      </c>
      <c r="I193" s="70">
        <f t="shared" si="44"/>
        <v>0.1156646723616898</v>
      </c>
      <c r="J193" s="58">
        <f t="shared" si="45"/>
        <v>9328817</v>
      </c>
      <c r="K193" s="58">
        <f t="shared" si="46"/>
        <v>294873</v>
      </c>
      <c r="L193" s="70">
        <f t="shared" si="47"/>
        <v>3.1608831001830137E-2</v>
      </c>
      <c r="M193" s="51">
        <f t="shared" si="48"/>
        <v>9171268</v>
      </c>
      <c r="N193" s="51">
        <f t="shared" si="49"/>
        <v>83021</v>
      </c>
      <c r="O193" s="49">
        <f t="shared" si="50"/>
        <v>9.052292442004747E-3</v>
      </c>
      <c r="P193" s="51">
        <v>9721203</v>
      </c>
      <c r="Q193" s="51">
        <v>74734</v>
      </c>
      <c r="R193" s="49">
        <v>7.6877316521422297E-3</v>
      </c>
      <c r="S193" s="49">
        <f t="shared" si="38"/>
        <v>7.5957794293949527E-2</v>
      </c>
      <c r="T193" s="59">
        <v>2</v>
      </c>
    </row>
    <row r="194" spans="1:20" ht="12.75" customHeight="1" x14ac:dyDescent="0.25">
      <c r="A194" s="52" t="s">
        <v>460</v>
      </c>
      <c r="B194" s="52" t="s">
        <v>461</v>
      </c>
      <c r="C194" s="52" t="s">
        <v>171</v>
      </c>
      <c r="D194" s="58">
        <f t="shared" si="39"/>
        <v>24608926</v>
      </c>
      <c r="E194" s="58">
        <f t="shared" si="40"/>
        <v>1983624</v>
      </c>
      <c r="F194" s="70">
        <f t="shared" si="41"/>
        <v>8.0605874470100813E-2</v>
      </c>
      <c r="G194" s="58">
        <f t="shared" si="42"/>
        <v>22991247</v>
      </c>
      <c r="H194" s="58">
        <f t="shared" si="43"/>
        <v>1576821</v>
      </c>
      <c r="I194" s="70">
        <f t="shared" si="44"/>
        <v>6.8583535290626038E-2</v>
      </c>
      <c r="J194" s="58">
        <f t="shared" si="45"/>
        <v>23899300</v>
      </c>
      <c r="K194" s="58">
        <f t="shared" si="46"/>
        <v>2740295</v>
      </c>
      <c r="L194" s="70">
        <f t="shared" si="47"/>
        <v>0.11466005280489387</v>
      </c>
      <c r="M194" s="51">
        <f t="shared" si="48"/>
        <v>24961112</v>
      </c>
      <c r="N194" s="51">
        <f t="shared" si="49"/>
        <v>4459793</v>
      </c>
      <c r="O194" s="49">
        <f t="shared" si="50"/>
        <v>0.17866964420495368</v>
      </c>
      <c r="P194" s="51">
        <v>26574613</v>
      </c>
      <c r="Q194" s="51">
        <v>5024009</v>
      </c>
      <c r="R194" s="49">
        <v>0.18905295064880154</v>
      </c>
      <c r="S194" s="49">
        <f t="shared" ref="S194:S257" si="51">AVERAGE(F194,I194,L194,O194,R194)</f>
        <v>0.12631441148387518</v>
      </c>
      <c r="T194" s="59">
        <v>6</v>
      </c>
    </row>
    <row r="195" spans="1:20" ht="12.75" customHeight="1" x14ac:dyDescent="0.25">
      <c r="A195" s="52" t="s">
        <v>462</v>
      </c>
      <c r="B195" s="52" t="s">
        <v>463</v>
      </c>
      <c r="C195" s="52" t="s">
        <v>174</v>
      </c>
      <c r="D195" s="58">
        <f t="shared" si="39"/>
        <v>20853335</v>
      </c>
      <c r="E195" s="58">
        <f t="shared" si="40"/>
        <v>5520744</v>
      </c>
      <c r="F195" s="70">
        <f t="shared" si="41"/>
        <v>0.26474153894329133</v>
      </c>
      <c r="G195" s="58">
        <f t="shared" si="42"/>
        <v>23832840</v>
      </c>
      <c r="H195" s="58">
        <f t="shared" si="43"/>
        <v>5931946</v>
      </c>
      <c r="I195" s="70">
        <f t="shared" si="44"/>
        <v>0.24889799117520195</v>
      </c>
      <c r="J195" s="58">
        <f t="shared" si="45"/>
        <v>20550486</v>
      </c>
      <c r="K195" s="58">
        <f t="shared" si="46"/>
        <v>6629165</v>
      </c>
      <c r="L195" s="70">
        <f t="shared" si="47"/>
        <v>0.3225794757359996</v>
      </c>
      <c r="M195" s="51">
        <f t="shared" si="48"/>
        <v>25346315</v>
      </c>
      <c r="N195" s="51">
        <f t="shared" si="49"/>
        <v>7238105</v>
      </c>
      <c r="O195" s="49">
        <f t="shared" si="50"/>
        <v>0.28556833606778737</v>
      </c>
      <c r="P195" s="51">
        <v>26305580</v>
      </c>
      <c r="Q195" s="51">
        <v>7419576</v>
      </c>
      <c r="R195" s="49">
        <v>0.28205331340346801</v>
      </c>
      <c r="S195" s="49">
        <f t="shared" si="51"/>
        <v>0.28076813106514964</v>
      </c>
      <c r="T195" s="59">
        <v>1</v>
      </c>
    </row>
    <row r="196" spans="1:20" ht="12.75" customHeight="1" x14ac:dyDescent="0.25">
      <c r="A196" s="52" t="s">
        <v>464</v>
      </c>
      <c r="B196" s="52" t="s">
        <v>465</v>
      </c>
      <c r="C196" s="52" t="s">
        <v>108</v>
      </c>
      <c r="D196" s="58">
        <f t="shared" si="39"/>
        <v>8223392</v>
      </c>
      <c r="E196" s="58">
        <f t="shared" si="40"/>
        <v>4597942</v>
      </c>
      <c r="F196" s="70">
        <f t="shared" si="41"/>
        <v>0.55912961464077116</v>
      </c>
      <c r="G196" s="58">
        <f t="shared" si="42"/>
        <v>7893229</v>
      </c>
      <c r="H196" s="58">
        <f t="shared" si="43"/>
        <v>4547753</v>
      </c>
      <c r="I196" s="70">
        <f t="shared" si="44"/>
        <v>0.5761587558146356</v>
      </c>
      <c r="J196" s="58">
        <f t="shared" si="45"/>
        <v>8364629</v>
      </c>
      <c r="K196" s="58">
        <f t="shared" si="46"/>
        <v>4668279</v>
      </c>
      <c r="L196" s="70">
        <f t="shared" si="47"/>
        <v>0.55809755579117737</v>
      </c>
      <c r="M196" s="51">
        <f t="shared" si="48"/>
        <v>8835780</v>
      </c>
      <c r="N196" s="51">
        <f t="shared" si="49"/>
        <v>5268027</v>
      </c>
      <c r="O196" s="49">
        <f t="shared" si="50"/>
        <v>0.59621527471258906</v>
      </c>
      <c r="P196" s="51">
        <v>11966360</v>
      </c>
      <c r="Q196" s="51">
        <v>3091262</v>
      </c>
      <c r="R196" s="49">
        <v>0.25832934994434398</v>
      </c>
      <c r="S196" s="49">
        <f t="shared" si="51"/>
        <v>0.50958611018070343</v>
      </c>
      <c r="T196" s="59">
        <v>1</v>
      </c>
    </row>
    <row r="197" spans="1:20" ht="12.75" customHeight="1" x14ac:dyDescent="0.25">
      <c r="A197" s="83" t="s">
        <v>466</v>
      </c>
      <c r="B197" s="83" t="s">
        <v>467</v>
      </c>
      <c r="C197" s="83" t="s">
        <v>158</v>
      </c>
      <c r="D197" s="58">
        <f t="shared" si="39"/>
        <v>18303413</v>
      </c>
      <c r="E197" s="58">
        <f t="shared" si="40"/>
        <v>4592805</v>
      </c>
      <c r="F197" s="70">
        <f t="shared" si="41"/>
        <v>0.25092615240665772</v>
      </c>
      <c r="G197" s="58">
        <f t="shared" si="42"/>
        <v>18711908</v>
      </c>
      <c r="H197" s="58">
        <f t="shared" si="43"/>
        <v>3167271</v>
      </c>
      <c r="I197" s="70">
        <f t="shared" si="44"/>
        <v>0.16926499424858224</v>
      </c>
      <c r="J197" s="58">
        <f t="shared" si="45"/>
        <v>19422785</v>
      </c>
      <c r="K197" s="58">
        <f t="shared" si="46"/>
        <v>2801764</v>
      </c>
      <c r="L197" s="70">
        <f t="shared" si="47"/>
        <v>0.144251403699315</v>
      </c>
      <c r="M197" s="51">
        <f t="shared" si="48"/>
        <v>18564444</v>
      </c>
      <c r="N197" s="51">
        <f t="shared" si="49"/>
        <v>2139249</v>
      </c>
      <c r="O197" s="49">
        <f t="shared" si="50"/>
        <v>0.1152336692658288</v>
      </c>
      <c r="P197" s="84" t="s">
        <v>1420</v>
      </c>
      <c r="Q197" s="84" t="s">
        <v>1420</v>
      </c>
      <c r="R197" s="85" t="s">
        <v>1420</v>
      </c>
      <c r="S197" s="85">
        <f t="shared" si="51"/>
        <v>0.16991905490509593</v>
      </c>
      <c r="T197" s="86">
        <v>4</v>
      </c>
    </row>
    <row r="198" spans="1:20" ht="12.75" customHeight="1" x14ac:dyDescent="0.25">
      <c r="A198" s="52" t="s">
        <v>468</v>
      </c>
      <c r="B198" s="52" t="s">
        <v>469</v>
      </c>
      <c r="C198" s="52" t="s">
        <v>82</v>
      </c>
      <c r="D198" s="58">
        <f t="shared" si="39"/>
        <v>30059090</v>
      </c>
      <c r="E198" s="58">
        <f t="shared" si="40"/>
        <v>29255100</v>
      </c>
      <c r="F198" s="70">
        <f t="shared" si="41"/>
        <v>0.97325301597619884</v>
      </c>
      <c r="G198" s="58">
        <f t="shared" si="42"/>
        <v>30197617</v>
      </c>
      <c r="H198" s="58">
        <f t="shared" si="43"/>
        <v>30686471</v>
      </c>
      <c r="I198" s="70">
        <f t="shared" si="44"/>
        <v>1.016188495933305</v>
      </c>
      <c r="J198" s="58">
        <f t="shared" si="45"/>
        <v>29929230</v>
      </c>
      <c r="K198" s="58">
        <f t="shared" si="46"/>
        <v>32400757</v>
      </c>
      <c r="L198" s="70">
        <f t="shared" si="47"/>
        <v>1.0825790372822823</v>
      </c>
      <c r="M198" s="51">
        <f t="shared" si="48"/>
        <v>37582347</v>
      </c>
      <c r="N198" s="51">
        <f t="shared" si="49"/>
        <v>26959128</v>
      </c>
      <c r="O198" s="49">
        <f t="shared" si="50"/>
        <v>0.71733487001224272</v>
      </c>
      <c r="P198" s="51">
        <v>39129547</v>
      </c>
      <c r="Q198" s="51">
        <v>21047533</v>
      </c>
      <c r="R198" s="49">
        <v>0.53789360249941054</v>
      </c>
      <c r="S198" s="49">
        <f t="shared" si="51"/>
        <v>0.86544980434068797</v>
      </c>
      <c r="T198" s="59">
        <v>6</v>
      </c>
    </row>
    <row r="199" spans="1:20" ht="12.75" customHeight="1" x14ac:dyDescent="0.25">
      <c r="A199" s="52" t="s">
        <v>470</v>
      </c>
      <c r="B199" s="52" t="s">
        <v>471</v>
      </c>
      <c r="C199" s="52" t="s">
        <v>119</v>
      </c>
      <c r="D199" s="58">
        <f t="shared" si="39"/>
        <v>7097605</v>
      </c>
      <c r="E199" s="58">
        <f t="shared" si="40"/>
        <v>316043</v>
      </c>
      <c r="F199" s="70">
        <f t="shared" si="41"/>
        <v>4.4528118992251613E-2</v>
      </c>
      <c r="G199" s="58">
        <f t="shared" si="42"/>
        <v>6981552</v>
      </c>
      <c r="H199" s="58">
        <f t="shared" si="43"/>
        <v>987758</v>
      </c>
      <c r="I199" s="70">
        <f t="shared" si="44"/>
        <v>0.14148114917714572</v>
      </c>
      <c r="J199" s="58">
        <f t="shared" si="45"/>
        <v>6986566</v>
      </c>
      <c r="K199" s="58">
        <f t="shared" si="46"/>
        <v>1734872</v>
      </c>
      <c r="L199" s="70">
        <f t="shared" si="47"/>
        <v>0.24831540988806231</v>
      </c>
      <c r="M199" s="51">
        <f t="shared" si="48"/>
        <v>7052368</v>
      </c>
      <c r="N199" s="51">
        <f t="shared" si="49"/>
        <v>2610621</v>
      </c>
      <c r="O199" s="49">
        <f t="shared" si="50"/>
        <v>0.3701765137610516</v>
      </c>
      <c r="P199" s="51">
        <v>7205001</v>
      </c>
      <c r="Q199" s="51">
        <v>3721817</v>
      </c>
      <c r="R199" s="49">
        <v>0.51656023364882253</v>
      </c>
      <c r="S199" s="49">
        <f t="shared" si="51"/>
        <v>0.26421228509346673</v>
      </c>
      <c r="T199" s="59">
        <v>1</v>
      </c>
    </row>
    <row r="200" spans="1:20" ht="12.75" customHeight="1" x14ac:dyDescent="0.25">
      <c r="A200" s="52" t="s">
        <v>472</v>
      </c>
      <c r="B200" s="52" t="s">
        <v>473</v>
      </c>
      <c r="C200" s="52" t="s">
        <v>119</v>
      </c>
      <c r="D200" s="58">
        <f t="shared" si="39"/>
        <v>8814240</v>
      </c>
      <c r="E200" s="58">
        <f t="shared" si="40"/>
        <v>3668605</v>
      </c>
      <c r="F200" s="70">
        <f t="shared" si="41"/>
        <v>0.41621342282488338</v>
      </c>
      <c r="G200" s="58">
        <f t="shared" si="42"/>
        <v>8389230</v>
      </c>
      <c r="H200" s="58">
        <f t="shared" si="43"/>
        <v>3364551</v>
      </c>
      <c r="I200" s="70">
        <f t="shared" si="44"/>
        <v>0.40105599679589188</v>
      </c>
      <c r="J200" s="58">
        <f t="shared" si="45"/>
        <v>8621025</v>
      </c>
      <c r="K200" s="58">
        <f t="shared" si="46"/>
        <v>3006041</v>
      </c>
      <c r="L200" s="70">
        <f t="shared" si="47"/>
        <v>0.34868719206822857</v>
      </c>
      <c r="M200" s="51">
        <f t="shared" si="48"/>
        <v>8680776</v>
      </c>
      <c r="N200" s="51">
        <f t="shared" si="49"/>
        <v>2550074</v>
      </c>
      <c r="O200" s="49">
        <f t="shared" si="50"/>
        <v>0.29376106467901025</v>
      </c>
      <c r="P200" s="51">
        <v>8445958</v>
      </c>
      <c r="Q200" s="51">
        <v>2703052</v>
      </c>
      <c r="R200" s="49">
        <v>0.32004090003762747</v>
      </c>
      <c r="S200" s="49">
        <f t="shared" si="51"/>
        <v>0.35595171528112834</v>
      </c>
      <c r="T200" s="59">
        <v>1</v>
      </c>
    </row>
    <row r="201" spans="1:20" ht="12.75" customHeight="1" x14ac:dyDescent="0.25">
      <c r="A201" s="52" t="s">
        <v>474</v>
      </c>
      <c r="B201" s="52" t="s">
        <v>475</v>
      </c>
      <c r="C201" s="52" t="s">
        <v>14</v>
      </c>
      <c r="D201" s="58">
        <f t="shared" si="39"/>
        <v>12398621</v>
      </c>
      <c r="E201" s="58">
        <f t="shared" si="40"/>
        <v>2869441</v>
      </c>
      <c r="F201" s="70">
        <f t="shared" si="41"/>
        <v>0.23143226976612963</v>
      </c>
      <c r="G201" s="58">
        <f t="shared" si="42"/>
        <v>12387477</v>
      </c>
      <c r="H201" s="58">
        <f t="shared" si="43"/>
        <v>2328897</v>
      </c>
      <c r="I201" s="70">
        <f t="shared" si="44"/>
        <v>0.18800414321657266</v>
      </c>
      <c r="J201" s="58">
        <f t="shared" si="45"/>
        <v>12387099</v>
      </c>
      <c r="K201" s="58">
        <f t="shared" si="46"/>
        <v>2474454</v>
      </c>
      <c r="L201" s="70">
        <f t="shared" si="47"/>
        <v>0.19976057348052195</v>
      </c>
      <c r="M201" s="51">
        <f t="shared" si="48"/>
        <v>12591971</v>
      </c>
      <c r="N201" s="51">
        <f t="shared" si="49"/>
        <v>3237904</v>
      </c>
      <c r="O201" s="49">
        <f t="shared" si="50"/>
        <v>0.2571403634903543</v>
      </c>
      <c r="P201" s="51">
        <v>12483207</v>
      </c>
      <c r="Q201" s="51">
        <v>4310291</v>
      </c>
      <c r="R201" s="49">
        <v>0.34528715257225168</v>
      </c>
      <c r="S201" s="49">
        <f t="shared" si="51"/>
        <v>0.24432490050516606</v>
      </c>
      <c r="T201" s="59">
        <v>1</v>
      </c>
    </row>
    <row r="202" spans="1:20" ht="12.75" customHeight="1" x14ac:dyDescent="0.25">
      <c r="A202" s="52" t="s">
        <v>476</v>
      </c>
      <c r="B202" s="52" t="s">
        <v>477</v>
      </c>
      <c r="C202" s="52" t="s">
        <v>478</v>
      </c>
      <c r="D202" s="58">
        <f t="shared" si="39"/>
        <v>47990206</v>
      </c>
      <c r="E202" s="58">
        <f t="shared" si="40"/>
        <v>3070349</v>
      </c>
      <c r="F202" s="70">
        <f t="shared" si="41"/>
        <v>6.3978658478773778E-2</v>
      </c>
      <c r="G202" s="58">
        <f t="shared" si="42"/>
        <v>46607118</v>
      </c>
      <c r="H202" s="58">
        <f t="shared" si="43"/>
        <v>2825413</v>
      </c>
      <c r="I202" s="70">
        <f t="shared" si="44"/>
        <v>6.062192045429627E-2</v>
      </c>
      <c r="J202" s="58">
        <f t="shared" si="45"/>
        <v>46173782</v>
      </c>
      <c r="K202" s="58">
        <f t="shared" si="46"/>
        <v>3921432</v>
      </c>
      <c r="L202" s="70">
        <f t="shared" si="47"/>
        <v>8.49276760565119E-2</v>
      </c>
      <c r="M202" s="51">
        <f t="shared" si="48"/>
        <v>45752468</v>
      </c>
      <c r="N202" s="51">
        <f t="shared" si="49"/>
        <v>7594549</v>
      </c>
      <c r="O202" s="49">
        <f t="shared" si="50"/>
        <v>0.16599211653456597</v>
      </c>
      <c r="P202" s="51">
        <v>45641217</v>
      </c>
      <c r="Q202" s="51">
        <v>13552901</v>
      </c>
      <c r="R202" s="49">
        <v>0.29694433871033721</v>
      </c>
      <c r="S202" s="49">
        <f t="shared" si="51"/>
        <v>0.13449294204689705</v>
      </c>
      <c r="T202" s="59">
        <v>5</v>
      </c>
    </row>
    <row r="203" spans="1:20" ht="12.75" customHeight="1" x14ac:dyDescent="0.25">
      <c r="A203" s="52" t="s">
        <v>479</v>
      </c>
      <c r="B203" s="52" t="s">
        <v>480</v>
      </c>
      <c r="C203" s="52" t="s">
        <v>362</v>
      </c>
      <c r="D203" s="58">
        <f t="shared" si="39"/>
        <v>9946507</v>
      </c>
      <c r="E203" s="58">
        <f t="shared" si="40"/>
        <v>122309</v>
      </c>
      <c r="F203" s="70">
        <f t="shared" si="41"/>
        <v>1.2296678622957788E-2</v>
      </c>
      <c r="G203" s="58">
        <f t="shared" si="42"/>
        <v>8923868</v>
      </c>
      <c r="H203" s="58">
        <f t="shared" si="43"/>
        <v>117134</v>
      </c>
      <c r="I203" s="70">
        <f t="shared" si="44"/>
        <v>1.3125922525971922E-2</v>
      </c>
      <c r="J203" s="58">
        <f t="shared" si="45"/>
        <v>7855051</v>
      </c>
      <c r="K203" s="58">
        <f t="shared" si="46"/>
        <v>1297055</v>
      </c>
      <c r="L203" s="70">
        <f t="shared" si="47"/>
        <v>0.16512368920329099</v>
      </c>
      <c r="M203" s="51">
        <f t="shared" si="48"/>
        <v>8152488</v>
      </c>
      <c r="N203" s="51">
        <f t="shared" si="49"/>
        <v>2717921</v>
      </c>
      <c r="O203" s="49">
        <f t="shared" si="50"/>
        <v>0.333385464658151</v>
      </c>
      <c r="P203" s="51">
        <v>8441013</v>
      </c>
      <c r="Q203" s="51">
        <v>4425629</v>
      </c>
      <c r="R203" s="49">
        <v>0.52430069708457983</v>
      </c>
      <c r="S203" s="49">
        <f t="shared" si="51"/>
        <v>0.20964649041899031</v>
      </c>
      <c r="T203" s="59">
        <v>2</v>
      </c>
    </row>
    <row r="204" spans="1:20" ht="12.75" customHeight="1" x14ac:dyDescent="0.25">
      <c r="A204" s="52" t="s">
        <v>481</v>
      </c>
      <c r="B204" s="52" t="s">
        <v>482</v>
      </c>
      <c r="C204" s="52" t="s">
        <v>291</v>
      </c>
      <c r="D204" s="58">
        <f t="shared" si="39"/>
        <v>96150016</v>
      </c>
      <c r="E204" s="58">
        <f t="shared" si="40"/>
        <v>57517782</v>
      </c>
      <c r="F204" s="70">
        <f t="shared" si="41"/>
        <v>0.59820876160852643</v>
      </c>
      <c r="G204" s="58">
        <f t="shared" si="42"/>
        <v>96235920</v>
      </c>
      <c r="H204" s="58">
        <f t="shared" si="43"/>
        <v>55453912</v>
      </c>
      <c r="I204" s="70">
        <f t="shared" si="44"/>
        <v>0.57622883430635874</v>
      </c>
      <c r="J204" s="58">
        <f t="shared" si="45"/>
        <v>98524380</v>
      </c>
      <c r="K204" s="58">
        <f t="shared" si="46"/>
        <v>52449340</v>
      </c>
      <c r="L204" s="70">
        <f t="shared" si="47"/>
        <v>0.53234884604196442</v>
      </c>
      <c r="M204" s="51">
        <f t="shared" si="48"/>
        <v>98576401</v>
      </c>
      <c r="N204" s="51">
        <f t="shared" si="49"/>
        <v>50723515</v>
      </c>
      <c r="O204" s="49">
        <f t="shared" si="50"/>
        <v>0.51456042709451322</v>
      </c>
      <c r="P204" s="51">
        <v>93996449</v>
      </c>
      <c r="Q204" s="51">
        <v>56110989</v>
      </c>
      <c r="R204" s="49">
        <v>0.59694796555559237</v>
      </c>
      <c r="S204" s="49">
        <f t="shared" si="51"/>
        <v>0.56365896692139106</v>
      </c>
      <c r="T204" s="59">
        <v>5</v>
      </c>
    </row>
    <row r="205" spans="1:20" ht="12.75" customHeight="1" x14ac:dyDescent="0.25">
      <c r="A205" s="52" t="s">
        <v>483</v>
      </c>
      <c r="B205" s="52" t="s">
        <v>484</v>
      </c>
      <c r="C205" s="52" t="s">
        <v>485</v>
      </c>
      <c r="D205" s="58">
        <f t="shared" si="39"/>
        <v>56023960</v>
      </c>
      <c r="E205" s="58">
        <f t="shared" si="40"/>
        <v>14425455</v>
      </c>
      <c r="F205" s="70">
        <f t="shared" si="41"/>
        <v>0.25748724295819148</v>
      </c>
      <c r="G205" s="58">
        <f t="shared" si="42"/>
        <v>56430064</v>
      </c>
      <c r="H205" s="58">
        <f t="shared" si="43"/>
        <v>14972636</v>
      </c>
      <c r="I205" s="70">
        <f t="shared" si="44"/>
        <v>0.26533083499604043</v>
      </c>
      <c r="J205" s="58">
        <f t="shared" si="45"/>
        <v>58408950</v>
      </c>
      <c r="K205" s="58">
        <f t="shared" si="46"/>
        <v>17436347</v>
      </c>
      <c r="L205" s="70">
        <f t="shared" si="47"/>
        <v>0.29852183612271749</v>
      </c>
      <c r="M205" s="51">
        <f t="shared" si="48"/>
        <v>63102406</v>
      </c>
      <c r="N205" s="51">
        <f t="shared" si="49"/>
        <v>21207350</v>
      </c>
      <c r="O205" s="49">
        <f t="shared" si="50"/>
        <v>0.33607831054809545</v>
      </c>
      <c r="P205" s="51">
        <v>61794801</v>
      </c>
      <c r="Q205" s="51">
        <v>27714596</v>
      </c>
      <c r="R205" s="49">
        <v>0.44849397605471697</v>
      </c>
      <c r="S205" s="49">
        <f t="shared" si="51"/>
        <v>0.32118244013595243</v>
      </c>
      <c r="T205" s="59">
        <v>5</v>
      </c>
    </row>
    <row r="206" spans="1:20" ht="12.75" customHeight="1" x14ac:dyDescent="0.25">
      <c r="A206" s="52" t="s">
        <v>486</v>
      </c>
      <c r="B206" s="52" t="s">
        <v>487</v>
      </c>
      <c r="C206" s="52" t="s">
        <v>296</v>
      </c>
      <c r="D206" s="58">
        <f t="shared" si="39"/>
        <v>13971273</v>
      </c>
      <c r="E206" s="58">
        <f t="shared" si="40"/>
        <v>4807544</v>
      </c>
      <c r="F206" s="70">
        <f t="shared" si="41"/>
        <v>0.34410207287481964</v>
      </c>
      <c r="G206" s="58">
        <f t="shared" si="42"/>
        <v>12636197</v>
      </c>
      <c r="H206" s="58">
        <f t="shared" si="43"/>
        <v>5337034</v>
      </c>
      <c r="I206" s="70">
        <f t="shared" si="44"/>
        <v>0.42236077832594726</v>
      </c>
      <c r="J206" s="58">
        <f t="shared" si="45"/>
        <v>12600919</v>
      </c>
      <c r="K206" s="58">
        <f t="shared" si="46"/>
        <v>6436091</v>
      </c>
      <c r="L206" s="70">
        <f t="shared" si="47"/>
        <v>0.51076361970107098</v>
      </c>
      <c r="M206" s="51">
        <f t="shared" si="48"/>
        <v>12874555</v>
      </c>
      <c r="N206" s="51">
        <f t="shared" si="49"/>
        <v>6829875</v>
      </c>
      <c r="O206" s="49">
        <f t="shared" si="50"/>
        <v>0.53049406367831742</v>
      </c>
      <c r="P206" s="51">
        <v>13231571</v>
      </c>
      <c r="Q206" s="51">
        <v>7201277</v>
      </c>
      <c r="R206" s="49">
        <v>0.5442495830616032</v>
      </c>
      <c r="S206" s="49">
        <f t="shared" si="51"/>
        <v>0.47039402352835175</v>
      </c>
      <c r="T206" s="59">
        <v>2</v>
      </c>
    </row>
    <row r="207" spans="1:20" ht="12.75" customHeight="1" x14ac:dyDescent="0.25">
      <c r="A207" s="52" t="s">
        <v>488</v>
      </c>
      <c r="B207" s="52" t="s">
        <v>489</v>
      </c>
      <c r="C207" s="52" t="s">
        <v>59</v>
      </c>
      <c r="D207" s="58">
        <f t="shared" si="39"/>
        <v>9189512</v>
      </c>
      <c r="E207" s="58">
        <f t="shared" si="40"/>
        <v>337294</v>
      </c>
      <c r="F207" s="70">
        <f t="shared" si="41"/>
        <v>3.6704234131257459E-2</v>
      </c>
      <c r="G207" s="58">
        <f t="shared" si="42"/>
        <v>8220570</v>
      </c>
      <c r="H207" s="58">
        <f t="shared" si="43"/>
        <v>569800</v>
      </c>
      <c r="I207" s="70">
        <f t="shared" si="44"/>
        <v>6.9313928352900109E-2</v>
      </c>
      <c r="J207" s="58">
        <f t="shared" si="45"/>
        <v>8513184</v>
      </c>
      <c r="K207" s="58">
        <f t="shared" si="46"/>
        <v>1439725</v>
      </c>
      <c r="L207" s="70">
        <f t="shared" si="47"/>
        <v>0.16911710119269124</v>
      </c>
      <c r="M207" s="51">
        <f t="shared" si="48"/>
        <v>8789121</v>
      </c>
      <c r="N207" s="51">
        <f t="shared" si="49"/>
        <v>2899824</v>
      </c>
      <c r="O207" s="49">
        <f t="shared" si="50"/>
        <v>0.32993333463039137</v>
      </c>
      <c r="P207" s="51">
        <v>9320808</v>
      </c>
      <c r="Q207" s="51">
        <v>5049952</v>
      </c>
      <c r="R207" s="49">
        <v>0.54179337242007342</v>
      </c>
      <c r="S207" s="49">
        <f t="shared" si="51"/>
        <v>0.2293723941454627</v>
      </c>
      <c r="T207" s="59">
        <v>1</v>
      </c>
    </row>
    <row r="208" spans="1:20" ht="12.75" customHeight="1" x14ac:dyDescent="0.25">
      <c r="A208" s="52" t="s">
        <v>490</v>
      </c>
      <c r="B208" s="52" t="s">
        <v>491</v>
      </c>
      <c r="C208" s="52" t="s">
        <v>492</v>
      </c>
      <c r="D208" s="58">
        <f t="shared" si="39"/>
        <v>11513038</v>
      </c>
      <c r="E208" s="58">
        <f t="shared" si="40"/>
        <v>3098350</v>
      </c>
      <c r="F208" s="70">
        <f t="shared" si="41"/>
        <v>0.26911663107513412</v>
      </c>
      <c r="G208" s="58">
        <f t="shared" si="42"/>
        <v>11306396</v>
      </c>
      <c r="H208" s="58">
        <f t="shared" si="43"/>
        <v>2947713</v>
      </c>
      <c r="I208" s="70">
        <f t="shared" si="44"/>
        <v>0.26071198992145683</v>
      </c>
      <c r="J208" s="58">
        <f t="shared" si="45"/>
        <v>12011084</v>
      </c>
      <c r="K208" s="58">
        <f t="shared" si="46"/>
        <v>2799113</v>
      </c>
      <c r="L208" s="70">
        <f t="shared" si="47"/>
        <v>0.23304416154278831</v>
      </c>
      <c r="M208" s="51">
        <f t="shared" si="48"/>
        <v>12988689</v>
      </c>
      <c r="N208" s="51">
        <f t="shared" si="49"/>
        <v>2515133</v>
      </c>
      <c r="O208" s="49">
        <f t="shared" si="50"/>
        <v>0.19364025114466904</v>
      </c>
      <c r="P208" s="51">
        <v>12925706</v>
      </c>
      <c r="Q208" s="51">
        <v>3375900</v>
      </c>
      <c r="R208" s="49">
        <v>0.26117722312421465</v>
      </c>
      <c r="S208" s="49">
        <f t="shared" si="51"/>
        <v>0.2435380513616526</v>
      </c>
      <c r="T208" s="59">
        <v>3</v>
      </c>
    </row>
    <row r="209" spans="1:20" ht="12.75" customHeight="1" x14ac:dyDescent="0.25">
      <c r="A209" s="52" t="s">
        <v>493</v>
      </c>
      <c r="B209" s="52" t="s">
        <v>494</v>
      </c>
      <c r="C209" s="52" t="s">
        <v>88</v>
      </c>
      <c r="D209" s="58">
        <f t="shared" si="39"/>
        <v>10083217</v>
      </c>
      <c r="E209" s="58">
        <f t="shared" si="40"/>
        <v>1231565</v>
      </c>
      <c r="F209" s="70">
        <f t="shared" si="41"/>
        <v>0.12214008683934899</v>
      </c>
      <c r="G209" s="58">
        <f t="shared" si="42"/>
        <v>9990399</v>
      </c>
      <c r="H209" s="58">
        <f t="shared" si="43"/>
        <v>741928</v>
      </c>
      <c r="I209" s="70">
        <f t="shared" si="44"/>
        <v>7.4264100963334898E-2</v>
      </c>
      <c r="J209" s="58">
        <f t="shared" si="45"/>
        <v>10470942</v>
      </c>
      <c r="K209" s="58">
        <f t="shared" si="46"/>
        <v>556348</v>
      </c>
      <c r="L209" s="70">
        <f t="shared" si="47"/>
        <v>5.3132564386279668E-2</v>
      </c>
      <c r="M209" s="51">
        <f t="shared" si="48"/>
        <v>10579812</v>
      </c>
      <c r="N209" s="51">
        <f t="shared" si="49"/>
        <v>710204</v>
      </c>
      <c r="O209" s="49">
        <f t="shared" si="50"/>
        <v>6.7128224962787614E-2</v>
      </c>
      <c r="P209" s="51">
        <v>10653626</v>
      </c>
      <c r="Q209" s="51">
        <v>1814773</v>
      </c>
      <c r="R209" s="49">
        <v>0.17034322398777654</v>
      </c>
      <c r="S209" s="49">
        <f t="shared" si="51"/>
        <v>9.7401640227905539E-2</v>
      </c>
      <c r="T209" s="59">
        <v>1</v>
      </c>
    </row>
    <row r="210" spans="1:20" ht="12.75" customHeight="1" x14ac:dyDescent="0.25">
      <c r="A210" s="52" t="s">
        <v>495</v>
      </c>
      <c r="B210" s="52" t="s">
        <v>496</v>
      </c>
      <c r="C210" s="52" t="s">
        <v>485</v>
      </c>
      <c r="D210" s="58">
        <f t="shared" si="39"/>
        <v>28090257</v>
      </c>
      <c r="E210" s="58">
        <f t="shared" si="40"/>
        <v>19669531</v>
      </c>
      <c r="F210" s="70">
        <f t="shared" si="41"/>
        <v>0.70022609618701603</v>
      </c>
      <c r="G210" s="58">
        <f t="shared" si="42"/>
        <v>29128028</v>
      </c>
      <c r="H210" s="58">
        <f t="shared" si="43"/>
        <v>21325877</v>
      </c>
      <c r="I210" s="70">
        <f t="shared" si="44"/>
        <v>0.73214283507280342</v>
      </c>
      <c r="J210" s="58">
        <f t="shared" si="45"/>
        <v>30571945</v>
      </c>
      <c r="K210" s="58">
        <f t="shared" si="46"/>
        <v>21929128</v>
      </c>
      <c r="L210" s="70">
        <f t="shared" si="47"/>
        <v>0.71729580829744399</v>
      </c>
      <c r="M210" s="51">
        <f t="shared" si="48"/>
        <v>30625417</v>
      </c>
      <c r="N210" s="51">
        <f t="shared" si="49"/>
        <v>22721308</v>
      </c>
      <c r="O210" s="49">
        <f t="shared" si="50"/>
        <v>0.74191015913350666</v>
      </c>
      <c r="P210" s="51">
        <v>27452167</v>
      </c>
      <c r="Q210" s="51">
        <v>24295207</v>
      </c>
      <c r="R210" s="49">
        <v>0.88500142812041027</v>
      </c>
      <c r="S210" s="49">
        <f t="shared" si="51"/>
        <v>0.75531526536223603</v>
      </c>
      <c r="T210" s="59">
        <v>3</v>
      </c>
    </row>
    <row r="211" spans="1:20" ht="12.75" customHeight="1" x14ac:dyDescent="0.25">
      <c r="A211" s="52" t="s">
        <v>497</v>
      </c>
      <c r="B211" s="52" t="s">
        <v>498</v>
      </c>
      <c r="C211" s="52" t="s">
        <v>158</v>
      </c>
      <c r="D211" s="58">
        <f t="shared" si="39"/>
        <v>11807387</v>
      </c>
      <c r="E211" s="58">
        <f t="shared" si="40"/>
        <v>925800</v>
      </c>
      <c r="F211" s="70">
        <f t="shared" si="41"/>
        <v>7.8408542042367205E-2</v>
      </c>
      <c r="G211" s="58">
        <f t="shared" si="42"/>
        <v>11945813</v>
      </c>
      <c r="H211" s="58">
        <f t="shared" si="43"/>
        <v>500002</v>
      </c>
      <c r="I211" s="70">
        <f t="shared" si="44"/>
        <v>4.1855836852627781E-2</v>
      </c>
      <c r="J211" s="58">
        <f t="shared" si="45"/>
        <v>11510357</v>
      </c>
      <c r="K211" s="58">
        <f t="shared" si="46"/>
        <v>210364</v>
      </c>
      <c r="L211" s="70">
        <f t="shared" si="47"/>
        <v>1.8276062158628096E-2</v>
      </c>
      <c r="M211" s="51">
        <f t="shared" si="48"/>
        <v>11281606</v>
      </c>
      <c r="N211" s="51">
        <f t="shared" si="49"/>
        <v>153758</v>
      </c>
      <c r="O211" s="49">
        <f t="shared" si="50"/>
        <v>1.3629087915319858E-2</v>
      </c>
      <c r="P211" s="51">
        <v>11412142</v>
      </c>
      <c r="Q211" s="51">
        <v>496766</v>
      </c>
      <c r="R211" s="49">
        <v>4.3529602067692463E-2</v>
      </c>
      <c r="S211" s="49">
        <f t="shared" si="51"/>
        <v>3.9139826207327082E-2</v>
      </c>
      <c r="T211" s="59">
        <v>1</v>
      </c>
    </row>
    <row r="212" spans="1:20" ht="12.75" customHeight="1" x14ac:dyDescent="0.25">
      <c r="A212" s="52" t="s">
        <v>499</v>
      </c>
      <c r="B212" s="52" t="s">
        <v>500</v>
      </c>
      <c r="C212" s="52" t="s">
        <v>501</v>
      </c>
      <c r="D212" s="58">
        <f t="shared" si="39"/>
        <v>14449083</v>
      </c>
      <c r="E212" s="58">
        <f t="shared" si="40"/>
        <v>5032144</v>
      </c>
      <c r="F212" s="70">
        <f t="shared" si="41"/>
        <v>0.34826736063458147</v>
      </c>
      <c r="G212" s="58">
        <f t="shared" si="42"/>
        <v>14663269</v>
      </c>
      <c r="H212" s="58">
        <f t="shared" si="43"/>
        <v>5449399</v>
      </c>
      <c r="I212" s="70">
        <f t="shared" si="44"/>
        <v>0.37163602468180867</v>
      </c>
      <c r="J212" s="58">
        <f t="shared" si="45"/>
        <v>15106875</v>
      </c>
      <c r="K212" s="58">
        <f t="shared" si="46"/>
        <v>6316895</v>
      </c>
      <c r="L212" s="70">
        <f t="shared" si="47"/>
        <v>0.41814703570394274</v>
      </c>
      <c r="M212" s="51">
        <f t="shared" si="48"/>
        <v>16057760</v>
      </c>
      <c r="N212" s="51">
        <f t="shared" si="49"/>
        <v>6861965</v>
      </c>
      <c r="O212" s="49">
        <f t="shared" si="50"/>
        <v>0.42733015065613139</v>
      </c>
      <c r="P212" s="51">
        <v>16210864</v>
      </c>
      <c r="Q212" s="51">
        <v>7312905</v>
      </c>
      <c r="R212" s="49">
        <v>0.45111136580999012</v>
      </c>
      <c r="S212" s="49">
        <f t="shared" si="51"/>
        <v>0.4032983874972908</v>
      </c>
      <c r="T212" s="59">
        <v>1</v>
      </c>
    </row>
    <row r="213" spans="1:20" ht="12.75" customHeight="1" x14ac:dyDescent="0.25">
      <c r="A213" s="52" t="s">
        <v>502</v>
      </c>
      <c r="B213" s="52" t="s">
        <v>503</v>
      </c>
      <c r="C213" s="52" t="s">
        <v>49</v>
      </c>
      <c r="D213" s="58">
        <f t="shared" si="39"/>
        <v>39362173</v>
      </c>
      <c r="E213" s="58">
        <f t="shared" si="40"/>
        <v>1079679</v>
      </c>
      <c r="F213" s="70">
        <f t="shared" si="41"/>
        <v>2.7429354573488614E-2</v>
      </c>
      <c r="G213" s="58">
        <f t="shared" si="42"/>
        <v>39650587</v>
      </c>
      <c r="H213" s="58">
        <f t="shared" si="43"/>
        <v>2473228</v>
      </c>
      <c r="I213" s="70">
        <f t="shared" si="44"/>
        <v>6.2375570883729921E-2</v>
      </c>
      <c r="J213" s="58">
        <f t="shared" si="45"/>
        <v>43650832</v>
      </c>
      <c r="K213" s="58">
        <f t="shared" si="46"/>
        <v>3780713</v>
      </c>
      <c r="L213" s="70">
        <f t="shared" si="47"/>
        <v>8.6612621725056696E-2</v>
      </c>
      <c r="M213" s="51">
        <f t="shared" si="48"/>
        <v>46180247</v>
      </c>
      <c r="N213" s="51">
        <f t="shared" si="49"/>
        <v>5245545</v>
      </c>
      <c r="O213" s="49">
        <f t="shared" si="50"/>
        <v>0.11358850029537521</v>
      </c>
      <c r="P213" s="51">
        <v>47227633</v>
      </c>
      <c r="Q213" s="51">
        <v>7382868</v>
      </c>
      <c r="R213" s="49">
        <v>0.15632517513634445</v>
      </c>
      <c r="S213" s="49">
        <f t="shared" si="51"/>
        <v>8.9266244522798993E-2</v>
      </c>
      <c r="T213" s="59">
        <v>6</v>
      </c>
    </row>
    <row r="214" spans="1:20" ht="12.75" customHeight="1" x14ac:dyDescent="0.25">
      <c r="A214" s="52" t="s">
        <v>504</v>
      </c>
      <c r="B214" s="52" t="s">
        <v>505</v>
      </c>
      <c r="C214" s="52" t="s">
        <v>288</v>
      </c>
      <c r="D214" s="58">
        <f t="shared" si="39"/>
        <v>10211312</v>
      </c>
      <c r="E214" s="58">
        <f t="shared" si="40"/>
        <v>2300095</v>
      </c>
      <c r="F214" s="70">
        <f t="shared" si="41"/>
        <v>0.22524970346611678</v>
      </c>
      <c r="G214" s="58">
        <f t="shared" si="42"/>
        <v>10569997</v>
      </c>
      <c r="H214" s="58">
        <f t="shared" si="43"/>
        <v>1271250</v>
      </c>
      <c r="I214" s="70">
        <f t="shared" si="44"/>
        <v>0.12026966516641395</v>
      </c>
      <c r="J214" s="58">
        <f t="shared" si="45"/>
        <v>9736678</v>
      </c>
      <c r="K214" s="58">
        <f t="shared" si="46"/>
        <v>1489119</v>
      </c>
      <c r="L214" s="70">
        <f t="shared" si="47"/>
        <v>0.15293912359020193</v>
      </c>
      <c r="M214" s="51">
        <f t="shared" si="48"/>
        <v>10862605</v>
      </c>
      <c r="N214" s="51">
        <f t="shared" si="49"/>
        <v>1133972</v>
      </c>
      <c r="O214" s="49">
        <f t="shared" si="50"/>
        <v>0.10439227054652175</v>
      </c>
      <c r="P214" s="51">
        <v>9834665</v>
      </c>
      <c r="Q214" s="51">
        <v>2033464</v>
      </c>
      <c r="R214" s="49">
        <v>0.20676494827225941</v>
      </c>
      <c r="S214" s="49">
        <f t="shared" si="51"/>
        <v>0.16192314220830278</v>
      </c>
      <c r="T214" s="59">
        <v>1</v>
      </c>
    </row>
    <row r="215" spans="1:20" ht="12.75" customHeight="1" x14ac:dyDescent="0.25">
      <c r="A215" s="52" t="s">
        <v>506</v>
      </c>
      <c r="B215" s="52" t="s">
        <v>507</v>
      </c>
      <c r="C215" s="52" t="s">
        <v>49</v>
      </c>
      <c r="D215" s="58">
        <f t="shared" si="39"/>
        <v>23647666</v>
      </c>
      <c r="E215" s="58">
        <f t="shared" si="40"/>
        <v>9400327</v>
      </c>
      <c r="F215" s="70">
        <f t="shared" si="41"/>
        <v>0.39751605930158179</v>
      </c>
      <c r="G215" s="58">
        <f t="shared" si="42"/>
        <v>23397964</v>
      </c>
      <c r="H215" s="58">
        <f t="shared" si="43"/>
        <v>7447008</v>
      </c>
      <c r="I215" s="70">
        <f t="shared" si="44"/>
        <v>0.31827589785162502</v>
      </c>
      <c r="J215" s="58">
        <f t="shared" si="45"/>
        <v>22761307</v>
      </c>
      <c r="K215" s="58">
        <f t="shared" si="46"/>
        <v>7286977</v>
      </c>
      <c r="L215" s="70">
        <f t="shared" si="47"/>
        <v>0.32014756446103909</v>
      </c>
      <c r="M215" s="51">
        <f t="shared" si="48"/>
        <v>21908893</v>
      </c>
      <c r="N215" s="51">
        <f t="shared" si="49"/>
        <v>7732450</v>
      </c>
      <c r="O215" s="49">
        <f t="shared" si="50"/>
        <v>0.35293659063467969</v>
      </c>
      <c r="P215" s="51">
        <v>20844231</v>
      </c>
      <c r="Q215" s="51">
        <v>10377378</v>
      </c>
      <c r="R215" s="49">
        <v>0.49785372269190453</v>
      </c>
      <c r="S215" s="49">
        <f t="shared" si="51"/>
        <v>0.37734596698816603</v>
      </c>
      <c r="T215" s="59">
        <v>3</v>
      </c>
    </row>
    <row r="216" spans="1:20" ht="12.75" customHeight="1" x14ac:dyDescent="0.25">
      <c r="A216" s="52" t="s">
        <v>508</v>
      </c>
      <c r="B216" s="52" t="s">
        <v>509</v>
      </c>
      <c r="C216" s="52" t="s">
        <v>296</v>
      </c>
      <c r="D216" s="58">
        <f t="shared" si="39"/>
        <v>21594159</v>
      </c>
      <c r="E216" s="58">
        <f t="shared" si="40"/>
        <v>667537</v>
      </c>
      <c r="F216" s="70">
        <f t="shared" si="41"/>
        <v>3.0912850090619413E-2</v>
      </c>
      <c r="G216" s="58">
        <f t="shared" si="42"/>
        <v>20122441</v>
      </c>
      <c r="H216" s="58">
        <f t="shared" si="43"/>
        <v>1212197</v>
      </c>
      <c r="I216" s="70">
        <f t="shared" si="44"/>
        <v>6.0241051272059885E-2</v>
      </c>
      <c r="J216" s="58">
        <f t="shared" si="45"/>
        <v>20631749</v>
      </c>
      <c r="K216" s="58">
        <f t="shared" si="46"/>
        <v>2470563</v>
      </c>
      <c r="L216" s="70">
        <f t="shared" si="47"/>
        <v>0.11974568903489471</v>
      </c>
      <c r="M216" s="51">
        <f t="shared" si="48"/>
        <v>21108570</v>
      </c>
      <c r="N216" s="51">
        <f t="shared" si="49"/>
        <v>5033472</v>
      </c>
      <c r="O216" s="49">
        <f t="shared" si="50"/>
        <v>0.23845632366380101</v>
      </c>
      <c r="P216" s="51">
        <v>21416251</v>
      </c>
      <c r="Q216" s="51">
        <v>8438448</v>
      </c>
      <c r="R216" s="49">
        <v>0.39402078356291209</v>
      </c>
      <c r="S216" s="49">
        <f t="shared" si="51"/>
        <v>0.16867533952485741</v>
      </c>
      <c r="T216" s="59">
        <v>5</v>
      </c>
    </row>
    <row r="217" spans="1:20" ht="12.75" customHeight="1" x14ac:dyDescent="0.25">
      <c r="A217" s="52" t="s">
        <v>510</v>
      </c>
      <c r="B217" s="52" t="s">
        <v>511</v>
      </c>
      <c r="C217" s="52" t="s">
        <v>433</v>
      </c>
      <c r="D217" s="58">
        <f t="shared" si="39"/>
        <v>15202704</v>
      </c>
      <c r="E217" s="58">
        <f t="shared" si="40"/>
        <v>3543780</v>
      </c>
      <c r="F217" s="70">
        <f t="shared" si="41"/>
        <v>0.23310195344196663</v>
      </c>
      <c r="G217" s="58">
        <f t="shared" si="42"/>
        <v>15863800</v>
      </c>
      <c r="H217" s="58">
        <f t="shared" si="43"/>
        <v>2744198</v>
      </c>
      <c r="I217" s="70">
        <f t="shared" si="44"/>
        <v>0.17298490903818758</v>
      </c>
      <c r="J217" s="58">
        <f t="shared" si="45"/>
        <v>15951770</v>
      </c>
      <c r="K217" s="58">
        <f t="shared" si="46"/>
        <v>2692896</v>
      </c>
      <c r="L217" s="70">
        <f t="shared" si="47"/>
        <v>0.1688148713277586</v>
      </c>
      <c r="M217" s="51">
        <f t="shared" si="48"/>
        <v>16234515</v>
      </c>
      <c r="N217" s="51">
        <f t="shared" si="49"/>
        <v>2910811</v>
      </c>
      <c r="O217" s="49">
        <f t="shared" si="50"/>
        <v>0.17929768767345375</v>
      </c>
      <c r="P217" s="51">
        <v>16843369</v>
      </c>
      <c r="Q217" s="51">
        <v>3614157</v>
      </c>
      <c r="R217" s="49">
        <v>0.21457447141364652</v>
      </c>
      <c r="S217" s="49">
        <f t="shared" si="51"/>
        <v>0.19375477857900264</v>
      </c>
      <c r="T217" s="59">
        <v>3</v>
      </c>
    </row>
    <row r="218" spans="1:20" ht="12.75" customHeight="1" x14ac:dyDescent="0.25">
      <c r="A218" s="52" t="s">
        <v>512</v>
      </c>
      <c r="B218" s="52" t="s">
        <v>513</v>
      </c>
      <c r="C218" s="52" t="s">
        <v>165</v>
      </c>
      <c r="D218" s="58">
        <f t="shared" si="39"/>
        <v>10748635</v>
      </c>
      <c r="E218" s="58">
        <f t="shared" si="40"/>
        <v>3252449</v>
      </c>
      <c r="F218" s="70">
        <f t="shared" si="41"/>
        <v>0.30259181747263725</v>
      </c>
      <c r="G218" s="58">
        <f t="shared" si="42"/>
        <v>10198373</v>
      </c>
      <c r="H218" s="58">
        <f t="shared" si="43"/>
        <v>3582529</v>
      </c>
      <c r="I218" s="70">
        <f t="shared" si="44"/>
        <v>0.35128436663377582</v>
      </c>
      <c r="J218" s="58">
        <f t="shared" si="45"/>
        <v>10610729</v>
      </c>
      <c r="K218" s="58">
        <f t="shared" si="46"/>
        <v>4547232</v>
      </c>
      <c r="L218" s="70">
        <f t="shared" si="47"/>
        <v>0.42855038518088623</v>
      </c>
      <c r="M218" s="51">
        <f t="shared" si="48"/>
        <v>11139591</v>
      </c>
      <c r="N218" s="51">
        <f t="shared" si="49"/>
        <v>6145048</v>
      </c>
      <c r="O218" s="49">
        <f t="shared" si="50"/>
        <v>0.55164036094323388</v>
      </c>
      <c r="P218" s="51">
        <v>11139591</v>
      </c>
      <c r="Q218" s="51">
        <v>6145048</v>
      </c>
      <c r="R218" s="49">
        <v>0.55164036094323388</v>
      </c>
      <c r="S218" s="49">
        <f t="shared" si="51"/>
        <v>0.43714145823475342</v>
      </c>
      <c r="T218" s="59">
        <v>2</v>
      </c>
    </row>
    <row r="219" spans="1:20" ht="12.75" customHeight="1" x14ac:dyDescent="0.25">
      <c r="A219" s="52" t="s">
        <v>514</v>
      </c>
      <c r="B219" s="52" t="s">
        <v>515</v>
      </c>
      <c r="C219" s="52" t="s">
        <v>516</v>
      </c>
      <c r="D219" s="58">
        <f t="shared" si="39"/>
        <v>16174170</v>
      </c>
      <c r="E219" s="58">
        <f t="shared" si="40"/>
        <v>2620270</v>
      </c>
      <c r="F219" s="70">
        <f t="shared" si="41"/>
        <v>0.16200336709704424</v>
      </c>
      <c r="G219" s="58">
        <f t="shared" si="42"/>
        <v>15711000</v>
      </c>
      <c r="H219" s="58">
        <f t="shared" si="43"/>
        <v>1964053</v>
      </c>
      <c r="I219" s="70">
        <f t="shared" si="44"/>
        <v>0.12501132964165235</v>
      </c>
      <c r="J219" s="58">
        <f t="shared" si="45"/>
        <v>15471067</v>
      </c>
      <c r="K219" s="58">
        <f t="shared" si="46"/>
        <v>2216488</v>
      </c>
      <c r="L219" s="70">
        <f t="shared" si="47"/>
        <v>0.14326665381256509</v>
      </c>
      <c r="M219" s="51">
        <f t="shared" si="48"/>
        <v>15926844</v>
      </c>
      <c r="N219" s="51">
        <f t="shared" si="49"/>
        <v>3227343</v>
      </c>
      <c r="O219" s="49">
        <f t="shared" si="50"/>
        <v>0.20263543737855411</v>
      </c>
      <c r="P219" s="51">
        <v>16170149</v>
      </c>
      <c r="Q219" s="51">
        <v>4981220</v>
      </c>
      <c r="R219" s="49">
        <v>0.30805034635116846</v>
      </c>
      <c r="S219" s="49">
        <f t="shared" si="51"/>
        <v>0.18819342685619686</v>
      </c>
      <c r="T219" s="59">
        <v>4</v>
      </c>
    </row>
    <row r="220" spans="1:20" ht="12.75" customHeight="1" x14ac:dyDescent="0.25">
      <c r="A220" s="52" t="s">
        <v>517</v>
      </c>
      <c r="B220" s="52" t="s">
        <v>518</v>
      </c>
      <c r="C220" s="52" t="s">
        <v>127</v>
      </c>
      <c r="D220" s="58">
        <f t="shared" si="39"/>
        <v>12844274</v>
      </c>
      <c r="E220" s="58">
        <f t="shared" si="40"/>
        <v>4102313</v>
      </c>
      <c r="F220" s="70">
        <f t="shared" si="41"/>
        <v>0.31938846835562679</v>
      </c>
      <c r="G220" s="58">
        <f t="shared" si="42"/>
        <v>13317066</v>
      </c>
      <c r="H220" s="58">
        <f t="shared" si="43"/>
        <v>3537899</v>
      </c>
      <c r="I220" s="70">
        <f t="shared" si="44"/>
        <v>0.26566655147612844</v>
      </c>
      <c r="J220" s="58">
        <f t="shared" si="45"/>
        <v>13646638</v>
      </c>
      <c r="K220" s="58">
        <f t="shared" si="46"/>
        <v>2747812</v>
      </c>
      <c r="L220" s="70">
        <f t="shared" si="47"/>
        <v>0.20135450211253497</v>
      </c>
      <c r="M220" s="51">
        <f t="shared" si="48"/>
        <v>13544989</v>
      </c>
      <c r="N220" s="51">
        <f t="shared" si="49"/>
        <v>2435350</v>
      </c>
      <c r="O220" s="49">
        <f t="shared" si="50"/>
        <v>0.17979711906742782</v>
      </c>
      <c r="P220" s="51">
        <v>11900077</v>
      </c>
      <c r="Q220" s="51">
        <v>3785950</v>
      </c>
      <c r="R220" s="49">
        <v>0.31814500023823378</v>
      </c>
      <c r="S220" s="49">
        <f t="shared" si="51"/>
        <v>0.25687032824999034</v>
      </c>
      <c r="T220" s="59">
        <v>3</v>
      </c>
    </row>
    <row r="221" spans="1:20" ht="12.75" customHeight="1" x14ac:dyDescent="0.25">
      <c r="A221" s="52" t="s">
        <v>519</v>
      </c>
      <c r="B221" s="52" t="s">
        <v>520</v>
      </c>
      <c r="C221" s="52" t="s">
        <v>186</v>
      </c>
      <c r="D221" s="58">
        <f t="shared" si="39"/>
        <v>7652186</v>
      </c>
      <c r="E221" s="58">
        <f t="shared" si="40"/>
        <v>2270749</v>
      </c>
      <c r="F221" s="70">
        <f t="shared" si="41"/>
        <v>0.2967451392321096</v>
      </c>
      <c r="G221" s="58">
        <f t="shared" si="42"/>
        <v>7189989</v>
      </c>
      <c r="H221" s="58">
        <f t="shared" si="43"/>
        <v>2869784</v>
      </c>
      <c r="I221" s="70">
        <f t="shared" si="44"/>
        <v>0.39913607656423394</v>
      </c>
      <c r="J221" s="58">
        <f t="shared" si="45"/>
        <v>7578033</v>
      </c>
      <c r="K221" s="58">
        <f t="shared" si="46"/>
        <v>3172355</v>
      </c>
      <c r="L221" s="70">
        <f t="shared" si="47"/>
        <v>0.4186251234324263</v>
      </c>
      <c r="M221" s="51">
        <f t="shared" si="48"/>
        <v>7510891</v>
      </c>
      <c r="N221" s="51">
        <f t="shared" si="49"/>
        <v>3554239</v>
      </c>
      <c r="O221" s="49">
        <f t="shared" si="50"/>
        <v>0.47321136733311669</v>
      </c>
      <c r="P221" s="51">
        <v>7974336</v>
      </c>
      <c r="Q221" s="51">
        <v>3821586</v>
      </c>
      <c r="R221" s="49">
        <v>0.47923563792646812</v>
      </c>
      <c r="S221" s="49">
        <f t="shared" si="51"/>
        <v>0.4133906688976709</v>
      </c>
      <c r="T221" s="59">
        <v>1</v>
      </c>
    </row>
    <row r="222" spans="1:20" ht="12.75" customHeight="1" x14ac:dyDescent="0.25">
      <c r="A222" s="52" t="s">
        <v>521</v>
      </c>
      <c r="B222" s="52" t="s">
        <v>522</v>
      </c>
      <c r="C222" s="52" t="s">
        <v>132</v>
      </c>
      <c r="D222" s="58">
        <f t="shared" si="39"/>
        <v>7636263</v>
      </c>
      <c r="E222" s="58">
        <f t="shared" si="40"/>
        <v>1685553</v>
      </c>
      <c r="F222" s="70">
        <f t="shared" si="41"/>
        <v>0.22073008747865283</v>
      </c>
      <c r="G222" s="58">
        <f t="shared" si="42"/>
        <v>7233356</v>
      </c>
      <c r="H222" s="58">
        <f t="shared" si="43"/>
        <v>1994156</v>
      </c>
      <c r="I222" s="70">
        <f t="shared" si="44"/>
        <v>0.27568890567531862</v>
      </c>
      <c r="J222" s="58">
        <f t="shared" si="45"/>
        <v>7396161</v>
      </c>
      <c r="K222" s="58">
        <f t="shared" si="46"/>
        <v>2753084</v>
      </c>
      <c r="L222" s="70">
        <f t="shared" si="47"/>
        <v>0.37223148603714817</v>
      </c>
      <c r="M222" s="51">
        <f t="shared" si="48"/>
        <v>7726836</v>
      </c>
      <c r="N222" s="51">
        <f t="shared" si="49"/>
        <v>3460432</v>
      </c>
      <c r="O222" s="49">
        <f t="shared" si="50"/>
        <v>0.44784592296251663</v>
      </c>
      <c r="P222" s="51">
        <v>8014641</v>
      </c>
      <c r="Q222" s="51">
        <v>4108375</v>
      </c>
      <c r="R222" s="49">
        <v>0.51260873693531628</v>
      </c>
      <c r="S222" s="49">
        <f t="shared" si="51"/>
        <v>0.36582102781779052</v>
      </c>
      <c r="T222" s="59">
        <v>6</v>
      </c>
    </row>
    <row r="223" spans="1:20" ht="12.75" customHeight="1" x14ac:dyDescent="0.25">
      <c r="A223" s="52" t="s">
        <v>523</v>
      </c>
      <c r="B223" s="52" t="s">
        <v>524</v>
      </c>
      <c r="C223" s="52" t="s">
        <v>114</v>
      </c>
      <c r="D223" s="58">
        <f t="shared" si="39"/>
        <v>8221356</v>
      </c>
      <c r="E223" s="58">
        <f t="shared" si="40"/>
        <v>3849852</v>
      </c>
      <c r="F223" s="70">
        <f t="shared" si="41"/>
        <v>0.46827457660269184</v>
      </c>
      <c r="G223" s="58">
        <f t="shared" si="42"/>
        <v>8312556</v>
      </c>
      <c r="H223" s="58">
        <f t="shared" si="43"/>
        <v>3852043</v>
      </c>
      <c r="I223" s="70">
        <f t="shared" si="44"/>
        <v>0.46340054731661356</v>
      </c>
      <c r="J223" s="58">
        <f t="shared" si="45"/>
        <v>8378200</v>
      </c>
      <c r="K223" s="58">
        <f t="shared" si="46"/>
        <v>4276692</v>
      </c>
      <c r="L223" s="70">
        <f t="shared" si="47"/>
        <v>0.51045475161729248</v>
      </c>
      <c r="M223" s="51">
        <f t="shared" si="48"/>
        <v>8516101</v>
      </c>
      <c r="N223" s="51">
        <f t="shared" si="49"/>
        <v>5025641</v>
      </c>
      <c r="O223" s="49">
        <f t="shared" si="50"/>
        <v>0.59013402964572637</v>
      </c>
      <c r="P223" s="51">
        <v>9859353</v>
      </c>
      <c r="Q223" s="51">
        <v>6301859</v>
      </c>
      <c r="R223" s="49">
        <v>0.63917571467417789</v>
      </c>
      <c r="S223" s="49">
        <f t="shared" si="51"/>
        <v>0.53428792397130043</v>
      </c>
      <c r="T223" s="59">
        <v>2</v>
      </c>
    </row>
    <row r="224" spans="1:20" ht="12.75" customHeight="1" x14ac:dyDescent="0.25">
      <c r="A224" s="52" t="s">
        <v>525</v>
      </c>
      <c r="B224" s="52" t="s">
        <v>526</v>
      </c>
      <c r="C224" s="52" t="s">
        <v>114</v>
      </c>
      <c r="D224" s="58">
        <f t="shared" si="39"/>
        <v>16517878</v>
      </c>
      <c r="E224" s="58">
        <f t="shared" si="40"/>
        <v>11058486</v>
      </c>
      <c r="F224" s="70">
        <f t="shared" si="41"/>
        <v>0.66948587463837672</v>
      </c>
      <c r="G224" s="58">
        <f t="shared" si="42"/>
        <v>15243951</v>
      </c>
      <c r="H224" s="58">
        <f t="shared" si="43"/>
        <v>10144323</v>
      </c>
      <c r="I224" s="70">
        <f t="shared" si="44"/>
        <v>0.66546546889320224</v>
      </c>
      <c r="J224" s="58">
        <f t="shared" si="45"/>
        <v>14952618</v>
      </c>
      <c r="K224" s="58">
        <f t="shared" si="46"/>
        <v>10222439</v>
      </c>
      <c r="L224" s="70">
        <f t="shared" si="47"/>
        <v>0.6836554642136915</v>
      </c>
      <c r="M224" s="51">
        <f t="shared" si="48"/>
        <v>15135245</v>
      </c>
      <c r="N224" s="51">
        <f t="shared" si="49"/>
        <v>10672915</v>
      </c>
      <c r="O224" s="49">
        <f t="shared" si="50"/>
        <v>0.70516962229550961</v>
      </c>
      <c r="P224" s="51">
        <v>15204272</v>
      </c>
      <c r="Q224" s="51">
        <v>11322193</v>
      </c>
      <c r="R224" s="49">
        <v>0.74467182644456764</v>
      </c>
      <c r="S224" s="49">
        <f t="shared" si="51"/>
        <v>0.6936896512970695</v>
      </c>
      <c r="T224" s="59">
        <v>4</v>
      </c>
    </row>
    <row r="225" spans="1:20" ht="12.75" customHeight="1" x14ac:dyDescent="0.25">
      <c r="A225" s="52" t="s">
        <v>527</v>
      </c>
      <c r="B225" s="52" t="s">
        <v>528</v>
      </c>
      <c r="C225" s="52" t="s">
        <v>114</v>
      </c>
      <c r="D225" s="58">
        <f t="shared" si="39"/>
        <v>20592064</v>
      </c>
      <c r="E225" s="58">
        <f t="shared" si="40"/>
        <v>2153237</v>
      </c>
      <c r="F225" s="70">
        <f t="shared" si="41"/>
        <v>0.10456635138663127</v>
      </c>
      <c r="G225" s="58">
        <f t="shared" si="42"/>
        <v>20054566</v>
      </c>
      <c r="H225" s="58">
        <f t="shared" si="43"/>
        <v>1957737</v>
      </c>
      <c r="I225" s="70">
        <f t="shared" si="44"/>
        <v>9.7620511957227096E-2</v>
      </c>
      <c r="J225" s="58">
        <f t="shared" si="45"/>
        <v>20230010</v>
      </c>
      <c r="K225" s="58">
        <f t="shared" si="46"/>
        <v>2131206</v>
      </c>
      <c r="L225" s="70">
        <f t="shared" si="47"/>
        <v>0.10534873685183546</v>
      </c>
      <c r="M225" s="51">
        <f t="shared" si="48"/>
        <v>20457476</v>
      </c>
      <c r="N225" s="51">
        <f t="shared" si="49"/>
        <v>3217360</v>
      </c>
      <c r="O225" s="49">
        <f t="shared" si="50"/>
        <v>0.1572706232186219</v>
      </c>
      <c r="P225" s="51">
        <v>21231132</v>
      </c>
      <c r="Q225" s="51">
        <v>4325121</v>
      </c>
      <c r="R225" s="49">
        <v>0.20371598650510014</v>
      </c>
      <c r="S225" s="49">
        <f t="shared" si="51"/>
        <v>0.13370444198388318</v>
      </c>
      <c r="T225" s="59">
        <v>4</v>
      </c>
    </row>
    <row r="226" spans="1:20" ht="12.75" customHeight="1" x14ac:dyDescent="0.25">
      <c r="A226" s="52" t="s">
        <v>529</v>
      </c>
      <c r="B226" s="52" t="s">
        <v>530</v>
      </c>
      <c r="C226" s="52" t="s">
        <v>114</v>
      </c>
      <c r="D226" s="58">
        <f t="shared" si="39"/>
        <v>7336600</v>
      </c>
      <c r="E226" s="58">
        <f t="shared" si="40"/>
        <v>2707838</v>
      </c>
      <c r="F226" s="70">
        <f t="shared" si="41"/>
        <v>0.36908622522694434</v>
      </c>
      <c r="G226" s="58">
        <f t="shared" si="42"/>
        <v>7314604</v>
      </c>
      <c r="H226" s="58">
        <f t="shared" si="43"/>
        <v>2548554</v>
      </c>
      <c r="I226" s="70">
        <f t="shared" si="44"/>
        <v>0.34841995547537502</v>
      </c>
      <c r="J226" s="58">
        <f t="shared" si="45"/>
        <v>7387820</v>
      </c>
      <c r="K226" s="58">
        <f t="shared" si="46"/>
        <v>2780543</v>
      </c>
      <c r="L226" s="70">
        <f t="shared" si="47"/>
        <v>0.37636853632059253</v>
      </c>
      <c r="M226" s="51">
        <f t="shared" si="48"/>
        <v>7680858</v>
      </c>
      <c r="N226" s="51">
        <f t="shared" si="49"/>
        <v>2908572</v>
      </c>
      <c r="O226" s="49">
        <f t="shared" si="50"/>
        <v>0.37867800706639804</v>
      </c>
      <c r="P226" s="51">
        <v>8219547</v>
      </c>
      <c r="Q226" s="51">
        <v>3358687</v>
      </c>
      <c r="R226" s="49">
        <v>0.40862191067220616</v>
      </c>
      <c r="S226" s="49">
        <f t="shared" si="51"/>
        <v>0.37623492695230321</v>
      </c>
      <c r="T226" s="59">
        <v>4</v>
      </c>
    </row>
    <row r="227" spans="1:20" ht="12.75" customHeight="1" x14ac:dyDescent="0.25">
      <c r="A227" s="52" t="s">
        <v>531</v>
      </c>
      <c r="B227" s="52" t="s">
        <v>532</v>
      </c>
      <c r="C227" s="52" t="s">
        <v>114</v>
      </c>
      <c r="D227" s="58">
        <f t="shared" si="39"/>
        <v>21145993</v>
      </c>
      <c r="E227" s="58">
        <f t="shared" si="40"/>
        <v>17603674</v>
      </c>
      <c r="F227" s="70">
        <f t="shared" si="41"/>
        <v>0.83248273088901525</v>
      </c>
      <c r="G227" s="58">
        <f t="shared" si="42"/>
        <v>21845258</v>
      </c>
      <c r="H227" s="58">
        <f t="shared" si="43"/>
        <v>16352663</v>
      </c>
      <c r="I227" s="70">
        <f t="shared" si="44"/>
        <v>0.74856808740826042</v>
      </c>
      <c r="J227" s="58">
        <f t="shared" si="45"/>
        <v>21510265</v>
      </c>
      <c r="K227" s="58">
        <f t="shared" si="46"/>
        <v>15951550</v>
      </c>
      <c r="L227" s="70">
        <f t="shared" si="47"/>
        <v>0.741578497521997</v>
      </c>
      <c r="M227" s="51">
        <f t="shared" si="48"/>
        <v>24531256</v>
      </c>
      <c r="N227" s="51">
        <f t="shared" si="49"/>
        <v>14555771</v>
      </c>
      <c r="O227" s="49">
        <f t="shared" si="50"/>
        <v>0.59335612493710066</v>
      </c>
      <c r="P227" s="51">
        <v>22680321</v>
      </c>
      <c r="Q227" s="51">
        <v>13925542</v>
      </c>
      <c r="R227" s="49">
        <v>0.61399227991526217</v>
      </c>
      <c r="S227" s="49">
        <f t="shared" si="51"/>
        <v>0.70599554413432708</v>
      </c>
      <c r="T227" s="59">
        <v>5</v>
      </c>
    </row>
    <row r="228" spans="1:20" ht="12.75" customHeight="1" x14ac:dyDescent="0.25">
      <c r="A228" s="52" t="s">
        <v>533</v>
      </c>
      <c r="B228" s="52" t="s">
        <v>534</v>
      </c>
      <c r="C228" s="52" t="s">
        <v>114</v>
      </c>
      <c r="D228" s="58">
        <f t="shared" si="39"/>
        <v>8026152</v>
      </c>
      <c r="E228" s="58">
        <f t="shared" si="40"/>
        <v>2846082</v>
      </c>
      <c r="F228" s="70">
        <f t="shared" si="41"/>
        <v>0.35460105913767892</v>
      </c>
      <c r="G228" s="58">
        <f t="shared" si="42"/>
        <v>8120501</v>
      </c>
      <c r="H228" s="58">
        <f t="shared" si="43"/>
        <v>3767718</v>
      </c>
      <c r="I228" s="70">
        <f t="shared" si="44"/>
        <v>0.46397605270906317</v>
      </c>
      <c r="J228" s="58">
        <f t="shared" si="45"/>
        <v>8199729</v>
      </c>
      <c r="K228" s="58">
        <f t="shared" si="46"/>
        <v>4463298</v>
      </c>
      <c r="L228" s="70">
        <f t="shared" si="47"/>
        <v>0.54432262334523496</v>
      </c>
      <c r="M228" s="51">
        <f t="shared" si="48"/>
        <v>9205704</v>
      </c>
      <c r="N228" s="51">
        <f t="shared" si="49"/>
        <v>4549325</v>
      </c>
      <c r="O228" s="49">
        <f t="shared" si="50"/>
        <v>0.49418545284532284</v>
      </c>
      <c r="P228" s="51">
        <v>8689887</v>
      </c>
      <c r="Q228" s="51">
        <v>6202537</v>
      </c>
      <c r="R228" s="49">
        <v>0.7137649776113314</v>
      </c>
      <c r="S228" s="49">
        <f t="shared" si="51"/>
        <v>0.51417003312972631</v>
      </c>
      <c r="T228" s="59">
        <v>2</v>
      </c>
    </row>
    <row r="229" spans="1:20" ht="12.75" customHeight="1" x14ac:dyDescent="0.25">
      <c r="A229" s="52" t="s">
        <v>535</v>
      </c>
      <c r="B229" s="52" t="s">
        <v>536</v>
      </c>
      <c r="C229" s="52" t="s">
        <v>14</v>
      </c>
      <c r="D229" s="58">
        <f t="shared" si="39"/>
        <v>9958637</v>
      </c>
      <c r="E229" s="58">
        <f t="shared" si="40"/>
        <v>599152</v>
      </c>
      <c r="F229" s="70">
        <f t="shared" si="41"/>
        <v>6.0164056587261892E-2</v>
      </c>
      <c r="G229" s="58">
        <f t="shared" si="42"/>
        <v>10439953</v>
      </c>
      <c r="H229" s="58">
        <f t="shared" si="43"/>
        <v>325623</v>
      </c>
      <c r="I229" s="70">
        <f t="shared" si="44"/>
        <v>3.1190082943859998E-2</v>
      </c>
      <c r="J229" s="58">
        <f t="shared" si="45"/>
        <v>8928571</v>
      </c>
      <c r="K229" s="58">
        <f t="shared" si="46"/>
        <v>990323</v>
      </c>
      <c r="L229" s="70">
        <f t="shared" si="47"/>
        <v>0.11091618132397671</v>
      </c>
      <c r="M229" s="51">
        <f t="shared" si="48"/>
        <v>9273239</v>
      </c>
      <c r="N229" s="51">
        <f t="shared" si="49"/>
        <v>1873287</v>
      </c>
      <c r="O229" s="49">
        <f t="shared" si="50"/>
        <v>0.20200999887957163</v>
      </c>
      <c r="P229" s="51">
        <v>10189243</v>
      </c>
      <c r="Q229" s="51">
        <v>2814559</v>
      </c>
      <c r="R229" s="49">
        <v>0.27622846957325486</v>
      </c>
      <c r="S229" s="49">
        <f t="shared" si="51"/>
        <v>0.13610175786158502</v>
      </c>
      <c r="T229" s="59">
        <v>2</v>
      </c>
    </row>
    <row r="230" spans="1:20" ht="12.75" customHeight="1" x14ac:dyDescent="0.25">
      <c r="A230" s="52" t="s">
        <v>537</v>
      </c>
      <c r="B230" s="52" t="s">
        <v>538</v>
      </c>
      <c r="C230" s="52" t="s">
        <v>14</v>
      </c>
      <c r="D230" s="58">
        <f t="shared" si="39"/>
        <v>7914669</v>
      </c>
      <c r="E230" s="58">
        <f t="shared" si="40"/>
        <v>1760499</v>
      </c>
      <c r="F230" s="70">
        <f t="shared" si="41"/>
        <v>0.22243494958538379</v>
      </c>
      <c r="G230" s="58">
        <f t="shared" si="42"/>
        <v>7749408</v>
      </c>
      <c r="H230" s="58">
        <f t="shared" si="43"/>
        <v>1710887</v>
      </c>
      <c r="I230" s="70">
        <f t="shared" si="44"/>
        <v>0.22077647737736869</v>
      </c>
      <c r="J230" s="58">
        <f t="shared" si="45"/>
        <v>8233592</v>
      </c>
      <c r="K230" s="58">
        <f t="shared" si="46"/>
        <v>1429864</v>
      </c>
      <c r="L230" s="70">
        <f t="shared" si="47"/>
        <v>0.17366223636050948</v>
      </c>
      <c r="M230" s="51">
        <f t="shared" si="48"/>
        <v>8484153</v>
      </c>
      <c r="N230" s="51">
        <f t="shared" si="49"/>
        <v>1314777</v>
      </c>
      <c r="O230" s="49">
        <f t="shared" si="50"/>
        <v>0.15496856315533206</v>
      </c>
      <c r="P230" s="51">
        <v>8330998</v>
      </c>
      <c r="Q230" s="51">
        <v>1994599</v>
      </c>
      <c r="R230" s="49">
        <v>0.23941897477349053</v>
      </c>
      <c r="S230" s="49">
        <f t="shared" si="51"/>
        <v>0.20225224025041691</v>
      </c>
      <c r="T230" s="59">
        <v>2</v>
      </c>
    </row>
    <row r="231" spans="1:20" ht="12.75" customHeight="1" x14ac:dyDescent="0.25">
      <c r="A231" s="52" t="s">
        <v>539</v>
      </c>
      <c r="B231" s="52" t="s">
        <v>540</v>
      </c>
      <c r="C231" s="52" t="s">
        <v>17</v>
      </c>
      <c r="D231" s="58">
        <f t="shared" si="39"/>
        <v>16940458</v>
      </c>
      <c r="E231" s="58">
        <f t="shared" si="40"/>
        <v>5363520</v>
      </c>
      <c r="F231" s="70">
        <f t="shared" si="41"/>
        <v>0.31661009401280649</v>
      </c>
      <c r="G231" s="58">
        <f t="shared" si="42"/>
        <v>17363513</v>
      </c>
      <c r="H231" s="58">
        <f t="shared" si="43"/>
        <v>4643287</v>
      </c>
      <c r="I231" s="70">
        <f t="shared" si="44"/>
        <v>0.26741633447102553</v>
      </c>
      <c r="J231" s="58">
        <f t="shared" si="45"/>
        <v>17316387</v>
      </c>
      <c r="K231" s="58">
        <f t="shared" si="46"/>
        <v>4688729</v>
      </c>
      <c r="L231" s="70">
        <f t="shared" si="47"/>
        <v>0.27076831904946452</v>
      </c>
      <c r="M231" s="51">
        <f t="shared" si="48"/>
        <v>17064539</v>
      </c>
      <c r="N231" s="51">
        <f t="shared" si="49"/>
        <v>5026300</v>
      </c>
      <c r="O231" s="49">
        <f t="shared" si="50"/>
        <v>0.29454648613712919</v>
      </c>
      <c r="P231" s="51">
        <v>16964082</v>
      </c>
      <c r="Q231" s="51">
        <v>6257015</v>
      </c>
      <c r="R231" s="49">
        <v>0.36883899759503641</v>
      </c>
      <c r="S231" s="49">
        <f t="shared" si="51"/>
        <v>0.30363604625309243</v>
      </c>
      <c r="T231" s="59">
        <v>4</v>
      </c>
    </row>
    <row r="232" spans="1:20" ht="12.75" customHeight="1" x14ac:dyDescent="0.25">
      <c r="A232" s="52" t="s">
        <v>541</v>
      </c>
      <c r="B232" s="52" t="s">
        <v>542</v>
      </c>
      <c r="C232" s="52" t="s">
        <v>17</v>
      </c>
      <c r="D232" s="58">
        <f t="shared" si="39"/>
        <v>10937821</v>
      </c>
      <c r="E232" s="58">
        <f t="shared" si="40"/>
        <v>1260785</v>
      </c>
      <c r="F232" s="70">
        <f t="shared" si="41"/>
        <v>0.11526838846603908</v>
      </c>
      <c r="G232" s="58">
        <f t="shared" si="42"/>
        <v>10280342</v>
      </c>
      <c r="H232" s="58">
        <f t="shared" si="43"/>
        <v>1592353</v>
      </c>
      <c r="I232" s="70">
        <f t="shared" si="44"/>
        <v>0.15489299869595777</v>
      </c>
      <c r="J232" s="58">
        <f t="shared" si="45"/>
        <v>10742254</v>
      </c>
      <c r="K232" s="58">
        <f t="shared" si="46"/>
        <v>1948805</v>
      </c>
      <c r="L232" s="70">
        <f t="shared" si="47"/>
        <v>0.18141490603368715</v>
      </c>
      <c r="M232" s="51">
        <f t="shared" si="48"/>
        <v>11146298</v>
      </c>
      <c r="N232" s="51">
        <f t="shared" si="49"/>
        <v>1738448</v>
      </c>
      <c r="O232" s="49">
        <f t="shared" si="50"/>
        <v>0.15596640247730681</v>
      </c>
      <c r="P232" s="51">
        <v>11511914</v>
      </c>
      <c r="Q232" s="51">
        <v>1837127</v>
      </c>
      <c r="R232" s="49">
        <v>0.15958484401464432</v>
      </c>
      <c r="S232" s="49">
        <f t="shared" si="51"/>
        <v>0.15342550793752702</v>
      </c>
      <c r="T232" s="59">
        <v>1</v>
      </c>
    </row>
    <row r="233" spans="1:20" ht="12.75" customHeight="1" x14ac:dyDescent="0.25">
      <c r="A233" s="52" t="s">
        <v>543</v>
      </c>
      <c r="B233" s="52" t="s">
        <v>544</v>
      </c>
      <c r="C233" s="52" t="s">
        <v>17</v>
      </c>
      <c r="D233" s="58">
        <f t="shared" si="39"/>
        <v>16333826</v>
      </c>
      <c r="E233" s="58">
        <f t="shared" si="40"/>
        <v>2685383</v>
      </c>
      <c r="F233" s="70">
        <f t="shared" si="41"/>
        <v>0.16440624505244517</v>
      </c>
      <c r="G233" s="58">
        <f t="shared" si="42"/>
        <v>14763278</v>
      </c>
      <c r="H233" s="58">
        <f t="shared" si="43"/>
        <v>2729839</v>
      </c>
      <c r="I233" s="70">
        <f t="shared" si="44"/>
        <v>0.18490737626155926</v>
      </c>
      <c r="J233" s="58">
        <f t="shared" si="45"/>
        <v>14619987</v>
      </c>
      <c r="K233" s="58">
        <f t="shared" si="46"/>
        <v>3053178</v>
      </c>
      <c r="L233" s="70">
        <f t="shared" si="47"/>
        <v>0.20883589020975191</v>
      </c>
      <c r="M233" s="51">
        <f t="shared" si="48"/>
        <v>14943013</v>
      </c>
      <c r="N233" s="51">
        <f t="shared" si="49"/>
        <v>3392694</v>
      </c>
      <c r="O233" s="49">
        <f t="shared" si="50"/>
        <v>0.22704216345123973</v>
      </c>
      <c r="P233" s="51">
        <v>14661853</v>
      </c>
      <c r="Q233" s="51">
        <v>3856223</v>
      </c>
      <c r="R233" s="49">
        <v>0.26301061673446052</v>
      </c>
      <c r="S233" s="49">
        <f t="shared" si="51"/>
        <v>0.20964045834189132</v>
      </c>
      <c r="T233" s="59">
        <v>3</v>
      </c>
    </row>
    <row r="234" spans="1:20" ht="12.75" customHeight="1" x14ac:dyDescent="0.25">
      <c r="A234" s="52" t="s">
        <v>545</v>
      </c>
      <c r="B234" s="52" t="s">
        <v>546</v>
      </c>
      <c r="C234" s="52" t="s">
        <v>17</v>
      </c>
      <c r="D234" s="58">
        <f t="shared" si="39"/>
        <v>11944610</v>
      </c>
      <c r="E234" s="58">
        <f t="shared" si="40"/>
        <v>1381460</v>
      </c>
      <c r="F234" s="70">
        <f t="shared" si="41"/>
        <v>0.11565551323986301</v>
      </c>
      <c r="G234" s="58">
        <f t="shared" si="42"/>
        <v>11904361</v>
      </c>
      <c r="H234" s="58">
        <f t="shared" si="43"/>
        <v>1122140</v>
      </c>
      <c r="I234" s="70">
        <f t="shared" si="44"/>
        <v>9.4262934398578802E-2</v>
      </c>
      <c r="J234" s="58">
        <f t="shared" si="45"/>
        <v>11732542</v>
      </c>
      <c r="K234" s="58">
        <f t="shared" si="46"/>
        <v>1591879</v>
      </c>
      <c r="L234" s="70">
        <f t="shared" si="47"/>
        <v>0.13568065641699811</v>
      </c>
      <c r="M234" s="51">
        <f t="shared" si="48"/>
        <v>11907027</v>
      </c>
      <c r="N234" s="51">
        <f t="shared" si="49"/>
        <v>2709127</v>
      </c>
      <c r="O234" s="49">
        <f t="shared" si="50"/>
        <v>0.22752337758199423</v>
      </c>
      <c r="P234" s="51">
        <v>12556154</v>
      </c>
      <c r="Q234" s="51">
        <v>4117912</v>
      </c>
      <c r="R234" s="49">
        <v>0.32795966025902518</v>
      </c>
      <c r="S234" s="49">
        <f t="shared" si="51"/>
        <v>0.18021642837929189</v>
      </c>
      <c r="T234" s="59">
        <v>1</v>
      </c>
    </row>
    <row r="235" spans="1:20" ht="12.75" customHeight="1" x14ac:dyDescent="0.25">
      <c r="A235" s="52" t="s">
        <v>547</v>
      </c>
      <c r="B235" s="52" t="s">
        <v>548</v>
      </c>
      <c r="C235" s="52" t="s">
        <v>20</v>
      </c>
      <c r="D235" s="58">
        <f t="shared" si="39"/>
        <v>15816242</v>
      </c>
      <c r="E235" s="58">
        <f t="shared" si="40"/>
        <v>4273360</v>
      </c>
      <c r="F235" s="70">
        <f t="shared" si="41"/>
        <v>0.27018807628259606</v>
      </c>
      <c r="G235" s="58">
        <f t="shared" si="42"/>
        <v>15528337</v>
      </c>
      <c r="H235" s="58">
        <f t="shared" si="43"/>
        <v>4433547</v>
      </c>
      <c r="I235" s="70">
        <f t="shared" si="44"/>
        <v>0.2855133167189764</v>
      </c>
      <c r="J235" s="58">
        <f t="shared" si="45"/>
        <v>15615499</v>
      </c>
      <c r="K235" s="58">
        <f t="shared" si="46"/>
        <v>4619442</v>
      </c>
      <c r="L235" s="70">
        <f t="shared" si="47"/>
        <v>0.29582416802690709</v>
      </c>
      <c r="M235" s="51">
        <f t="shared" si="48"/>
        <v>16288985</v>
      </c>
      <c r="N235" s="51">
        <f t="shared" si="49"/>
        <v>4236465</v>
      </c>
      <c r="O235" s="49">
        <f t="shared" si="50"/>
        <v>0.26008158273827375</v>
      </c>
      <c r="P235" s="51">
        <v>17371338</v>
      </c>
      <c r="Q235" s="51">
        <v>3270497</v>
      </c>
      <c r="R235" s="49">
        <v>0.18826972337997222</v>
      </c>
      <c r="S235" s="49">
        <f t="shared" si="51"/>
        <v>0.25997537342934512</v>
      </c>
      <c r="T235" s="59">
        <v>2</v>
      </c>
    </row>
    <row r="236" spans="1:20" ht="12.75" customHeight="1" x14ac:dyDescent="0.25">
      <c r="A236" s="52" t="s">
        <v>549</v>
      </c>
      <c r="B236" s="52" t="s">
        <v>550</v>
      </c>
      <c r="C236" s="52" t="s">
        <v>20</v>
      </c>
      <c r="D236" s="58">
        <f t="shared" si="39"/>
        <v>11036934</v>
      </c>
      <c r="E236" s="58">
        <f t="shared" si="40"/>
        <v>3003377</v>
      </c>
      <c r="F236" s="70">
        <f t="shared" si="41"/>
        <v>0.27212059073652156</v>
      </c>
      <c r="G236" s="58">
        <f t="shared" si="42"/>
        <v>10583040</v>
      </c>
      <c r="H236" s="58">
        <f t="shared" si="43"/>
        <v>3779877</v>
      </c>
      <c r="I236" s="70">
        <f t="shared" si="44"/>
        <v>0.35716363162191583</v>
      </c>
      <c r="J236" s="58">
        <f t="shared" si="45"/>
        <v>11217960</v>
      </c>
      <c r="K236" s="58">
        <f t="shared" si="46"/>
        <v>4411449</v>
      </c>
      <c r="L236" s="70">
        <f t="shared" si="47"/>
        <v>0.39324877250409163</v>
      </c>
      <c r="M236" s="51">
        <f t="shared" si="48"/>
        <v>11598950</v>
      </c>
      <c r="N236" s="51">
        <f t="shared" si="49"/>
        <v>4656713</v>
      </c>
      <c r="O236" s="49">
        <f t="shared" si="50"/>
        <v>0.40147711646312811</v>
      </c>
      <c r="P236" s="51">
        <v>12601473</v>
      </c>
      <c r="Q236" s="51">
        <v>6202627</v>
      </c>
      <c r="R236" s="49">
        <v>0.49221444191484598</v>
      </c>
      <c r="S236" s="49">
        <f t="shared" si="51"/>
        <v>0.38324491064810062</v>
      </c>
      <c r="T236" s="59">
        <v>1</v>
      </c>
    </row>
    <row r="237" spans="1:20" ht="12.75" customHeight="1" x14ac:dyDescent="0.25">
      <c r="A237" s="52" t="s">
        <v>551</v>
      </c>
      <c r="B237" s="52" t="s">
        <v>552</v>
      </c>
      <c r="C237" s="52" t="s">
        <v>20</v>
      </c>
      <c r="D237" s="58">
        <f t="shared" si="39"/>
        <v>7927552</v>
      </c>
      <c r="E237" s="58">
        <f t="shared" si="40"/>
        <v>2028044</v>
      </c>
      <c r="F237" s="70">
        <f t="shared" si="41"/>
        <v>0.25582222607937483</v>
      </c>
      <c r="G237" s="58">
        <f t="shared" si="42"/>
        <v>7967852</v>
      </c>
      <c r="H237" s="58">
        <f t="shared" si="43"/>
        <v>2635169</v>
      </c>
      <c r="I237" s="70">
        <f t="shared" si="44"/>
        <v>0.33072514399112835</v>
      </c>
      <c r="J237" s="58">
        <f t="shared" si="45"/>
        <v>8321676</v>
      </c>
      <c r="K237" s="58">
        <f t="shared" si="46"/>
        <v>3228671</v>
      </c>
      <c r="L237" s="70">
        <f t="shared" si="47"/>
        <v>0.38798326202558236</v>
      </c>
      <c r="M237" s="51">
        <f t="shared" si="48"/>
        <v>8842971</v>
      </c>
      <c r="N237" s="51">
        <f t="shared" si="49"/>
        <v>4082761</v>
      </c>
      <c r="O237" s="49">
        <f t="shared" si="50"/>
        <v>0.4616956224327774</v>
      </c>
      <c r="P237" s="51">
        <v>9472152</v>
      </c>
      <c r="Q237" s="51">
        <v>5892148</v>
      </c>
      <c r="R237" s="49">
        <v>0.62204956170466863</v>
      </c>
      <c r="S237" s="49">
        <f t="shared" si="51"/>
        <v>0.41165516324670631</v>
      </c>
      <c r="T237" s="59">
        <v>1</v>
      </c>
    </row>
    <row r="238" spans="1:20" ht="12.75" customHeight="1" x14ac:dyDescent="0.25">
      <c r="A238" s="52" t="s">
        <v>553</v>
      </c>
      <c r="B238" s="52" t="s">
        <v>554</v>
      </c>
      <c r="C238" s="52" t="s">
        <v>314</v>
      </c>
      <c r="D238" s="58">
        <f t="shared" ref="D238:D301" si="52">VLOOKUP(A238,Master, 7,FALSE)</f>
        <v>8014752</v>
      </c>
      <c r="E238" s="58">
        <f t="shared" ref="E238:E301" si="53">VLOOKUP(A238, Master, 8,FALSE)</f>
        <v>471004</v>
      </c>
      <c r="F238" s="70">
        <f t="shared" ref="F238:F301" si="54">VLOOKUP(A238, Master, 9, FALSE)</f>
        <v>5.8767133405999337E-2</v>
      </c>
      <c r="G238" s="58">
        <f t="shared" ref="G238:G301" si="55">VLOOKUP(A238, Master, 10, FALSE)</f>
        <v>7416616</v>
      </c>
      <c r="H238" s="58">
        <f t="shared" ref="H238:H301" si="56">VLOOKUP(A238, Master, 11, FALSE)</f>
        <v>847575</v>
      </c>
      <c r="I238" s="70">
        <f t="shared" ref="I238:I301" si="57">VLOOKUP(A238, Master, 12, FALSE)</f>
        <v>0.1142805559840229</v>
      </c>
      <c r="J238" s="58">
        <f t="shared" ref="J238:J301" si="58">VLOOKUP(A238, Master, 13, FALSE)</f>
        <v>8251493</v>
      </c>
      <c r="K238" s="58">
        <f t="shared" ref="K238:K301" si="59">VLOOKUP(A238, Master, 14, FALSE)</f>
        <v>1890300</v>
      </c>
      <c r="L238" s="70">
        <f t="shared" ref="L238:L301" si="60">VLOOKUP(A238, Master, 15, FALSE)</f>
        <v>0.22908581513672738</v>
      </c>
      <c r="M238" s="51">
        <f t="shared" ref="M238:M301" si="61">VLOOKUP(A238, Master, 16, FALSE)</f>
        <v>9075301</v>
      </c>
      <c r="N238" s="51">
        <f t="shared" ref="N238:N301" si="62">VLOOKUP(A238, Master, 17, FALSE)</f>
        <v>2155801</v>
      </c>
      <c r="O238" s="49">
        <f t="shared" ref="O238:O301" si="63">VLOOKUP(A238, Master, 18, FALSE)</f>
        <v>0.23754595026655315</v>
      </c>
      <c r="P238" s="51">
        <v>8445837</v>
      </c>
      <c r="Q238" s="51">
        <v>3741345</v>
      </c>
      <c r="R238" s="49">
        <v>0.4429809621000263</v>
      </c>
      <c r="S238" s="49">
        <f t="shared" si="51"/>
        <v>0.21653208337866583</v>
      </c>
      <c r="T238" s="59">
        <v>3</v>
      </c>
    </row>
    <row r="239" spans="1:20" ht="12.75" customHeight="1" x14ac:dyDescent="0.25">
      <c r="A239" s="52" t="s">
        <v>555</v>
      </c>
      <c r="B239" s="52" t="s">
        <v>556</v>
      </c>
      <c r="C239" s="52" t="s">
        <v>314</v>
      </c>
      <c r="D239" s="58">
        <f t="shared" si="52"/>
        <v>8218596</v>
      </c>
      <c r="E239" s="58">
        <f t="shared" si="53"/>
        <v>6185295</v>
      </c>
      <c r="F239" s="70">
        <f t="shared" si="54"/>
        <v>0.75259752395664659</v>
      </c>
      <c r="G239" s="58">
        <f t="shared" si="55"/>
        <v>8449154</v>
      </c>
      <c r="H239" s="58">
        <f t="shared" si="56"/>
        <v>5855673</v>
      </c>
      <c r="I239" s="70">
        <f t="shared" si="57"/>
        <v>0.6930484401160163</v>
      </c>
      <c r="J239" s="58">
        <f t="shared" si="58"/>
        <v>8336751</v>
      </c>
      <c r="K239" s="58">
        <f t="shared" si="59"/>
        <v>5560464</v>
      </c>
      <c r="L239" s="70">
        <f t="shared" si="60"/>
        <v>0.66698213728585631</v>
      </c>
      <c r="M239" s="51">
        <f t="shared" si="61"/>
        <v>8450782</v>
      </c>
      <c r="N239" s="51">
        <f t="shared" si="62"/>
        <v>5228786</v>
      </c>
      <c r="O239" s="49">
        <f t="shared" si="63"/>
        <v>0.61873398225158338</v>
      </c>
      <c r="P239" s="51">
        <v>8323053</v>
      </c>
      <c r="Q239" s="51">
        <v>5339844</v>
      </c>
      <c r="R239" s="49">
        <v>0.64157274980707202</v>
      </c>
      <c r="S239" s="49">
        <f t="shared" si="51"/>
        <v>0.67458696668343499</v>
      </c>
      <c r="T239" s="59">
        <v>3</v>
      </c>
    </row>
    <row r="240" spans="1:20" ht="12.75" customHeight="1" x14ac:dyDescent="0.25">
      <c r="A240" s="52" t="s">
        <v>557</v>
      </c>
      <c r="B240" s="52" t="s">
        <v>558</v>
      </c>
      <c r="C240" s="52" t="s">
        <v>314</v>
      </c>
      <c r="D240" s="58">
        <f t="shared" si="52"/>
        <v>3991946</v>
      </c>
      <c r="E240" s="58">
        <f t="shared" si="53"/>
        <v>3114353</v>
      </c>
      <c r="F240" s="70">
        <f t="shared" si="54"/>
        <v>0.78015910034855185</v>
      </c>
      <c r="G240" s="58">
        <f t="shared" si="55"/>
        <v>4407614</v>
      </c>
      <c r="H240" s="58">
        <f t="shared" si="56"/>
        <v>2781998</v>
      </c>
      <c r="I240" s="70">
        <f t="shared" si="57"/>
        <v>0.6311800443505261</v>
      </c>
      <c r="J240" s="58">
        <f t="shared" si="58"/>
        <v>4310218</v>
      </c>
      <c r="K240" s="58">
        <f t="shared" si="59"/>
        <v>2661611</v>
      </c>
      <c r="L240" s="70">
        <f t="shared" si="60"/>
        <v>0.61751192167078328</v>
      </c>
      <c r="M240" s="51">
        <f t="shared" si="61"/>
        <v>4324072</v>
      </c>
      <c r="N240" s="51">
        <f t="shared" si="62"/>
        <v>2665253</v>
      </c>
      <c r="O240" s="49">
        <f t="shared" si="63"/>
        <v>0.61637572177336553</v>
      </c>
      <c r="P240" s="51">
        <v>4470046</v>
      </c>
      <c r="Q240" s="51">
        <v>2938295</v>
      </c>
      <c r="R240" s="49">
        <v>0.65732992456900896</v>
      </c>
      <c r="S240" s="49">
        <f t="shared" si="51"/>
        <v>0.66051134254244714</v>
      </c>
      <c r="T240" s="59">
        <v>2</v>
      </c>
    </row>
    <row r="241" spans="1:20" ht="12.75" customHeight="1" x14ac:dyDescent="0.25">
      <c r="A241" s="52" t="s">
        <v>559</v>
      </c>
      <c r="B241" s="52" t="s">
        <v>560</v>
      </c>
      <c r="C241" s="52" t="s">
        <v>314</v>
      </c>
      <c r="D241" s="58">
        <f t="shared" si="52"/>
        <v>5574064</v>
      </c>
      <c r="E241" s="58">
        <f t="shared" si="53"/>
        <v>2213897</v>
      </c>
      <c r="F241" s="70">
        <f t="shared" si="54"/>
        <v>0.39717825270753976</v>
      </c>
      <c r="G241" s="58">
        <f t="shared" si="55"/>
        <v>5373698</v>
      </c>
      <c r="H241" s="58">
        <f t="shared" si="56"/>
        <v>2405682</v>
      </c>
      <c r="I241" s="70">
        <f t="shared" si="57"/>
        <v>0.44767718617607466</v>
      </c>
      <c r="J241" s="58">
        <f t="shared" si="58"/>
        <v>5533743</v>
      </c>
      <c r="K241" s="58">
        <f t="shared" si="59"/>
        <v>2569203</v>
      </c>
      <c r="L241" s="70">
        <f t="shared" si="60"/>
        <v>0.4642794217223315</v>
      </c>
      <c r="M241" s="51">
        <f t="shared" si="61"/>
        <v>5613994</v>
      </c>
      <c r="N241" s="51">
        <f t="shared" si="62"/>
        <v>2858833</v>
      </c>
      <c r="O241" s="49">
        <f t="shared" si="63"/>
        <v>0.50923335507661749</v>
      </c>
      <c r="P241" s="51">
        <v>5913686</v>
      </c>
      <c r="Q241" s="51">
        <v>3543188</v>
      </c>
      <c r="R241" s="49">
        <v>0.59915051289500321</v>
      </c>
      <c r="S241" s="49">
        <f t="shared" si="51"/>
        <v>0.4835037457155133</v>
      </c>
      <c r="T241" s="59">
        <v>2</v>
      </c>
    </row>
    <row r="242" spans="1:20" ht="12.75" customHeight="1" x14ac:dyDescent="0.25">
      <c r="A242" s="52" t="s">
        <v>561</v>
      </c>
      <c r="B242" s="52" t="s">
        <v>562</v>
      </c>
      <c r="C242" s="52" t="s">
        <v>32</v>
      </c>
      <c r="D242" s="58">
        <f t="shared" si="52"/>
        <v>13498066</v>
      </c>
      <c r="E242" s="58">
        <f t="shared" si="53"/>
        <v>1039323</v>
      </c>
      <c r="F242" s="70">
        <f t="shared" si="54"/>
        <v>7.6997919553808677E-2</v>
      </c>
      <c r="G242" s="58">
        <f t="shared" si="55"/>
        <v>14681038</v>
      </c>
      <c r="H242" s="58">
        <f t="shared" si="56"/>
        <v>256235</v>
      </c>
      <c r="I242" s="70">
        <f t="shared" si="57"/>
        <v>1.7453466164994602E-2</v>
      </c>
      <c r="J242" s="58">
        <f t="shared" si="58"/>
        <v>15569764</v>
      </c>
      <c r="K242" s="58">
        <f t="shared" si="59"/>
        <v>1066624</v>
      </c>
      <c r="L242" s="70">
        <f t="shared" si="60"/>
        <v>6.8506112231373581E-2</v>
      </c>
      <c r="M242" s="51">
        <f t="shared" si="61"/>
        <v>15944404</v>
      </c>
      <c r="N242" s="51">
        <f t="shared" si="62"/>
        <v>1406726</v>
      </c>
      <c r="O242" s="49">
        <f t="shared" si="63"/>
        <v>8.8226941565203693E-2</v>
      </c>
      <c r="P242" s="51">
        <v>15858951</v>
      </c>
      <c r="Q242" s="51">
        <v>2026460</v>
      </c>
      <c r="R242" s="49">
        <v>0.12778020437795665</v>
      </c>
      <c r="S242" s="49">
        <f t="shared" si="51"/>
        <v>7.5792928778667432E-2</v>
      </c>
      <c r="T242" s="59">
        <v>3</v>
      </c>
    </row>
    <row r="243" spans="1:20" ht="12.75" customHeight="1" x14ac:dyDescent="0.25">
      <c r="A243" s="52" t="s">
        <v>563</v>
      </c>
      <c r="B243" s="52" t="s">
        <v>564</v>
      </c>
      <c r="C243" s="52" t="s">
        <v>32</v>
      </c>
      <c r="D243" s="58">
        <f t="shared" si="52"/>
        <v>6411627</v>
      </c>
      <c r="E243" s="58">
        <f t="shared" si="53"/>
        <v>1681942</v>
      </c>
      <c r="F243" s="70">
        <f t="shared" si="54"/>
        <v>0.26232686336868943</v>
      </c>
      <c r="G243" s="58">
        <f t="shared" si="55"/>
        <v>6165114</v>
      </c>
      <c r="H243" s="58">
        <f t="shared" si="56"/>
        <v>1401405</v>
      </c>
      <c r="I243" s="70">
        <f t="shared" si="57"/>
        <v>0.22731209836509106</v>
      </c>
      <c r="J243" s="58">
        <f t="shared" si="58"/>
        <v>5835028</v>
      </c>
      <c r="K243" s="58">
        <f t="shared" si="59"/>
        <v>2218408</v>
      </c>
      <c r="L243" s="70">
        <f t="shared" si="60"/>
        <v>0.38018806422179979</v>
      </c>
      <c r="M243" s="51">
        <f t="shared" si="61"/>
        <v>6187322</v>
      </c>
      <c r="N243" s="51">
        <f t="shared" si="62"/>
        <v>2791486</v>
      </c>
      <c r="O243" s="49">
        <f t="shared" si="63"/>
        <v>0.45116223141449563</v>
      </c>
      <c r="P243" s="51">
        <v>6062572</v>
      </c>
      <c r="Q243" s="51">
        <v>4020134</v>
      </c>
      <c r="R243" s="49">
        <v>0.66310701134765904</v>
      </c>
      <c r="S243" s="49">
        <f t="shared" si="51"/>
        <v>0.39681925374354698</v>
      </c>
      <c r="T243" s="59">
        <v>3</v>
      </c>
    </row>
    <row r="244" spans="1:20" ht="12.75" customHeight="1" x14ac:dyDescent="0.25">
      <c r="A244" s="52" t="s">
        <v>565</v>
      </c>
      <c r="B244" s="52" t="s">
        <v>566</v>
      </c>
      <c r="C244" s="52" t="s">
        <v>32</v>
      </c>
      <c r="D244" s="58">
        <f t="shared" si="52"/>
        <v>12923922</v>
      </c>
      <c r="E244" s="58">
        <f t="shared" si="53"/>
        <v>-298835</v>
      </c>
      <c r="F244" s="70">
        <f t="shared" si="54"/>
        <v>-2.3122624850258303E-2</v>
      </c>
      <c r="G244" s="58">
        <f t="shared" si="55"/>
        <v>11953901</v>
      </c>
      <c r="H244" s="58">
        <f t="shared" si="56"/>
        <v>577347</v>
      </c>
      <c r="I244" s="70">
        <f t="shared" si="57"/>
        <v>4.8297789985043374E-2</v>
      </c>
      <c r="J244" s="58">
        <f t="shared" si="58"/>
        <v>12637833</v>
      </c>
      <c r="K244" s="58">
        <f t="shared" si="59"/>
        <v>1365709</v>
      </c>
      <c r="L244" s="70">
        <f t="shared" si="60"/>
        <v>0.10806512477257771</v>
      </c>
      <c r="M244" s="51">
        <f t="shared" si="61"/>
        <v>13162465</v>
      </c>
      <c r="N244" s="51">
        <f t="shared" si="62"/>
        <v>1712376</v>
      </c>
      <c r="O244" s="49">
        <f t="shared" si="63"/>
        <v>0.13009538866770015</v>
      </c>
      <c r="P244" s="51">
        <v>13703679</v>
      </c>
      <c r="Q244" s="51">
        <v>2092249</v>
      </c>
      <c r="R244" s="49">
        <v>0.15267790496260164</v>
      </c>
      <c r="S244" s="49">
        <f t="shared" si="51"/>
        <v>8.3202716707532903E-2</v>
      </c>
      <c r="T244" s="59">
        <v>1</v>
      </c>
    </row>
    <row r="245" spans="1:20" ht="12.75" customHeight="1" x14ac:dyDescent="0.25">
      <c r="A245" s="52" t="s">
        <v>567</v>
      </c>
      <c r="B245" s="52" t="s">
        <v>568</v>
      </c>
      <c r="C245" s="52" t="s">
        <v>457</v>
      </c>
      <c r="D245" s="58">
        <f t="shared" si="52"/>
        <v>11561367</v>
      </c>
      <c r="E245" s="58">
        <f t="shared" si="53"/>
        <v>1808421</v>
      </c>
      <c r="F245" s="70">
        <f t="shared" si="54"/>
        <v>0.15641930577932522</v>
      </c>
      <c r="G245" s="58">
        <f t="shared" si="55"/>
        <v>11594054</v>
      </c>
      <c r="H245" s="58">
        <f t="shared" si="56"/>
        <v>2170840</v>
      </c>
      <c r="I245" s="70">
        <f t="shared" si="57"/>
        <v>0.18723735459572641</v>
      </c>
      <c r="J245" s="58">
        <f t="shared" si="58"/>
        <v>11815836</v>
      </c>
      <c r="K245" s="58">
        <f t="shared" si="59"/>
        <v>2773544</v>
      </c>
      <c r="L245" s="70">
        <f t="shared" si="60"/>
        <v>0.23473108462236611</v>
      </c>
      <c r="M245" s="51">
        <f t="shared" si="61"/>
        <v>12681806</v>
      </c>
      <c r="N245" s="51">
        <f t="shared" si="62"/>
        <v>2611121</v>
      </c>
      <c r="O245" s="49">
        <f t="shared" si="63"/>
        <v>0.20589504365545411</v>
      </c>
      <c r="P245" s="51">
        <v>12638856</v>
      </c>
      <c r="Q245" s="51">
        <v>2866519</v>
      </c>
      <c r="R245" s="49">
        <v>0.22680209348061248</v>
      </c>
      <c r="S245" s="49">
        <f t="shared" si="51"/>
        <v>0.20221697642669687</v>
      </c>
      <c r="T245" s="59">
        <v>2</v>
      </c>
    </row>
    <row r="246" spans="1:20" ht="12.75" customHeight="1" x14ac:dyDescent="0.25">
      <c r="A246" s="52" t="s">
        <v>569</v>
      </c>
      <c r="B246" s="52" t="s">
        <v>570</v>
      </c>
      <c r="C246" s="52" t="s">
        <v>457</v>
      </c>
      <c r="D246" s="58">
        <f t="shared" si="52"/>
        <v>7453129</v>
      </c>
      <c r="E246" s="58">
        <f t="shared" si="53"/>
        <v>1434121</v>
      </c>
      <c r="F246" s="70">
        <f t="shared" si="54"/>
        <v>0.19241864725540106</v>
      </c>
      <c r="G246" s="58">
        <f t="shared" si="55"/>
        <v>7638526</v>
      </c>
      <c r="H246" s="58">
        <f t="shared" si="56"/>
        <v>1270134</v>
      </c>
      <c r="I246" s="70">
        <f t="shared" si="57"/>
        <v>0.16627998647906678</v>
      </c>
      <c r="J246" s="58">
        <f t="shared" si="58"/>
        <v>7724501</v>
      </c>
      <c r="K246" s="58">
        <f t="shared" si="59"/>
        <v>1323356</v>
      </c>
      <c r="L246" s="70">
        <f t="shared" si="60"/>
        <v>0.17131928651442987</v>
      </c>
      <c r="M246" s="51">
        <f t="shared" si="61"/>
        <v>7844722</v>
      </c>
      <c r="N246" s="51">
        <f t="shared" si="62"/>
        <v>1259747</v>
      </c>
      <c r="O246" s="49">
        <f t="shared" si="63"/>
        <v>0.16058529543813024</v>
      </c>
      <c r="P246" s="51">
        <v>7513766</v>
      </c>
      <c r="Q246" s="51">
        <v>1740400</v>
      </c>
      <c r="R246" s="49">
        <v>0.23162818751608713</v>
      </c>
      <c r="S246" s="49">
        <f t="shared" si="51"/>
        <v>0.18444628064062302</v>
      </c>
      <c r="T246" s="59">
        <v>2</v>
      </c>
    </row>
    <row r="247" spans="1:20" ht="12.75" customHeight="1" x14ac:dyDescent="0.25">
      <c r="A247" s="52" t="s">
        <v>571</v>
      </c>
      <c r="B247" s="52" t="s">
        <v>572</v>
      </c>
      <c r="C247" s="52" t="s">
        <v>457</v>
      </c>
      <c r="D247" s="58">
        <f t="shared" si="52"/>
        <v>27593528</v>
      </c>
      <c r="E247" s="58">
        <f t="shared" si="53"/>
        <v>2118664</v>
      </c>
      <c r="F247" s="70">
        <f t="shared" si="54"/>
        <v>7.6781193039179338E-2</v>
      </c>
      <c r="G247" s="58">
        <f t="shared" si="55"/>
        <v>25817044</v>
      </c>
      <c r="H247" s="58">
        <f t="shared" si="56"/>
        <v>2349015</v>
      </c>
      <c r="I247" s="70">
        <f t="shared" si="57"/>
        <v>9.0986985186995079E-2</v>
      </c>
      <c r="J247" s="58">
        <f t="shared" si="58"/>
        <v>26794473</v>
      </c>
      <c r="K247" s="58">
        <f t="shared" si="59"/>
        <v>3365753</v>
      </c>
      <c r="L247" s="70">
        <f t="shared" si="60"/>
        <v>0.12561370399037144</v>
      </c>
      <c r="M247" s="51">
        <f t="shared" si="61"/>
        <v>26797410</v>
      </c>
      <c r="N247" s="51">
        <f t="shared" si="62"/>
        <v>6522570</v>
      </c>
      <c r="O247" s="49">
        <f t="shared" si="63"/>
        <v>0.24340300051385563</v>
      </c>
      <c r="P247" s="51">
        <v>28146820</v>
      </c>
      <c r="Q247" s="51">
        <v>10605005</v>
      </c>
      <c r="R247" s="49">
        <v>0.37677453438789887</v>
      </c>
      <c r="S247" s="49">
        <f t="shared" si="51"/>
        <v>0.18271188342366007</v>
      </c>
      <c r="T247" s="59">
        <v>1</v>
      </c>
    </row>
    <row r="248" spans="1:20" ht="12.75" customHeight="1" x14ac:dyDescent="0.25">
      <c r="A248" s="52" t="s">
        <v>573</v>
      </c>
      <c r="B248" s="52" t="s">
        <v>574</v>
      </c>
      <c r="C248" s="52" t="s">
        <v>457</v>
      </c>
      <c r="D248" s="58">
        <f t="shared" si="52"/>
        <v>9947235</v>
      </c>
      <c r="E248" s="58">
        <f t="shared" si="53"/>
        <v>1428895</v>
      </c>
      <c r="F248" s="70">
        <f t="shared" si="54"/>
        <v>0.14364745580053151</v>
      </c>
      <c r="G248" s="58">
        <f t="shared" si="55"/>
        <v>9590773</v>
      </c>
      <c r="H248" s="58">
        <f t="shared" si="56"/>
        <v>1872033</v>
      </c>
      <c r="I248" s="70">
        <f t="shared" si="57"/>
        <v>0.19519104455918204</v>
      </c>
      <c r="J248" s="58">
        <f t="shared" si="58"/>
        <v>9305568</v>
      </c>
      <c r="K248" s="58">
        <f t="shared" si="59"/>
        <v>2794282</v>
      </c>
      <c r="L248" s="70">
        <f t="shared" si="60"/>
        <v>0.30028064917692288</v>
      </c>
      <c r="M248" s="51">
        <f t="shared" si="61"/>
        <v>9376989</v>
      </c>
      <c r="N248" s="51">
        <f t="shared" si="62"/>
        <v>3709736</v>
      </c>
      <c r="O248" s="49">
        <f t="shared" si="63"/>
        <v>0.39562123833140894</v>
      </c>
      <c r="P248" s="51">
        <v>9697791</v>
      </c>
      <c r="Q248" s="51">
        <v>4692492</v>
      </c>
      <c r="R248" s="49">
        <v>0.48387225503209957</v>
      </c>
      <c r="S248" s="49">
        <f t="shared" si="51"/>
        <v>0.30372252858002902</v>
      </c>
      <c r="T248" s="59">
        <v>1</v>
      </c>
    </row>
    <row r="249" spans="1:20" ht="12.75" customHeight="1" x14ac:dyDescent="0.25">
      <c r="A249" s="52" t="s">
        <v>575</v>
      </c>
      <c r="B249" s="52" t="s">
        <v>576</v>
      </c>
      <c r="C249" s="52" t="s">
        <v>168</v>
      </c>
      <c r="D249" s="58">
        <f t="shared" si="52"/>
        <v>28760444</v>
      </c>
      <c r="E249" s="58">
        <f t="shared" si="53"/>
        <v>3755836</v>
      </c>
      <c r="F249" s="70">
        <f t="shared" si="54"/>
        <v>0.13059033441903747</v>
      </c>
      <c r="G249" s="58">
        <f t="shared" si="55"/>
        <v>33016400</v>
      </c>
      <c r="H249" s="58">
        <f t="shared" si="56"/>
        <v>6384543</v>
      </c>
      <c r="I249" s="70">
        <f t="shared" si="57"/>
        <v>0.19337489853527337</v>
      </c>
      <c r="J249" s="58">
        <f t="shared" si="58"/>
        <v>30287241</v>
      </c>
      <c r="K249" s="58">
        <f t="shared" si="59"/>
        <v>7451066</v>
      </c>
      <c r="L249" s="70">
        <f t="shared" si="60"/>
        <v>0.24601336252450332</v>
      </c>
      <c r="M249" s="51">
        <f t="shared" si="61"/>
        <v>29953013</v>
      </c>
      <c r="N249" s="51">
        <f t="shared" si="62"/>
        <v>11782938</v>
      </c>
      <c r="O249" s="49">
        <f t="shared" si="63"/>
        <v>0.39338072600576107</v>
      </c>
      <c r="P249" s="51">
        <v>31974180</v>
      </c>
      <c r="Q249" s="51">
        <v>13168473</v>
      </c>
      <c r="R249" s="49">
        <v>0.41184709037104311</v>
      </c>
      <c r="S249" s="49">
        <f t="shared" si="51"/>
        <v>0.27504128237112369</v>
      </c>
      <c r="T249" s="59">
        <v>3</v>
      </c>
    </row>
    <row r="250" spans="1:20" ht="12.75" customHeight="1" x14ac:dyDescent="0.25">
      <c r="A250" s="52" t="s">
        <v>577</v>
      </c>
      <c r="B250" s="52" t="s">
        <v>578</v>
      </c>
      <c r="C250" s="52" t="s">
        <v>168</v>
      </c>
      <c r="D250" s="58">
        <f t="shared" si="52"/>
        <v>72105075</v>
      </c>
      <c r="E250" s="58">
        <f t="shared" si="53"/>
        <v>13293053</v>
      </c>
      <c r="F250" s="70">
        <f t="shared" si="54"/>
        <v>0.18435669056581663</v>
      </c>
      <c r="G250" s="58">
        <f t="shared" si="55"/>
        <v>71875066</v>
      </c>
      <c r="H250" s="58">
        <f t="shared" si="56"/>
        <v>23479127</v>
      </c>
      <c r="I250" s="70">
        <f t="shared" si="57"/>
        <v>0.32666581481817353</v>
      </c>
      <c r="J250" s="58">
        <f t="shared" si="58"/>
        <v>76091386</v>
      </c>
      <c r="K250" s="58">
        <f t="shared" si="59"/>
        <v>30424884</v>
      </c>
      <c r="L250" s="70">
        <f t="shared" si="60"/>
        <v>0.39984662652878999</v>
      </c>
      <c r="M250" s="51">
        <f t="shared" si="61"/>
        <v>79430494</v>
      </c>
      <c r="N250" s="51">
        <f t="shared" si="62"/>
        <v>37754687</v>
      </c>
      <c r="O250" s="49">
        <f t="shared" si="63"/>
        <v>0.47531728809341156</v>
      </c>
      <c r="P250" s="51">
        <v>88037775</v>
      </c>
      <c r="Q250" s="51">
        <v>37225476</v>
      </c>
      <c r="R250" s="49">
        <v>0.42283526588444564</v>
      </c>
      <c r="S250" s="49">
        <f t="shared" si="51"/>
        <v>0.36180433717812749</v>
      </c>
      <c r="T250" s="59">
        <v>5</v>
      </c>
    </row>
    <row r="251" spans="1:20" ht="12.75" customHeight="1" x14ac:dyDescent="0.25">
      <c r="A251" s="52" t="s">
        <v>579</v>
      </c>
      <c r="B251" s="52" t="s">
        <v>580</v>
      </c>
      <c r="C251" s="52" t="s">
        <v>168</v>
      </c>
      <c r="D251" s="58">
        <f t="shared" si="52"/>
        <v>154474946</v>
      </c>
      <c r="E251" s="58">
        <f t="shared" si="53"/>
        <v>23540527</v>
      </c>
      <c r="F251" s="70">
        <f t="shared" si="54"/>
        <v>0.1523905824831944</v>
      </c>
      <c r="G251" s="58">
        <f t="shared" si="55"/>
        <v>144807099</v>
      </c>
      <c r="H251" s="58">
        <f t="shared" si="56"/>
        <v>24681354</v>
      </c>
      <c r="I251" s="70">
        <f t="shared" si="57"/>
        <v>0.17044298359985791</v>
      </c>
      <c r="J251" s="58">
        <f t="shared" si="58"/>
        <v>145845222</v>
      </c>
      <c r="K251" s="58">
        <f t="shared" si="59"/>
        <v>34828994</v>
      </c>
      <c r="L251" s="70">
        <f t="shared" si="60"/>
        <v>0.23880791926114658</v>
      </c>
      <c r="M251" s="51">
        <f t="shared" si="61"/>
        <v>150509804</v>
      </c>
      <c r="N251" s="51">
        <f t="shared" si="62"/>
        <v>51274402</v>
      </c>
      <c r="O251" s="49">
        <f t="shared" si="63"/>
        <v>0.34067150868125506</v>
      </c>
      <c r="P251" s="51">
        <v>151863146</v>
      </c>
      <c r="Q251" s="51">
        <v>68877687</v>
      </c>
      <c r="R251" s="49">
        <v>0.4535510346927753</v>
      </c>
      <c r="S251" s="49">
        <f t="shared" si="51"/>
        <v>0.27117280574364588</v>
      </c>
      <c r="T251" s="59">
        <v>6</v>
      </c>
    </row>
    <row r="252" spans="1:20" ht="12.75" customHeight="1" x14ac:dyDescent="0.25">
      <c r="A252" s="52" t="s">
        <v>581</v>
      </c>
      <c r="B252" s="52" t="s">
        <v>582</v>
      </c>
      <c r="C252" s="52" t="s">
        <v>168</v>
      </c>
      <c r="D252" s="58">
        <f t="shared" si="52"/>
        <v>13077473</v>
      </c>
      <c r="E252" s="58">
        <f t="shared" si="53"/>
        <v>2128920</v>
      </c>
      <c r="F252" s="70">
        <f t="shared" si="54"/>
        <v>0.16279291878484475</v>
      </c>
      <c r="G252" s="58">
        <f t="shared" si="55"/>
        <v>12450058</v>
      </c>
      <c r="H252" s="58">
        <f t="shared" si="56"/>
        <v>1953177</v>
      </c>
      <c r="I252" s="70">
        <f t="shared" si="57"/>
        <v>0.15688095589594844</v>
      </c>
      <c r="J252" s="58">
        <f t="shared" si="58"/>
        <v>12980497</v>
      </c>
      <c r="K252" s="58">
        <f t="shared" si="59"/>
        <v>1867697</v>
      </c>
      <c r="L252" s="70">
        <f t="shared" si="60"/>
        <v>0.14388486049494098</v>
      </c>
      <c r="M252" s="51">
        <f t="shared" si="61"/>
        <v>13061968</v>
      </c>
      <c r="N252" s="51">
        <f t="shared" si="62"/>
        <v>2056599</v>
      </c>
      <c r="O252" s="49">
        <f t="shared" si="63"/>
        <v>0.15744939813051143</v>
      </c>
      <c r="P252" s="51">
        <v>13407238</v>
      </c>
      <c r="Q252" s="51">
        <v>3127910</v>
      </c>
      <c r="R252" s="49">
        <v>0.23330010252670982</v>
      </c>
      <c r="S252" s="49">
        <f t="shared" si="51"/>
        <v>0.17086164716659108</v>
      </c>
      <c r="T252" s="59">
        <v>1</v>
      </c>
    </row>
    <row r="253" spans="1:20" ht="12.75" customHeight="1" x14ac:dyDescent="0.25">
      <c r="A253" s="52" t="s">
        <v>583</v>
      </c>
      <c r="B253" s="52" t="s">
        <v>584</v>
      </c>
      <c r="C253" s="52" t="s">
        <v>168</v>
      </c>
      <c r="D253" s="58">
        <f t="shared" si="52"/>
        <v>5989025</v>
      </c>
      <c r="E253" s="58">
        <f t="shared" si="53"/>
        <v>3621566</v>
      </c>
      <c r="F253" s="70">
        <f t="shared" si="54"/>
        <v>0.60470043120541328</v>
      </c>
      <c r="G253" s="58">
        <f t="shared" si="55"/>
        <v>6060464</v>
      </c>
      <c r="H253" s="58">
        <f t="shared" si="56"/>
        <v>3581974</v>
      </c>
      <c r="I253" s="70">
        <f t="shared" si="57"/>
        <v>0.59103956396737944</v>
      </c>
      <c r="J253" s="58">
        <f t="shared" si="58"/>
        <v>6337006</v>
      </c>
      <c r="K253" s="58">
        <f t="shared" si="59"/>
        <v>3768355</v>
      </c>
      <c r="L253" s="70">
        <f t="shared" si="60"/>
        <v>0.59465858167090269</v>
      </c>
      <c r="M253" s="51">
        <f t="shared" si="61"/>
        <v>7238528</v>
      </c>
      <c r="N253" s="51">
        <f t="shared" si="62"/>
        <v>3578731</v>
      </c>
      <c r="O253" s="49">
        <f t="shared" si="63"/>
        <v>0.49440038085091331</v>
      </c>
      <c r="P253" s="51">
        <v>7775633</v>
      </c>
      <c r="Q253" s="51">
        <v>3932381</v>
      </c>
      <c r="R253" s="49">
        <v>0.50573130187600157</v>
      </c>
      <c r="S253" s="49">
        <f t="shared" si="51"/>
        <v>0.5581060519141221</v>
      </c>
      <c r="T253" s="59">
        <v>1</v>
      </c>
    </row>
    <row r="254" spans="1:20" ht="12.75" customHeight="1" x14ac:dyDescent="0.25">
      <c r="A254" s="52" t="s">
        <v>585</v>
      </c>
      <c r="B254" s="52" t="s">
        <v>586</v>
      </c>
      <c r="C254" s="52" t="s">
        <v>168</v>
      </c>
      <c r="D254" s="58">
        <f t="shared" si="52"/>
        <v>21553394</v>
      </c>
      <c r="E254" s="58">
        <f t="shared" si="53"/>
        <v>5884045</v>
      </c>
      <c r="F254" s="70">
        <f t="shared" si="54"/>
        <v>0.27299853563666121</v>
      </c>
      <c r="G254" s="58">
        <f t="shared" si="55"/>
        <v>21932464</v>
      </c>
      <c r="H254" s="58">
        <f t="shared" si="56"/>
        <v>6905068</v>
      </c>
      <c r="I254" s="70">
        <f t="shared" si="57"/>
        <v>0.31483320797882081</v>
      </c>
      <c r="J254" s="58">
        <f t="shared" si="58"/>
        <v>22277542</v>
      </c>
      <c r="K254" s="58">
        <f t="shared" si="59"/>
        <v>7800238</v>
      </c>
      <c r="L254" s="70">
        <f t="shared" si="60"/>
        <v>0.35013907728240395</v>
      </c>
      <c r="M254" s="51">
        <f t="shared" si="61"/>
        <v>22475919</v>
      </c>
      <c r="N254" s="51">
        <f t="shared" si="62"/>
        <v>8572840</v>
      </c>
      <c r="O254" s="49">
        <f t="shared" si="63"/>
        <v>0.38142333579329951</v>
      </c>
      <c r="P254" s="51">
        <v>22173800</v>
      </c>
      <c r="Q254" s="51">
        <v>9603237</v>
      </c>
      <c r="R254" s="49">
        <v>0.4330893667301049</v>
      </c>
      <c r="S254" s="49">
        <f t="shared" si="51"/>
        <v>0.35049670468425809</v>
      </c>
      <c r="T254" s="59">
        <v>3</v>
      </c>
    </row>
    <row r="255" spans="1:20" ht="12.75" customHeight="1" x14ac:dyDescent="0.25">
      <c r="A255" s="52" t="s">
        <v>587</v>
      </c>
      <c r="B255" s="52" t="s">
        <v>588</v>
      </c>
      <c r="C255" s="52" t="s">
        <v>168</v>
      </c>
      <c r="D255" s="58">
        <f t="shared" si="52"/>
        <v>29507139</v>
      </c>
      <c r="E255" s="58">
        <f t="shared" si="53"/>
        <v>20012656</v>
      </c>
      <c r="F255" s="70">
        <f t="shared" si="54"/>
        <v>0.67823098674527549</v>
      </c>
      <c r="G255" s="58">
        <f t="shared" si="55"/>
        <v>30385656</v>
      </c>
      <c r="H255" s="58">
        <f t="shared" si="56"/>
        <v>21222516</v>
      </c>
      <c r="I255" s="70">
        <f t="shared" si="57"/>
        <v>0.69843863170174769</v>
      </c>
      <c r="J255" s="58">
        <f t="shared" si="58"/>
        <v>31335100</v>
      </c>
      <c r="K255" s="58">
        <f t="shared" si="59"/>
        <v>22591673</v>
      </c>
      <c r="L255" s="70">
        <f t="shared" si="60"/>
        <v>0.72097018997865014</v>
      </c>
      <c r="M255" s="51">
        <f t="shared" si="61"/>
        <v>32148188</v>
      </c>
      <c r="N255" s="51">
        <f t="shared" si="62"/>
        <v>23362499</v>
      </c>
      <c r="O255" s="49">
        <f t="shared" si="63"/>
        <v>0.72671277771549669</v>
      </c>
      <c r="P255" s="51">
        <v>32217284</v>
      </c>
      <c r="Q255" s="51">
        <v>24378713</v>
      </c>
      <c r="R255" s="49">
        <v>0.75669671596153165</v>
      </c>
      <c r="S255" s="49">
        <f t="shared" si="51"/>
        <v>0.71620986042054025</v>
      </c>
      <c r="T255" s="59">
        <v>5</v>
      </c>
    </row>
    <row r="256" spans="1:20" ht="12.75" customHeight="1" x14ac:dyDescent="0.25">
      <c r="A256" s="52" t="s">
        <v>589</v>
      </c>
      <c r="B256" s="52" t="s">
        <v>590</v>
      </c>
      <c r="C256" s="52" t="s">
        <v>436</v>
      </c>
      <c r="D256" s="58">
        <f t="shared" si="52"/>
        <v>6733994</v>
      </c>
      <c r="E256" s="58">
        <f t="shared" si="53"/>
        <v>2686975</v>
      </c>
      <c r="F256" s="70">
        <f t="shared" si="54"/>
        <v>0.39901654204028097</v>
      </c>
      <c r="G256" s="58">
        <f t="shared" si="55"/>
        <v>6688057</v>
      </c>
      <c r="H256" s="58">
        <f t="shared" si="56"/>
        <v>2841742</v>
      </c>
      <c r="I256" s="70">
        <f t="shared" si="57"/>
        <v>0.42489799354281821</v>
      </c>
      <c r="J256" s="58">
        <f t="shared" si="58"/>
        <v>7435547</v>
      </c>
      <c r="K256" s="58">
        <f t="shared" si="59"/>
        <v>3628600</v>
      </c>
      <c r="L256" s="70">
        <f t="shared" si="60"/>
        <v>0.48800713652943084</v>
      </c>
      <c r="M256" s="51">
        <f t="shared" si="61"/>
        <v>7341337</v>
      </c>
      <c r="N256" s="51">
        <f t="shared" si="62"/>
        <v>3423004</v>
      </c>
      <c r="O256" s="49">
        <f t="shared" si="63"/>
        <v>0.46626438753594884</v>
      </c>
      <c r="P256" s="51">
        <v>6446726</v>
      </c>
      <c r="Q256" s="51">
        <v>4331304</v>
      </c>
      <c r="R256" s="49">
        <v>0.67186103457786173</v>
      </c>
      <c r="S256" s="49">
        <f t="shared" si="51"/>
        <v>0.49000941884526811</v>
      </c>
      <c r="T256" s="59">
        <v>1</v>
      </c>
    </row>
    <row r="257" spans="1:20" ht="12.75" customHeight="1" x14ac:dyDescent="0.25">
      <c r="A257" s="52" t="s">
        <v>591</v>
      </c>
      <c r="B257" s="52" t="s">
        <v>592</v>
      </c>
      <c r="C257" s="52" t="s">
        <v>362</v>
      </c>
      <c r="D257" s="58">
        <f t="shared" si="52"/>
        <v>16013134</v>
      </c>
      <c r="E257" s="58">
        <f t="shared" si="53"/>
        <v>1140333</v>
      </c>
      <c r="F257" s="70">
        <f t="shared" si="54"/>
        <v>7.1212356057221524E-2</v>
      </c>
      <c r="G257" s="58">
        <f t="shared" si="55"/>
        <v>15106373</v>
      </c>
      <c r="H257" s="58">
        <f t="shared" si="56"/>
        <v>2263182</v>
      </c>
      <c r="I257" s="70">
        <f t="shared" si="57"/>
        <v>0.14981637220264588</v>
      </c>
      <c r="J257" s="58">
        <f t="shared" si="58"/>
        <v>14366021</v>
      </c>
      <c r="K257" s="58">
        <f t="shared" si="59"/>
        <v>5114905</v>
      </c>
      <c r="L257" s="70">
        <f t="shared" si="60"/>
        <v>0.35604187130173343</v>
      </c>
      <c r="M257" s="51">
        <f t="shared" si="61"/>
        <v>16587298</v>
      </c>
      <c r="N257" s="51">
        <f t="shared" si="62"/>
        <v>5465378</v>
      </c>
      <c r="O257" s="49">
        <f t="shared" si="63"/>
        <v>0.32949175929678237</v>
      </c>
      <c r="P257" s="51">
        <v>17292767</v>
      </c>
      <c r="Q257" s="51">
        <v>5883597</v>
      </c>
      <c r="R257" s="49">
        <v>0.34023456165227922</v>
      </c>
      <c r="S257" s="49">
        <f t="shared" si="51"/>
        <v>0.24935938410213249</v>
      </c>
      <c r="T257" s="59">
        <v>1</v>
      </c>
    </row>
    <row r="258" spans="1:20" ht="12.75" customHeight="1" x14ac:dyDescent="0.25">
      <c r="A258" s="52" t="s">
        <v>593</v>
      </c>
      <c r="B258" s="52" t="s">
        <v>594</v>
      </c>
      <c r="C258" s="52" t="s">
        <v>362</v>
      </c>
      <c r="D258" s="58">
        <f t="shared" si="52"/>
        <v>9955174</v>
      </c>
      <c r="E258" s="58">
        <f t="shared" si="53"/>
        <v>597844</v>
      </c>
      <c r="F258" s="70">
        <f t="shared" si="54"/>
        <v>6.0053596250552725E-2</v>
      </c>
      <c r="G258" s="58">
        <f t="shared" si="55"/>
        <v>9802146</v>
      </c>
      <c r="H258" s="58">
        <f t="shared" si="56"/>
        <v>477251</v>
      </c>
      <c r="I258" s="70">
        <f t="shared" si="57"/>
        <v>4.8688419862344429E-2</v>
      </c>
      <c r="J258" s="58">
        <f t="shared" si="58"/>
        <v>10037451</v>
      </c>
      <c r="K258" s="58">
        <f t="shared" si="59"/>
        <v>616443</v>
      </c>
      <c r="L258" s="70">
        <f t="shared" si="60"/>
        <v>6.1414297315125127E-2</v>
      </c>
      <c r="M258" s="51">
        <f t="shared" si="61"/>
        <v>9878179</v>
      </c>
      <c r="N258" s="51">
        <f t="shared" si="62"/>
        <v>1042306</v>
      </c>
      <c r="O258" s="49">
        <f t="shared" si="63"/>
        <v>0.10551600654331127</v>
      </c>
      <c r="P258" s="51">
        <v>9162970</v>
      </c>
      <c r="Q258" s="51">
        <v>2427755</v>
      </c>
      <c r="R258" s="49">
        <v>0.26495284825771559</v>
      </c>
      <c r="S258" s="49">
        <f t="shared" ref="S258:S321" si="64">AVERAGE(F258,I258,L258,O258,R258)</f>
        <v>0.10812503364580983</v>
      </c>
      <c r="T258" s="59">
        <v>2</v>
      </c>
    </row>
    <row r="259" spans="1:20" ht="12.75" customHeight="1" x14ac:dyDescent="0.25">
      <c r="A259" s="52" t="s">
        <v>595</v>
      </c>
      <c r="B259" s="52" t="s">
        <v>596</v>
      </c>
      <c r="C259" s="52" t="s">
        <v>362</v>
      </c>
      <c r="D259" s="58">
        <f t="shared" si="52"/>
        <v>12028187</v>
      </c>
      <c r="E259" s="58">
        <f t="shared" si="53"/>
        <v>859333</v>
      </c>
      <c r="F259" s="70">
        <f t="shared" si="54"/>
        <v>7.1443269047945457E-2</v>
      </c>
      <c r="G259" s="58">
        <f t="shared" si="55"/>
        <v>11797466</v>
      </c>
      <c r="H259" s="58">
        <f t="shared" si="56"/>
        <v>1151551</v>
      </c>
      <c r="I259" s="70">
        <f t="shared" si="57"/>
        <v>9.7610029136765475E-2</v>
      </c>
      <c r="J259" s="58">
        <f t="shared" si="58"/>
        <v>11586547</v>
      </c>
      <c r="K259" s="58">
        <f t="shared" si="59"/>
        <v>2899540</v>
      </c>
      <c r="L259" s="70">
        <f t="shared" si="60"/>
        <v>0.25025057076970386</v>
      </c>
      <c r="M259" s="51">
        <f t="shared" si="61"/>
        <v>12373263</v>
      </c>
      <c r="N259" s="51">
        <f t="shared" si="62"/>
        <v>3574603</v>
      </c>
      <c r="O259" s="49">
        <f t="shared" si="63"/>
        <v>0.28889735876462014</v>
      </c>
      <c r="P259" s="51">
        <v>12352132</v>
      </c>
      <c r="Q259" s="51">
        <v>4984277</v>
      </c>
      <c r="R259" s="49">
        <v>0.40351552266442747</v>
      </c>
      <c r="S259" s="49">
        <f t="shared" si="64"/>
        <v>0.22234335007669248</v>
      </c>
      <c r="T259" s="59">
        <v>3</v>
      </c>
    </row>
    <row r="260" spans="1:20" ht="12.75" customHeight="1" x14ac:dyDescent="0.25">
      <c r="A260" s="52" t="s">
        <v>597</v>
      </c>
      <c r="B260" s="52" t="s">
        <v>598</v>
      </c>
      <c r="C260" s="52" t="s">
        <v>334</v>
      </c>
      <c r="D260" s="58">
        <f t="shared" si="52"/>
        <v>15174202</v>
      </c>
      <c r="E260" s="58">
        <f t="shared" si="53"/>
        <v>1968914</v>
      </c>
      <c r="F260" s="70">
        <f t="shared" si="54"/>
        <v>0.12975403912508876</v>
      </c>
      <c r="G260" s="58">
        <f t="shared" si="55"/>
        <v>15237074</v>
      </c>
      <c r="H260" s="58">
        <f t="shared" si="56"/>
        <v>1351934</v>
      </c>
      <c r="I260" s="70">
        <f t="shared" si="57"/>
        <v>8.8726615096835521E-2</v>
      </c>
      <c r="J260" s="58">
        <f t="shared" si="58"/>
        <v>15229965</v>
      </c>
      <c r="K260" s="58">
        <f t="shared" si="59"/>
        <v>1098432</v>
      </c>
      <c r="L260" s="70">
        <f t="shared" si="60"/>
        <v>7.2123081044506668E-2</v>
      </c>
      <c r="M260" s="51">
        <f t="shared" si="61"/>
        <v>14051383</v>
      </c>
      <c r="N260" s="51">
        <f t="shared" si="62"/>
        <v>2681649</v>
      </c>
      <c r="O260" s="49">
        <f t="shared" si="63"/>
        <v>0.19084591175117779</v>
      </c>
      <c r="P260" s="51">
        <v>14567434</v>
      </c>
      <c r="Q260" s="51">
        <v>4502755</v>
      </c>
      <c r="R260" s="49">
        <v>0.30909733313361848</v>
      </c>
      <c r="S260" s="49">
        <f t="shared" si="64"/>
        <v>0.15810939603024546</v>
      </c>
      <c r="T260" s="59">
        <v>3</v>
      </c>
    </row>
    <row r="261" spans="1:20" ht="12.75" customHeight="1" x14ac:dyDescent="0.25">
      <c r="A261" s="52" t="s">
        <v>599</v>
      </c>
      <c r="B261" s="52" t="s">
        <v>600</v>
      </c>
      <c r="C261" s="52" t="s">
        <v>334</v>
      </c>
      <c r="D261" s="58">
        <f t="shared" si="52"/>
        <v>27607934</v>
      </c>
      <c r="E261" s="58">
        <f t="shared" si="53"/>
        <v>2067607</v>
      </c>
      <c r="F261" s="70">
        <f t="shared" si="54"/>
        <v>7.4891768431495087E-2</v>
      </c>
      <c r="G261" s="58">
        <f t="shared" si="55"/>
        <v>27565477</v>
      </c>
      <c r="H261" s="58">
        <f t="shared" si="56"/>
        <v>1457461</v>
      </c>
      <c r="I261" s="70">
        <f t="shared" si="57"/>
        <v>5.2872692897714048E-2</v>
      </c>
      <c r="J261" s="58">
        <f t="shared" si="58"/>
        <v>27836730</v>
      </c>
      <c r="K261" s="58">
        <f t="shared" si="59"/>
        <v>2123417</v>
      </c>
      <c r="L261" s="70">
        <f t="shared" si="60"/>
        <v>7.6281122100189211E-2</v>
      </c>
      <c r="M261" s="51">
        <f t="shared" si="61"/>
        <v>28025626</v>
      </c>
      <c r="N261" s="51">
        <f t="shared" si="62"/>
        <v>3595358</v>
      </c>
      <c r="O261" s="49">
        <f t="shared" si="63"/>
        <v>0.12828823163486161</v>
      </c>
      <c r="P261" s="51">
        <v>27248387</v>
      </c>
      <c r="Q261" s="51">
        <v>6335274</v>
      </c>
      <c r="R261" s="49">
        <v>0.23250088161181798</v>
      </c>
      <c r="S261" s="49">
        <f t="shared" si="64"/>
        <v>0.11296693933521559</v>
      </c>
      <c r="T261" s="59">
        <v>4</v>
      </c>
    </row>
    <row r="262" spans="1:20" ht="12.75" customHeight="1" x14ac:dyDescent="0.25">
      <c r="A262" s="52" t="s">
        <v>601</v>
      </c>
      <c r="B262" s="52" t="s">
        <v>602</v>
      </c>
      <c r="C262" s="52" t="s">
        <v>334</v>
      </c>
      <c r="D262" s="58">
        <f t="shared" si="52"/>
        <v>29874667</v>
      </c>
      <c r="E262" s="58">
        <f t="shared" si="53"/>
        <v>4747115</v>
      </c>
      <c r="F262" s="70">
        <f t="shared" si="54"/>
        <v>0.15890101804314671</v>
      </c>
      <c r="G262" s="58">
        <f t="shared" si="55"/>
        <v>28257323</v>
      </c>
      <c r="H262" s="58">
        <f t="shared" si="56"/>
        <v>3742188</v>
      </c>
      <c r="I262" s="70">
        <f t="shared" si="57"/>
        <v>0.13243250254102273</v>
      </c>
      <c r="J262" s="58">
        <f t="shared" si="58"/>
        <v>28009285</v>
      </c>
      <c r="K262" s="58">
        <f t="shared" si="59"/>
        <v>4963902</v>
      </c>
      <c r="L262" s="70">
        <f t="shared" si="60"/>
        <v>0.17722344572523005</v>
      </c>
      <c r="M262" s="51">
        <f t="shared" si="61"/>
        <v>28196915</v>
      </c>
      <c r="N262" s="51">
        <f t="shared" si="62"/>
        <v>6583175</v>
      </c>
      <c r="O262" s="49">
        <f t="shared" si="63"/>
        <v>0.23347146310154851</v>
      </c>
      <c r="P262" s="51">
        <v>29001342</v>
      </c>
      <c r="Q262" s="51">
        <v>6833056</v>
      </c>
      <c r="R262" s="49">
        <v>0.23561171755431179</v>
      </c>
      <c r="S262" s="49">
        <f t="shared" si="64"/>
        <v>0.18752802939305196</v>
      </c>
      <c r="T262" s="59">
        <v>3</v>
      </c>
    </row>
    <row r="263" spans="1:20" ht="12.75" customHeight="1" x14ac:dyDescent="0.25">
      <c r="A263" s="52" t="s">
        <v>603</v>
      </c>
      <c r="B263" s="52" t="s">
        <v>604</v>
      </c>
      <c r="C263" s="52" t="s">
        <v>334</v>
      </c>
      <c r="D263" s="58">
        <f t="shared" si="52"/>
        <v>15017124</v>
      </c>
      <c r="E263" s="58">
        <f t="shared" si="53"/>
        <v>2829379</v>
      </c>
      <c r="F263" s="70">
        <f t="shared" si="54"/>
        <v>0.18841017760790948</v>
      </c>
      <c r="G263" s="58">
        <f t="shared" si="55"/>
        <v>14958841</v>
      </c>
      <c r="H263" s="58">
        <f t="shared" si="56"/>
        <v>3623958</v>
      </c>
      <c r="I263" s="70">
        <f t="shared" si="57"/>
        <v>0.24226195064176428</v>
      </c>
      <c r="J263" s="58">
        <f t="shared" si="58"/>
        <v>15869564</v>
      </c>
      <c r="K263" s="58">
        <f t="shared" si="59"/>
        <v>4544051</v>
      </c>
      <c r="L263" s="70">
        <f t="shared" si="60"/>
        <v>0.28633748223958766</v>
      </c>
      <c r="M263" s="51">
        <f t="shared" si="61"/>
        <v>16436301</v>
      </c>
      <c r="N263" s="51">
        <f t="shared" si="62"/>
        <v>5328915</v>
      </c>
      <c r="O263" s="49">
        <f t="shared" si="63"/>
        <v>0.32421619681946684</v>
      </c>
      <c r="P263" s="51">
        <v>16739474</v>
      </c>
      <c r="Q263" s="51">
        <v>6172509</v>
      </c>
      <c r="R263" s="49">
        <v>0.3687397226460043</v>
      </c>
      <c r="S263" s="49">
        <f t="shared" si="64"/>
        <v>0.28199310599094651</v>
      </c>
      <c r="T263" s="59">
        <v>3</v>
      </c>
    </row>
    <row r="264" spans="1:20" ht="12.75" customHeight="1" x14ac:dyDescent="0.25">
      <c r="A264" s="52" t="s">
        <v>605</v>
      </c>
      <c r="B264" s="52" t="s">
        <v>606</v>
      </c>
      <c r="C264" s="52" t="s">
        <v>334</v>
      </c>
      <c r="D264" s="58">
        <f t="shared" si="52"/>
        <v>7325522</v>
      </c>
      <c r="E264" s="58">
        <f t="shared" si="53"/>
        <v>5639524</v>
      </c>
      <c r="F264" s="70">
        <f t="shared" si="54"/>
        <v>0.76984602598968377</v>
      </c>
      <c r="G264" s="58">
        <f t="shared" si="55"/>
        <v>7615295</v>
      </c>
      <c r="H264" s="58">
        <f t="shared" si="56"/>
        <v>5366323</v>
      </c>
      <c r="I264" s="70">
        <f t="shared" si="57"/>
        <v>0.70467696917847567</v>
      </c>
      <c r="J264" s="58">
        <f t="shared" si="58"/>
        <v>7689034</v>
      </c>
      <c r="K264" s="58">
        <f t="shared" si="59"/>
        <v>5516282</v>
      </c>
      <c r="L264" s="70">
        <f t="shared" si="60"/>
        <v>0.71742198044643835</v>
      </c>
      <c r="M264" s="51">
        <f t="shared" si="61"/>
        <v>7629814</v>
      </c>
      <c r="N264" s="51">
        <f t="shared" si="62"/>
        <v>5988696</v>
      </c>
      <c r="O264" s="49">
        <f t="shared" si="63"/>
        <v>0.78490720743651154</v>
      </c>
      <c r="P264" s="51">
        <v>8215550</v>
      </c>
      <c r="Q264" s="51">
        <v>6590286</v>
      </c>
      <c r="R264" s="49">
        <v>0.802172222188411</v>
      </c>
      <c r="S264" s="49">
        <f t="shared" si="64"/>
        <v>0.755804881047904</v>
      </c>
      <c r="T264" s="59">
        <v>3</v>
      </c>
    </row>
    <row r="265" spans="1:20" ht="12.75" customHeight="1" x14ac:dyDescent="0.25">
      <c r="A265" s="52" t="s">
        <v>607</v>
      </c>
      <c r="B265" s="52" t="s">
        <v>608</v>
      </c>
      <c r="C265" s="52" t="s">
        <v>334</v>
      </c>
      <c r="D265" s="58">
        <f t="shared" si="52"/>
        <v>18037492</v>
      </c>
      <c r="E265" s="58">
        <f t="shared" si="53"/>
        <v>1177260</v>
      </c>
      <c r="F265" s="70">
        <f t="shared" si="54"/>
        <v>6.5267388614780819E-2</v>
      </c>
      <c r="G265" s="58">
        <f t="shared" si="55"/>
        <v>17595497</v>
      </c>
      <c r="H265" s="58">
        <f t="shared" si="56"/>
        <v>1163932</v>
      </c>
      <c r="I265" s="70">
        <f t="shared" si="57"/>
        <v>6.6149424480592967E-2</v>
      </c>
      <c r="J265" s="58">
        <f t="shared" si="58"/>
        <v>17499849</v>
      </c>
      <c r="K265" s="58">
        <f t="shared" si="59"/>
        <v>2136096</v>
      </c>
      <c r="L265" s="70">
        <f t="shared" si="60"/>
        <v>0.12206368180662587</v>
      </c>
      <c r="M265" s="51">
        <f t="shared" si="61"/>
        <v>18739526</v>
      </c>
      <c r="N265" s="51">
        <f t="shared" si="62"/>
        <v>3959782</v>
      </c>
      <c r="O265" s="49">
        <f t="shared" si="63"/>
        <v>0.21130641191244645</v>
      </c>
      <c r="P265" s="51">
        <v>19700817</v>
      </c>
      <c r="Q265" s="51">
        <v>5943280</v>
      </c>
      <c r="R265" s="49">
        <v>0.30167682893557157</v>
      </c>
      <c r="S265" s="49">
        <f t="shared" si="64"/>
        <v>0.15329274715000354</v>
      </c>
      <c r="T265" s="59">
        <v>3</v>
      </c>
    </row>
    <row r="266" spans="1:20" ht="12.75" customHeight="1" x14ac:dyDescent="0.25">
      <c r="A266" s="52" t="s">
        <v>609</v>
      </c>
      <c r="B266" s="52" t="s">
        <v>610</v>
      </c>
      <c r="C266" s="52" t="s">
        <v>485</v>
      </c>
      <c r="D266" s="58">
        <f t="shared" si="52"/>
        <v>18105320</v>
      </c>
      <c r="E266" s="58">
        <f t="shared" si="53"/>
        <v>876393</v>
      </c>
      <c r="F266" s="70">
        <f t="shared" si="54"/>
        <v>4.8405275355530859E-2</v>
      </c>
      <c r="G266" s="58">
        <f t="shared" si="55"/>
        <v>18550199</v>
      </c>
      <c r="H266" s="58">
        <f t="shared" si="56"/>
        <v>-249477</v>
      </c>
      <c r="I266" s="70">
        <f t="shared" si="57"/>
        <v>-1.3448750603699723E-2</v>
      </c>
      <c r="J266" s="58">
        <f t="shared" si="58"/>
        <v>18448061</v>
      </c>
      <c r="K266" s="58">
        <f t="shared" si="59"/>
        <v>139494</v>
      </c>
      <c r="L266" s="70">
        <f t="shared" si="60"/>
        <v>7.5614450754472248E-3</v>
      </c>
      <c r="M266" s="51">
        <f t="shared" si="61"/>
        <v>19588770</v>
      </c>
      <c r="N266" s="51">
        <f t="shared" si="62"/>
        <v>719125</v>
      </c>
      <c r="O266" s="49">
        <f t="shared" si="63"/>
        <v>3.6711084973686456E-2</v>
      </c>
      <c r="P266" s="51">
        <v>20594878</v>
      </c>
      <c r="Q266" s="51">
        <v>130709</v>
      </c>
      <c r="R266" s="49">
        <v>6.3466751296123239E-3</v>
      </c>
      <c r="S266" s="49">
        <f t="shared" si="64"/>
        <v>1.7115145986115427E-2</v>
      </c>
      <c r="T266" s="59">
        <v>3</v>
      </c>
    </row>
    <row r="267" spans="1:20" ht="12.75" customHeight="1" x14ac:dyDescent="0.25">
      <c r="A267" s="52" t="s">
        <v>611</v>
      </c>
      <c r="B267" s="52" t="s">
        <v>612</v>
      </c>
      <c r="C267" s="52" t="s">
        <v>485</v>
      </c>
      <c r="D267" s="58">
        <f t="shared" si="52"/>
        <v>14038119</v>
      </c>
      <c r="E267" s="58">
        <f t="shared" si="53"/>
        <v>1889481</v>
      </c>
      <c r="F267" s="70">
        <f t="shared" si="54"/>
        <v>0.13459645127669884</v>
      </c>
      <c r="G267" s="58">
        <f t="shared" si="55"/>
        <v>14456951</v>
      </c>
      <c r="H267" s="58">
        <f t="shared" si="56"/>
        <v>2145472</v>
      </c>
      <c r="I267" s="70">
        <f t="shared" si="57"/>
        <v>0.1484041828736917</v>
      </c>
      <c r="J267" s="58">
        <f t="shared" si="58"/>
        <v>14753797</v>
      </c>
      <c r="K267" s="58">
        <f t="shared" si="59"/>
        <v>1878415</v>
      </c>
      <c r="L267" s="70">
        <f t="shared" si="60"/>
        <v>0.12731739497296865</v>
      </c>
      <c r="M267" s="51">
        <f t="shared" si="61"/>
        <v>15272429</v>
      </c>
      <c r="N267" s="51">
        <f t="shared" si="62"/>
        <v>1564808</v>
      </c>
      <c r="O267" s="49">
        <f t="shared" si="63"/>
        <v>0.10245966767958128</v>
      </c>
      <c r="P267" s="51">
        <v>14579494</v>
      </c>
      <c r="Q267" s="51">
        <v>1823731</v>
      </c>
      <c r="R267" s="49">
        <v>0.12508877194229101</v>
      </c>
      <c r="S267" s="49">
        <f t="shared" si="64"/>
        <v>0.1275732937490463</v>
      </c>
      <c r="T267" s="59">
        <v>1</v>
      </c>
    </row>
    <row r="268" spans="1:20" ht="12.75" customHeight="1" x14ac:dyDescent="0.25">
      <c r="A268" s="52" t="s">
        <v>613</v>
      </c>
      <c r="B268" s="52" t="s">
        <v>614</v>
      </c>
      <c r="C268" s="52" t="s">
        <v>485</v>
      </c>
      <c r="D268" s="58">
        <f t="shared" si="52"/>
        <v>15264291</v>
      </c>
      <c r="E268" s="58">
        <f t="shared" si="53"/>
        <v>230120</v>
      </c>
      <c r="F268" s="70">
        <f t="shared" si="54"/>
        <v>1.5075708396806638E-2</v>
      </c>
      <c r="G268" s="58">
        <f t="shared" si="55"/>
        <v>15225058</v>
      </c>
      <c r="H268" s="58">
        <f t="shared" si="56"/>
        <v>103546</v>
      </c>
      <c r="I268" s="70">
        <f t="shared" si="57"/>
        <v>6.801024994453223E-3</v>
      </c>
      <c r="J268" s="58">
        <f t="shared" si="58"/>
        <v>15552072</v>
      </c>
      <c r="K268" s="58">
        <f t="shared" si="59"/>
        <v>897572</v>
      </c>
      <c r="L268" s="70">
        <f t="shared" si="60"/>
        <v>5.7713981776833338E-2</v>
      </c>
      <c r="M268" s="51">
        <f t="shared" si="61"/>
        <v>15807968</v>
      </c>
      <c r="N268" s="51">
        <f t="shared" si="62"/>
        <v>1533221</v>
      </c>
      <c r="O268" s="49">
        <f t="shared" si="63"/>
        <v>9.6990391174880924E-2</v>
      </c>
      <c r="P268" s="51">
        <v>15550783</v>
      </c>
      <c r="Q268" s="51">
        <v>2892044</v>
      </c>
      <c r="R268" s="49">
        <v>0.18597417249022125</v>
      </c>
      <c r="S268" s="49">
        <f t="shared" si="64"/>
        <v>7.2511055766639076E-2</v>
      </c>
      <c r="T268" s="59">
        <v>3</v>
      </c>
    </row>
    <row r="269" spans="1:20" ht="12.75" customHeight="1" x14ac:dyDescent="0.25">
      <c r="A269" s="52" t="s">
        <v>615</v>
      </c>
      <c r="B269" s="52" t="s">
        <v>616</v>
      </c>
      <c r="C269" s="52" t="s">
        <v>485</v>
      </c>
      <c r="D269" s="58">
        <f t="shared" si="52"/>
        <v>8927811</v>
      </c>
      <c r="E269" s="58">
        <f t="shared" si="53"/>
        <v>1913592</v>
      </c>
      <c r="F269" s="70">
        <f t="shared" si="54"/>
        <v>0.21434055895672521</v>
      </c>
      <c r="G269" s="58">
        <f t="shared" si="55"/>
        <v>9066121</v>
      </c>
      <c r="H269" s="58">
        <f t="shared" si="56"/>
        <v>1957124</v>
      </c>
      <c r="I269" s="70">
        <f t="shared" si="57"/>
        <v>0.2158722567236859</v>
      </c>
      <c r="J269" s="58">
        <f t="shared" si="58"/>
        <v>9547215</v>
      </c>
      <c r="K269" s="58">
        <f t="shared" si="59"/>
        <v>2251827</v>
      </c>
      <c r="L269" s="70">
        <f t="shared" si="60"/>
        <v>0.23586218598826988</v>
      </c>
      <c r="M269" s="51">
        <f t="shared" si="61"/>
        <v>9670219</v>
      </c>
      <c r="N269" s="51">
        <f t="shared" si="62"/>
        <v>2747822</v>
      </c>
      <c r="O269" s="49">
        <f t="shared" si="63"/>
        <v>0.2841530269376526</v>
      </c>
      <c r="P269" s="51">
        <v>9907491</v>
      </c>
      <c r="Q269" s="51">
        <v>3126858</v>
      </c>
      <c r="R269" s="49">
        <v>0.31560543431227944</v>
      </c>
      <c r="S269" s="49">
        <f t="shared" si="64"/>
        <v>0.2531666925837226</v>
      </c>
      <c r="T269" s="59">
        <v>1</v>
      </c>
    </row>
    <row r="270" spans="1:20" ht="12.75" customHeight="1" x14ac:dyDescent="0.25">
      <c r="A270" s="52" t="s">
        <v>617</v>
      </c>
      <c r="B270" s="52" t="s">
        <v>618</v>
      </c>
      <c r="C270" s="52" t="s">
        <v>485</v>
      </c>
      <c r="D270" s="58">
        <f t="shared" si="52"/>
        <v>23117317</v>
      </c>
      <c r="E270" s="58">
        <f t="shared" si="53"/>
        <v>2824447</v>
      </c>
      <c r="F270" s="70">
        <f t="shared" si="54"/>
        <v>0.12217884108263947</v>
      </c>
      <c r="G270" s="58">
        <f t="shared" si="55"/>
        <v>23183709</v>
      </c>
      <c r="H270" s="58">
        <f t="shared" si="56"/>
        <v>2782402</v>
      </c>
      <c r="I270" s="70">
        <f t="shared" si="57"/>
        <v>0.12001539529330704</v>
      </c>
      <c r="J270" s="58">
        <f t="shared" si="58"/>
        <v>23847297</v>
      </c>
      <c r="K270" s="58">
        <f t="shared" si="59"/>
        <v>3811296</v>
      </c>
      <c r="L270" s="70">
        <f t="shared" si="60"/>
        <v>0.1598208803287014</v>
      </c>
      <c r="M270" s="51">
        <f t="shared" si="61"/>
        <v>24690319</v>
      </c>
      <c r="N270" s="51">
        <f t="shared" si="62"/>
        <v>5721347</v>
      </c>
      <c r="O270" s="49">
        <f t="shared" si="63"/>
        <v>0.23172430457459864</v>
      </c>
      <c r="P270" s="51">
        <v>26920143</v>
      </c>
      <c r="Q270" s="51">
        <v>6134344</v>
      </c>
      <c r="R270" s="49">
        <v>0.22787189503413857</v>
      </c>
      <c r="S270" s="49">
        <f t="shared" si="64"/>
        <v>0.17232226326267702</v>
      </c>
      <c r="T270" s="59">
        <v>4</v>
      </c>
    </row>
    <row r="271" spans="1:20" ht="12.75" customHeight="1" x14ac:dyDescent="0.25">
      <c r="A271" s="52" t="s">
        <v>619</v>
      </c>
      <c r="B271" s="52" t="s">
        <v>620</v>
      </c>
      <c r="C271" s="52" t="s">
        <v>485</v>
      </c>
      <c r="D271" s="58">
        <f t="shared" si="52"/>
        <v>65412464</v>
      </c>
      <c r="E271" s="58">
        <f t="shared" si="53"/>
        <v>1830240</v>
      </c>
      <c r="F271" s="70">
        <f t="shared" si="54"/>
        <v>2.7979988645589014E-2</v>
      </c>
      <c r="G271" s="58">
        <f t="shared" si="55"/>
        <v>64471638</v>
      </c>
      <c r="H271" s="58">
        <f t="shared" si="56"/>
        <v>4607114</v>
      </c>
      <c r="I271" s="70">
        <f t="shared" si="57"/>
        <v>7.1459546289176029E-2</v>
      </c>
      <c r="J271" s="58">
        <f t="shared" si="58"/>
        <v>62368675</v>
      </c>
      <c r="K271" s="58">
        <f t="shared" si="59"/>
        <v>7613526</v>
      </c>
      <c r="L271" s="70">
        <f t="shared" si="60"/>
        <v>0.12207291561028032</v>
      </c>
      <c r="M271" s="51">
        <f t="shared" si="61"/>
        <v>65717848</v>
      </c>
      <c r="N271" s="51">
        <f t="shared" si="62"/>
        <v>12107381</v>
      </c>
      <c r="O271" s="49">
        <f t="shared" si="63"/>
        <v>0.18423276732981275</v>
      </c>
      <c r="P271" s="51">
        <v>64703641</v>
      </c>
      <c r="Q271" s="51">
        <v>20636264</v>
      </c>
      <c r="R271" s="49">
        <v>0.31893512762287984</v>
      </c>
      <c r="S271" s="49">
        <f t="shared" si="64"/>
        <v>0.14493606909954759</v>
      </c>
      <c r="T271" s="59">
        <v>5</v>
      </c>
    </row>
    <row r="272" spans="1:20" ht="12.75" customHeight="1" x14ac:dyDescent="0.25">
      <c r="A272" s="52" t="s">
        <v>621</v>
      </c>
      <c r="B272" s="52" t="s">
        <v>622</v>
      </c>
      <c r="C272" s="52" t="s">
        <v>485</v>
      </c>
      <c r="D272" s="58">
        <f t="shared" si="52"/>
        <v>8517171</v>
      </c>
      <c r="E272" s="58">
        <f t="shared" si="53"/>
        <v>1243775</v>
      </c>
      <c r="F272" s="70">
        <f t="shared" si="54"/>
        <v>0.14603146983898763</v>
      </c>
      <c r="G272" s="58">
        <f t="shared" si="55"/>
        <v>8626356</v>
      </c>
      <c r="H272" s="58">
        <f t="shared" si="56"/>
        <v>1379172</v>
      </c>
      <c r="I272" s="70">
        <f t="shared" si="57"/>
        <v>0.15987886426203601</v>
      </c>
      <c r="J272" s="58">
        <f t="shared" si="58"/>
        <v>9045695</v>
      </c>
      <c r="K272" s="58">
        <f t="shared" si="59"/>
        <v>1445136</v>
      </c>
      <c r="L272" s="70">
        <f t="shared" si="60"/>
        <v>0.15975953202048046</v>
      </c>
      <c r="M272" s="51">
        <f t="shared" si="61"/>
        <v>9574613</v>
      </c>
      <c r="N272" s="51">
        <f t="shared" si="62"/>
        <v>1458315</v>
      </c>
      <c r="O272" s="49">
        <f t="shared" si="63"/>
        <v>0.15231059469453231</v>
      </c>
      <c r="P272" s="51">
        <v>9834538</v>
      </c>
      <c r="Q272" s="51">
        <v>1981631</v>
      </c>
      <c r="R272" s="49">
        <v>0.20149711150640731</v>
      </c>
      <c r="S272" s="49">
        <f t="shared" si="64"/>
        <v>0.16389551446448875</v>
      </c>
      <c r="T272" s="59">
        <v>1</v>
      </c>
    </row>
    <row r="273" spans="1:20" ht="12.75" customHeight="1" x14ac:dyDescent="0.25">
      <c r="A273" s="52" t="s">
        <v>623</v>
      </c>
      <c r="B273" s="52" t="s">
        <v>624</v>
      </c>
      <c r="C273" s="52" t="s">
        <v>399</v>
      </c>
      <c r="D273" s="58">
        <f t="shared" si="52"/>
        <v>13088777</v>
      </c>
      <c r="E273" s="58">
        <f t="shared" si="53"/>
        <v>3349865</v>
      </c>
      <c r="F273" s="70">
        <f t="shared" si="54"/>
        <v>0.25593414877493903</v>
      </c>
      <c r="G273" s="58">
        <f t="shared" si="55"/>
        <v>12982396</v>
      </c>
      <c r="H273" s="58">
        <f t="shared" si="56"/>
        <v>4462478</v>
      </c>
      <c r="I273" s="70">
        <f t="shared" si="57"/>
        <v>0.34373300583343785</v>
      </c>
      <c r="J273" s="58">
        <f t="shared" si="58"/>
        <v>14035732</v>
      </c>
      <c r="K273" s="58">
        <f t="shared" si="59"/>
        <v>4995016</v>
      </c>
      <c r="L273" s="70">
        <f t="shared" si="60"/>
        <v>0.3558785533950064</v>
      </c>
      <c r="M273" s="51">
        <f t="shared" si="61"/>
        <v>15727382</v>
      </c>
      <c r="N273" s="51">
        <f t="shared" si="62"/>
        <v>4911973</v>
      </c>
      <c r="O273" s="49">
        <f t="shared" si="63"/>
        <v>0.31231981266812237</v>
      </c>
      <c r="P273" s="51">
        <v>15637974</v>
      </c>
      <c r="Q273" s="51">
        <v>4877747</v>
      </c>
      <c r="R273" s="49">
        <v>0.31191681224179041</v>
      </c>
      <c r="S273" s="49">
        <f t="shared" si="64"/>
        <v>0.31595646658265919</v>
      </c>
      <c r="T273" s="59">
        <v>1</v>
      </c>
    </row>
    <row r="274" spans="1:20" ht="12.75" customHeight="1" x14ac:dyDescent="0.25">
      <c r="A274" s="52" t="s">
        <v>625</v>
      </c>
      <c r="B274" s="52" t="s">
        <v>626</v>
      </c>
      <c r="C274" s="52" t="s">
        <v>399</v>
      </c>
      <c r="D274" s="58">
        <f t="shared" si="52"/>
        <v>15634325</v>
      </c>
      <c r="E274" s="58">
        <f t="shared" si="53"/>
        <v>3308092</v>
      </c>
      <c r="F274" s="70">
        <f t="shared" si="54"/>
        <v>0.21159161012707617</v>
      </c>
      <c r="G274" s="58">
        <f t="shared" si="55"/>
        <v>16387698</v>
      </c>
      <c r="H274" s="58">
        <f t="shared" si="56"/>
        <v>3247536</v>
      </c>
      <c r="I274" s="70">
        <f t="shared" si="57"/>
        <v>0.19816913882596568</v>
      </c>
      <c r="J274" s="58">
        <f t="shared" si="58"/>
        <v>16041691</v>
      </c>
      <c r="K274" s="58">
        <f t="shared" si="59"/>
        <v>2817543</v>
      </c>
      <c r="L274" s="70">
        <f t="shared" si="60"/>
        <v>0.17563877773234754</v>
      </c>
      <c r="M274" s="51">
        <f t="shared" si="61"/>
        <v>16417829</v>
      </c>
      <c r="N274" s="51">
        <f t="shared" si="62"/>
        <v>2516955</v>
      </c>
      <c r="O274" s="49">
        <f t="shared" si="63"/>
        <v>0.15330620144721935</v>
      </c>
      <c r="P274" s="51">
        <v>15258604</v>
      </c>
      <c r="Q274" s="51">
        <v>3073058</v>
      </c>
      <c r="R274" s="49">
        <v>0.20139837169900995</v>
      </c>
      <c r="S274" s="49">
        <f t="shared" si="64"/>
        <v>0.18802081996632372</v>
      </c>
      <c r="T274" s="59">
        <v>2</v>
      </c>
    </row>
    <row r="275" spans="1:20" ht="12.75" customHeight="1" x14ac:dyDescent="0.25">
      <c r="A275" s="52" t="s">
        <v>627</v>
      </c>
      <c r="B275" s="52" t="s">
        <v>628</v>
      </c>
      <c r="C275" s="52" t="s">
        <v>399</v>
      </c>
      <c r="D275" s="58">
        <f t="shared" si="52"/>
        <v>11488604</v>
      </c>
      <c r="E275" s="58">
        <f t="shared" si="53"/>
        <v>2805084</v>
      </c>
      <c r="F275" s="70">
        <f t="shared" si="54"/>
        <v>0.24416230205166789</v>
      </c>
      <c r="G275" s="58">
        <f t="shared" si="55"/>
        <v>11275156</v>
      </c>
      <c r="H275" s="58">
        <f t="shared" si="56"/>
        <v>3609145</v>
      </c>
      <c r="I275" s="70">
        <f t="shared" si="57"/>
        <v>0.32009712326818363</v>
      </c>
      <c r="J275" s="58">
        <f t="shared" si="58"/>
        <v>11728700</v>
      </c>
      <c r="K275" s="58">
        <f t="shared" si="59"/>
        <v>4608025</v>
      </c>
      <c r="L275" s="70">
        <f t="shared" si="60"/>
        <v>0.39288454815964258</v>
      </c>
      <c r="M275" s="51">
        <f t="shared" si="61"/>
        <v>11826730</v>
      </c>
      <c r="N275" s="51">
        <f t="shared" si="62"/>
        <v>5902546</v>
      </c>
      <c r="O275" s="49">
        <f t="shared" si="63"/>
        <v>0.49908520783005955</v>
      </c>
      <c r="P275" s="51">
        <v>12163890</v>
      </c>
      <c r="Q275" s="51">
        <v>7853217</v>
      </c>
      <c r="R275" s="49">
        <v>0.64561723264514892</v>
      </c>
      <c r="S275" s="49">
        <f t="shared" si="64"/>
        <v>0.42036928279094055</v>
      </c>
      <c r="T275" s="59">
        <v>2</v>
      </c>
    </row>
    <row r="276" spans="1:20" ht="12.75" customHeight="1" x14ac:dyDescent="0.25">
      <c r="A276" s="52" t="s">
        <v>629</v>
      </c>
      <c r="B276" s="52" t="s">
        <v>630</v>
      </c>
      <c r="C276" s="52" t="s">
        <v>119</v>
      </c>
      <c r="D276" s="58">
        <f t="shared" si="52"/>
        <v>17763058</v>
      </c>
      <c r="E276" s="58">
        <f t="shared" si="53"/>
        <v>905107</v>
      </c>
      <c r="F276" s="70">
        <f t="shared" si="54"/>
        <v>5.0954458404628304E-2</v>
      </c>
      <c r="G276" s="58">
        <f t="shared" si="55"/>
        <v>17798654</v>
      </c>
      <c r="H276" s="58">
        <f t="shared" si="56"/>
        <v>610260</v>
      </c>
      <c r="I276" s="70">
        <f t="shared" si="57"/>
        <v>3.4286862366109255E-2</v>
      </c>
      <c r="J276" s="58">
        <f t="shared" si="58"/>
        <v>18444951</v>
      </c>
      <c r="K276" s="58">
        <f t="shared" si="59"/>
        <v>20956</v>
      </c>
      <c r="L276" s="70">
        <f t="shared" si="60"/>
        <v>1.1361374719835256E-3</v>
      </c>
      <c r="M276" s="51">
        <f t="shared" si="61"/>
        <v>17913999</v>
      </c>
      <c r="N276" s="51">
        <f t="shared" si="62"/>
        <v>240487</v>
      </c>
      <c r="O276" s="49">
        <f t="shared" si="63"/>
        <v>1.3424529051274369E-2</v>
      </c>
      <c r="P276" s="51">
        <v>18811948</v>
      </c>
      <c r="Q276" s="51">
        <v>451099</v>
      </c>
      <c r="R276" s="49">
        <v>2.3979387993205169E-2</v>
      </c>
      <c r="S276" s="49">
        <f t="shared" si="64"/>
        <v>2.4756275057440123E-2</v>
      </c>
      <c r="T276" s="59">
        <v>1</v>
      </c>
    </row>
    <row r="277" spans="1:20" ht="12.75" customHeight="1" x14ac:dyDescent="0.25">
      <c r="A277" s="52" t="s">
        <v>631</v>
      </c>
      <c r="B277" s="52" t="s">
        <v>632</v>
      </c>
      <c r="C277" s="52" t="s">
        <v>119</v>
      </c>
      <c r="D277" s="58">
        <f t="shared" si="52"/>
        <v>10550189</v>
      </c>
      <c r="E277" s="58">
        <f t="shared" si="53"/>
        <v>1360791</v>
      </c>
      <c r="F277" s="70">
        <f t="shared" si="54"/>
        <v>0.12898261822608106</v>
      </c>
      <c r="G277" s="58">
        <f t="shared" si="55"/>
        <v>10299377</v>
      </c>
      <c r="H277" s="58">
        <f t="shared" si="56"/>
        <v>1539899</v>
      </c>
      <c r="I277" s="70">
        <f t="shared" si="57"/>
        <v>0.14951380068910963</v>
      </c>
      <c r="J277" s="58">
        <f t="shared" si="58"/>
        <v>10717401</v>
      </c>
      <c r="K277" s="58">
        <f t="shared" si="59"/>
        <v>1618648</v>
      </c>
      <c r="L277" s="70">
        <f t="shared" si="60"/>
        <v>0.15102989987964432</v>
      </c>
      <c r="M277" s="51">
        <f t="shared" si="61"/>
        <v>11260977</v>
      </c>
      <c r="N277" s="51">
        <f t="shared" si="62"/>
        <v>1505487</v>
      </c>
      <c r="O277" s="49">
        <f t="shared" si="63"/>
        <v>0.13369062027211315</v>
      </c>
      <c r="P277" s="51">
        <v>11646994</v>
      </c>
      <c r="Q277" s="51">
        <v>2161739</v>
      </c>
      <c r="R277" s="49">
        <v>0.18560488654840898</v>
      </c>
      <c r="S277" s="49">
        <f t="shared" si="64"/>
        <v>0.14976436512307142</v>
      </c>
      <c r="T277" s="59">
        <v>2</v>
      </c>
    </row>
    <row r="278" spans="1:20" ht="12.75" customHeight="1" x14ac:dyDescent="0.25">
      <c r="A278" s="83" t="s">
        <v>633</v>
      </c>
      <c r="B278" s="83" t="s">
        <v>634</v>
      </c>
      <c r="C278" s="83" t="s">
        <v>119</v>
      </c>
      <c r="D278" s="58">
        <f t="shared" si="52"/>
        <v>9816065</v>
      </c>
      <c r="E278" s="58">
        <f t="shared" si="53"/>
        <v>397998</v>
      </c>
      <c r="F278" s="70">
        <f t="shared" si="54"/>
        <v>4.0545575034395147E-2</v>
      </c>
      <c r="G278" s="58">
        <f t="shared" si="55"/>
        <v>9146783</v>
      </c>
      <c r="H278" s="58">
        <f t="shared" si="56"/>
        <v>165396</v>
      </c>
      <c r="I278" s="70">
        <f t="shared" si="57"/>
        <v>1.808242307705343E-2</v>
      </c>
      <c r="J278" s="58">
        <f t="shared" si="58"/>
        <v>9351109</v>
      </c>
      <c r="K278" s="58">
        <f t="shared" si="59"/>
        <v>141819</v>
      </c>
      <c r="L278" s="70">
        <f t="shared" si="60"/>
        <v>1.5166008652021916E-2</v>
      </c>
      <c r="M278" s="51">
        <f t="shared" si="61"/>
        <v>9567474</v>
      </c>
      <c r="N278" s="51">
        <f t="shared" si="62"/>
        <v>188391</v>
      </c>
      <c r="O278" s="49">
        <f t="shared" si="63"/>
        <v>1.9690777314890013E-2</v>
      </c>
      <c r="P278" s="84" t="s">
        <v>1420</v>
      </c>
      <c r="Q278" s="84" t="s">
        <v>1420</v>
      </c>
      <c r="R278" s="85" t="s">
        <v>1420</v>
      </c>
      <c r="S278" s="85">
        <f t="shared" si="64"/>
        <v>2.3371196019590125E-2</v>
      </c>
      <c r="T278" s="86">
        <v>1</v>
      </c>
    </row>
    <row r="279" spans="1:20" ht="12.75" customHeight="1" x14ac:dyDescent="0.25">
      <c r="A279" s="52" t="s">
        <v>635</v>
      </c>
      <c r="B279" s="52" t="s">
        <v>636</v>
      </c>
      <c r="C279" s="52" t="s">
        <v>119</v>
      </c>
      <c r="D279" s="58">
        <f t="shared" si="52"/>
        <v>11585858</v>
      </c>
      <c r="E279" s="58">
        <f t="shared" si="53"/>
        <v>4479765</v>
      </c>
      <c r="F279" s="70">
        <f t="shared" si="54"/>
        <v>0.38665802739857508</v>
      </c>
      <c r="G279" s="58">
        <f t="shared" si="55"/>
        <v>11613481</v>
      </c>
      <c r="H279" s="58">
        <f t="shared" si="56"/>
        <v>4487733</v>
      </c>
      <c r="I279" s="70">
        <f t="shared" si="57"/>
        <v>0.38642444931024555</v>
      </c>
      <c r="J279" s="58">
        <f t="shared" si="58"/>
        <v>11596799</v>
      </c>
      <c r="K279" s="58">
        <f t="shared" si="59"/>
        <v>4817101</v>
      </c>
      <c r="L279" s="70">
        <f t="shared" si="60"/>
        <v>0.41538195151955293</v>
      </c>
      <c r="M279" s="51">
        <f t="shared" si="61"/>
        <v>12314131</v>
      </c>
      <c r="N279" s="51">
        <f t="shared" si="62"/>
        <v>4707806</v>
      </c>
      <c r="O279" s="49">
        <f t="shared" si="63"/>
        <v>0.3823092348132402</v>
      </c>
      <c r="P279" s="51">
        <v>12078428</v>
      </c>
      <c r="Q279" s="51">
        <v>5092764</v>
      </c>
      <c r="R279" s="49">
        <v>0.42164129305568571</v>
      </c>
      <c r="S279" s="49">
        <f t="shared" si="64"/>
        <v>0.3984829912194599</v>
      </c>
      <c r="T279" s="59">
        <v>2</v>
      </c>
    </row>
    <row r="280" spans="1:20" ht="12.75" customHeight="1" x14ac:dyDescent="0.25">
      <c r="A280" s="52" t="s">
        <v>637</v>
      </c>
      <c r="B280" s="52" t="s">
        <v>638</v>
      </c>
      <c r="C280" s="52" t="s">
        <v>99</v>
      </c>
      <c r="D280" s="58">
        <f t="shared" si="52"/>
        <v>10697006</v>
      </c>
      <c r="E280" s="58">
        <f t="shared" si="53"/>
        <v>3381609</v>
      </c>
      <c r="F280" s="70">
        <f t="shared" si="54"/>
        <v>0.31612668068055677</v>
      </c>
      <c r="G280" s="58">
        <f t="shared" si="55"/>
        <v>10084540</v>
      </c>
      <c r="H280" s="58">
        <f t="shared" si="56"/>
        <v>3969506</v>
      </c>
      <c r="I280" s="70">
        <f t="shared" si="57"/>
        <v>0.39362291190277393</v>
      </c>
      <c r="J280" s="58">
        <f t="shared" si="58"/>
        <v>10164671</v>
      </c>
      <c r="K280" s="58">
        <f t="shared" si="59"/>
        <v>4866397</v>
      </c>
      <c r="L280" s="70">
        <f t="shared" si="60"/>
        <v>0.47875597744383463</v>
      </c>
      <c r="M280" s="51">
        <f t="shared" si="61"/>
        <v>10599464</v>
      </c>
      <c r="N280" s="51">
        <f t="shared" si="62"/>
        <v>5730272</v>
      </c>
      <c r="O280" s="49">
        <f t="shared" si="63"/>
        <v>0.54061903507573594</v>
      </c>
      <c r="P280" s="51">
        <v>11890239</v>
      </c>
      <c r="Q280" s="51">
        <v>6157444</v>
      </c>
      <c r="R280" s="49">
        <v>0.51785704223439077</v>
      </c>
      <c r="S280" s="49">
        <f t="shared" si="64"/>
        <v>0.44939632946745844</v>
      </c>
      <c r="T280" s="59">
        <v>1</v>
      </c>
    </row>
    <row r="281" spans="1:20" ht="12.75" customHeight="1" x14ac:dyDescent="0.25">
      <c r="A281" s="52" t="s">
        <v>639</v>
      </c>
      <c r="B281" s="52" t="s">
        <v>640</v>
      </c>
      <c r="C281" s="52" t="s">
        <v>99</v>
      </c>
      <c r="D281" s="58">
        <f t="shared" si="52"/>
        <v>20107723</v>
      </c>
      <c r="E281" s="58">
        <f t="shared" si="53"/>
        <v>5737464</v>
      </c>
      <c r="F281" s="70">
        <f t="shared" si="54"/>
        <v>0.28533633569549371</v>
      </c>
      <c r="G281" s="58">
        <f t="shared" si="55"/>
        <v>19823156</v>
      </c>
      <c r="H281" s="58">
        <f t="shared" si="56"/>
        <v>5535812</v>
      </c>
      <c r="I281" s="70">
        <f t="shared" si="57"/>
        <v>0.27925987163698857</v>
      </c>
      <c r="J281" s="58">
        <f t="shared" si="58"/>
        <v>20027018</v>
      </c>
      <c r="K281" s="58">
        <f t="shared" si="59"/>
        <v>6108893</v>
      </c>
      <c r="L281" s="70">
        <f t="shared" si="60"/>
        <v>0.30503258148567103</v>
      </c>
      <c r="M281" s="51">
        <f t="shared" si="61"/>
        <v>20017291</v>
      </c>
      <c r="N281" s="51">
        <f t="shared" si="62"/>
        <v>6983616</v>
      </c>
      <c r="O281" s="49">
        <f t="shared" si="63"/>
        <v>0.34887917650795003</v>
      </c>
      <c r="P281" s="51">
        <v>20603534</v>
      </c>
      <c r="Q281" s="51">
        <v>7516446</v>
      </c>
      <c r="R281" s="49">
        <v>0.3648134344331414</v>
      </c>
      <c r="S281" s="49">
        <f t="shared" si="64"/>
        <v>0.31666427995184893</v>
      </c>
      <c r="T281" s="59">
        <v>1</v>
      </c>
    </row>
    <row r="282" spans="1:20" ht="12.75" customHeight="1" x14ac:dyDescent="0.25">
      <c r="A282" s="52" t="s">
        <v>641</v>
      </c>
      <c r="B282" s="52" t="s">
        <v>642</v>
      </c>
      <c r="C282" s="52" t="s">
        <v>62</v>
      </c>
      <c r="D282" s="58">
        <f t="shared" si="52"/>
        <v>8357121</v>
      </c>
      <c r="E282" s="58">
        <f t="shared" si="53"/>
        <v>2691513</v>
      </c>
      <c r="F282" s="70">
        <f t="shared" si="54"/>
        <v>0.32206222693197811</v>
      </c>
      <c r="G282" s="58">
        <f t="shared" si="55"/>
        <v>7770562</v>
      </c>
      <c r="H282" s="58">
        <f t="shared" si="56"/>
        <v>2865596</v>
      </c>
      <c r="I282" s="70">
        <f t="shared" si="57"/>
        <v>0.36877590063627314</v>
      </c>
      <c r="J282" s="58">
        <f t="shared" si="58"/>
        <v>7898032</v>
      </c>
      <c r="K282" s="58">
        <f t="shared" si="59"/>
        <v>3445409</v>
      </c>
      <c r="L282" s="70">
        <f t="shared" si="60"/>
        <v>0.43623639407893006</v>
      </c>
      <c r="M282" s="51">
        <f t="shared" si="61"/>
        <v>8247527</v>
      </c>
      <c r="N282" s="51">
        <f t="shared" si="62"/>
        <v>3894261</v>
      </c>
      <c r="O282" s="49">
        <f t="shared" si="63"/>
        <v>0.47217317384956725</v>
      </c>
      <c r="P282" s="51">
        <v>9120052</v>
      </c>
      <c r="Q282" s="51">
        <v>4538811</v>
      </c>
      <c r="R282" s="49">
        <v>0.49767380712302955</v>
      </c>
      <c r="S282" s="49">
        <f t="shared" si="64"/>
        <v>0.41938430052395564</v>
      </c>
      <c r="T282" s="59">
        <v>2</v>
      </c>
    </row>
    <row r="283" spans="1:20" ht="12.75" customHeight="1" x14ac:dyDescent="0.25">
      <c r="A283" s="52" t="s">
        <v>643</v>
      </c>
      <c r="B283" s="52" t="s">
        <v>644</v>
      </c>
      <c r="C283" s="52" t="s">
        <v>62</v>
      </c>
      <c r="D283" s="58">
        <f t="shared" si="52"/>
        <v>8588679</v>
      </c>
      <c r="E283" s="58">
        <f t="shared" si="53"/>
        <v>1538006</v>
      </c>
      <c r="F283" s="70">
        <f t="shared" si="54"/>
        <v>0.17907363868180426</v>
      </c>
      <c r="G283" s="58">
        <f t="shared" si="55"/>
        <v>9424156</v>
      </c>
      <c r="H283" s="58">
        <f t="shared" si="56"/>
        <v>1032406</v>
      </c>
      <c r="I283" s="70">
        <f t="shared" si="57"/>
        <v>0.10954890814625734</v>
      </c>
      <c r="J283" s="58">
        <f t="shared" si="58"/>
        <v>9361705</v>
      </c>
      <c r="K283" s="58">
        <f t="shared" si="59"/>
        <v>1162350</v>
      </c>
      <c r="L283" s="70">
        <f t="shared" si="60"/>
        <v>0.12416007554179501</v>
      </c>
      <c r="M283" s="51">
        <f t="shared" si="61"/>
        <v>9052871</v>
      </c>
      <c r="N283" s="51">
        <f t="shared" si="62"/>
        <v>1710565</v>
      </c>
      <c r="O283" s="49">
        <f t="shared" si="63"/>
        <v>0.18895276426671714</v>
      </c>
      <c r="P283" s="51">
        <v>9419927</v>
      </c>
      <c r="Q283" s="51">
        <v>2609669</v>
      </c>
      <c r="R283" s="49">
        <v>0.27703707258028643</v>
      </c>
      <c r="S283" s="49">
        <f t="shared" si="64"/>
        <v>0.17575449184337205</v>
      </c>
      <c r="T283" s="59">
        <v>1</v>
      </c>
    </row>
    <row r="284" spans="1:20" ht="12.75" customHeight="1" x14ac:dyDescent="0.25">
      <c r="A284" s="52" t="s">
        <v>645</v>
      </c>
      <c r="B284" s="52" t="s">
        <v>646</v>
      </c>
      <c r="C284" s="52" t="s">
        <v>62</v>
      </c>
      <c r="D284" s="58">
        <f t="shared" si="52"/>
        <v>12832719</v>
      </c>
      <c r="E284" s="58">
        <f t="shared" si="53"/>
        <v>692283</v>
      </c>
      <c r="F284" s="70">
        <f t="shared" si="54"/>
        <v>5.3946712306254037E-2</v>
      </c>
      <c r="G284" s="58">
        <f t="shared" si="55"/>
        <v>11743739</v>
      </c>
      <c r="H284" s="58">
        <f t="shared" si="56"/>
        <v>253027</v>
      </c>
      <c r="I284" s="70">
        <f t="shared" si="57"/>
        <v>2.1545693411612776E-2</v>
      </c>
      <c r="J284" s="58">
        <f t="shared" si="58"/>
        <v>10678203</v>
      </c>
      <c r="K284" s="58">
        <f t="shared" si="59"/>
        <v>409672</v>
      </c>
      <c r="L284" s="70">
        <f t="shared" si="60"/>
        <v>3.8365256775882609E-2</v>
      </c>
      <c r="M284" s="51">
        <f t="shared" si="61"/>
        <v>10968589</v>
      </c>
      <c r="N284" s="51">
        <f t="shared" si="62"/>
        <v>619946</v>
      </c>
      <c r="O284" s="49">
        <f t="shared" si="63"/>
        <v>5.6520123053202191E-2</v>
      </c>
      <c r="P284" s="51">
        <v>11170646</v>
      </c>
      <c r="Q284" s="51">
        <v>1440853</v>
      </c>
      <c r="R284" s="49">
        <v>0.12898564684620747</v>
      </c>
      <c r="S284" s="49">
        <f t="shared" si="64"/>
        <v>5.9872686478631823E-2</v>
      </c>
      <c r="T284" s="59">
        <v>1</v>
      </c>
    </row>
    <row r="285" spans="1:20" ht="12.75" customHeight="1" x14ac:dyDescent="0.25">
      <c r="A285" s="52" t="s">
        <v>647</v>
      </c>
      <c r="B285" s="52" t="s">
        <v>648</v>
      </c>
      <c r="C285" s="52" t="s">
        <v>25</v>
      </c>
      <c r="D285" s="58">
        <f t="shared" si="52"/>
        <v>14615172</v>
      </c>
      <c r="E285" s="58">
        <f t="shared" si="53"/>
        <v>1161739</v>
      </c>
      <c r="F285" s="70">
        <f t="shared" si="54"/>
        <v>7.9488561612548927E-2</v>
      </c>
      <c r="G285" s="58">
        <f t="shared" si="55"/>
        <v>12872328</v>
      </c>
      <c r="H285" s="58">
        <f t="shared" si="56"/>
        <v>1609222</v>
      </c>
      <c r="I285" s="70">
        <f t="shared" si="57"/>
        <v>0.12501406117059788</v>
      </c>
      <c r="J285" s="58">
        <f t="shared" si="58"/>
        <v>12880639</v>
      </c>
      <c r="K285" s="58">
        <f t="shared" si="59"/>
        <v>3792447</v>
      </c>
      <c r="L285" s="70">
        <f t="shared" si="60"/>
        <v>0.29443003565273429</v>
      </c>
      <c r="M285" s="51">
        <f t="shared" si="61"/>
        <v>13026868</v>
      </c>
      <c r="N285" s="51">
        <f t="shared" si="62"/>
        <v>6022894</v>
      </c>
      <c r="O285" s="49">
        <f t="shared" si="63"/>
        <v>0.46234398014933442</v>
      </c>
      <c r="P285" s="51">
        <v>13340212</v>
      </c>
      <c r="Q285" s="51">
        <v>7624839</v>
      </c>
      <c r="R285" s="49">
        <v>0.57156805304143588</v>
      </c>
      <c r="S285" s="49">
        <f t="shared" si="64"/>
        <v>0.30656893832533028</v>
      </c>
      <c r="T285" s="59">
        <v>5</v>
      </c>
    </row>
    <row r="286" spans="1:20" ht="12.75" customHeight="1" x14ac:dyDescent="0.25">
      <c r="A286" s="52" t="s">
        <v>649</v>
      </c>
      <c r="B286" s="52" t="s">
        <v>650</v>
      </c>
      <c r="C286" s="52" t="s">
        <v>25</v>
      </c>
      <c r="D286" s="58">
        <f t="shared" si="52"/>
        <v>16255128</v>
      </c>
      <c r="E286" s="58">
        <f t="shared" si="53"/>
        <v>2472883</v>
      </c>
      <c r="F286" s="70">
        <f t="shared" si="54"/>
        <v>0.15212940802434777</v>
      </c>
      <c r="G286" s="58">
        <f t="shared" si="55"/>
        <v>15332745</v>
      </c>
      <c r="H286" s="58">
        <f t="shared" si="56"/>
        <v>4268398</v>
      </c>
      <c r="I286" s="70">
        <f t="shared" si="57"/>
        <v>0.27838446409954642</v>
      </c>
      <c r="J286" s="58">
        <f t="shared" si="58"/>
        <v>15254316</v>
      </c>
      <c r="K286" s="58">
        <f t="shared" si="59"/>
        <v>6470280</v>
      </c>
      <c r="L286" s="70">
        <f t="shared" si="60"/>
        <v>0.42416061133124555</v>
      </c>
      <c r="M286" s="51">
        <f t="shared" si="61"/>
        <v>15583302</v>
      </c>
      <c r="N286" s="51">
        <f t="shared" si="62"/>
        <v>8197485</v>
      </c>
      <c r="O286" s="49">
        <f t="shared" si="63"/>
        <v>0.52604287589369703</v>
      </c>
      <c r="P286" s="51">
        <v>15720518</v>
      </c>
      <c r="Q286" s="51">
        <v>8781718</v>
      </c>
      <c r="R286" s="49">
        <v>0.55861505326987315</v>
      </c>
      <c r="S286" s="49">
        <f t="shared" si="64"/>
        <v>0.38786648252374195</v>
      </c>
      <c r="T286" s="59">
        <v>5</v>
      </c>
    </row>
    <row r="287" spans="1:20" ht="12.75" customHeight="1" x14ac:dyDescent="0.25">
      <c r="A287" s="52" t="s">
        <v>651</v>
      </c>
      <c r="B287" s="52" t="s">
        <v>652</v>
      </c>
      <c r="C287" s="52" t="s">
        <v>25</v>
      </c>
      <c r="D287" s="58">
        <f t="shared" si="52"/>
        <v>38659058</v>
      </c>
      <c r="E287" s="58">
        <f t="shared" si="53"/>
        <v>6162359</v>
      </c>
      <c r="F287" s="70">
        <f t="shared" si="54"/>
        <v>0.15940272005593101</v>
      </c>
      <c r="G287" s="58">
        <f t="shared" si="55"/>
        <v>37220731</v>
      </c>
      <c r="H287" s="58">
        <f t="shared" si="56"/>
        <v>8517572</v>
      </c>
      <c r="I287" s="70">
        <f t="shared" si="57"/>
        <v>0.22883946046089207</v>
      </c>
      <c r="J287" s="58">
        <f t="shared" si="58"/>
        <v>37899758</v>
      </c>
      <c r="K287" s="58">
        <f t="shared" si="59"/>
        <v>9455580</v>
      </c>
      <c r="L287" s="70">
        <f t="shared" si="60"/>
        <v>0.24948919198903591</v>
      </c>
      <c r="M287" s="51">
        <f t="shared" si="61"/>
        <v>39004204</v>
      </c>
      <c r="N287" s="51">
        <f t="shared" si="62"/>
        <v>10406149</v>
      </c>
      <c r="O287" s="49">
        <f t="shared" si="63"/>
        <v>0.26679557413862365</v>
      </c>
      <c r="P287" s="51">
        <v>40429901</v>
      </c>
      <c r="Q287" s="51">
        <v>10846558</v>
      </c>
      <c r="R287" s="49">
        <v>0.26828059757059508</v>
      </c>
      <c r="S287" s="49">
        <f t="shared" si="64"/>
        <v>0.23456150884301552</v>
      </c>
      <c r="T287" s="59">
        <v>5</v>
      </c>
    </row>
    <row r="288" spans="1:20" ht="12.75" customHeight="1" x14ac:dyDescent="0.25">
      <c r="A288" s="52" t="s">
        <v>653</v>
      </c>
      <c r="B288" s="52" t="s">
        <v>654</v>
      </c>
      <c r="C288" s="52" t="s">
        <v>25</v>
      </c>
      <c r="D288" s="58">
        <f t="shared" si="52"/>
        <v>44461813</v>
      </c>
      <c r="E288" s="58">
        <f t="shared" si="53"/>
        <v>29314346</v>
      </c>
      <c r="F288" s="70">
        <f t="shared" si="54"/>
        <v>0.65931512959221883</v>
      </c>
      <c r="G288" s="58">
        <f t="shared" si="55"/>
        <v>49595169</v>
      </c>
      <c r="H288" s="58">
        <f t="shared" si="56"/>
        <v>28210506</v>
      </c>
      <c r="I288" s="70">
        <f t="shared" si="57"/>
        <v>0.56881560379399054</v>
      </c>
      <c r="J288" s="58">
        <f t="shared" si="58"/>
        <v>49939643</v>
      </c>
      <c r="K288" s="58">
        <f t="shared" si="59"/>
        <v>26828787</v>
      </c>
      <c r="L288" s="70">
        <f t="shared" si="60"/>
        <v>0.53722424487495835</v>
      </c>
      <c r="M288" s="51">
        <f t="shared" si="61"/>
        <v>51036885</v>
      </c>
      <c r="N288" s="51">
        <f t="shared" si="62"/>
        <v>23870884</v>
      </c>
      <c r="O288" s="49">
        <f t="shared" si="63"/>
        <v>0.4677182786527822</v>
      </c>
      <c r="P288" s="51">
        <v>45303320</v>
      </c>
      <c r="Q288" s="51">
        <v>27760922</v>
      </c>
      <c r="R288" s="49">
        <v>0.61277897513912882</v>
      </c>
      <c r="S288" s="49">
        <f t="shared" si="64"/>
        <v>0.56917044641061576</v>
      </c>
      <c r="T288" s="59">
        <v>6</v>
      </c>
    </row>
    <row r="289" spans="1:20" ht="12.75" customHeight="1" x14ac:dyDescent="0.25">
      <c r="A289" s="52" t="s">
        <v>655</v>
      </c>
      <c r="B289" s="52" t="s">
        <v>656</v>
      </c>
      <c r="C289" s="52" t="s">
        <v>25</v>
      </c>
      <c r="D289" s="58">
        <f t="shared" si="52"/>
        <v>12619257</v>
      </c>
      <c r="E289" s="58">
        <f t="shared" si="53"/>
        <v>281904</v>
      </c>
      <c r="F289" s="70">
        <f t="shared" si="54"/>
        <v>2.2339191602168022E-2</v>
      </c>
      <c r="G289" s="58">
        <f t="shared" si="55"/>
        <v>13085540</v>
      </c>
      <c r="H289" s="58">
        <f t="shared" si="56"/>
        <v>251234</v>
      </c>
      <c r="I289" s="70">
        <f t="shared" si="57"/>
        <v>1.9199360515500315E-2</v>
      </c>
      <c r="J289" s="58">
        <f t="shared" si="58"/>
        <v>15117143</v>
      </c>
      <c r="K289" s="58">
        <f t="shared" si="59"/>
        <v>75074</v>
      </c>
      <c r="L289" s="70">
        <f t="shared" si="60"/>
        <v>4.9661500192199016E-3</v>
      </c>
      <c r="M289" s="51">
        <f t="shared" si="61"/>
        <v>14728484</v>
      </c>
      <c r="N289" s="51">
        <f t="shared" si="62"/>
        <v>427913</v>
      </c>
      <c r="O289" s="49">
        <f t="shared" si="63"/>
        <v>2.9053431432590076E-2</v>
      </c>
      <c r="P289" s="51">
        <v>12716667</v>
      </c>
      <c r="Q289" s="51">
        <v>1127167</v>
      </c>
      <c r="R289" s="49">
        <v>8.8636983259843163E-2</v>
      </c>
      <c r="S289" s="49">
        <f t="shared" si="64"/>
        <v>3.2839023365864292E-2</v>
      </c>
      <c r="T289" s="59">
        <v>5</v>
      </c>
    </row>
    <row r="290" spans="1:20" ht="12.75" customHeight="1" x14ac:dyDescent="0.25">
      <c r="A290" s="52" t="s">
        <v>657</v>
      </c>
      <c r="B290" s="52" t="s">
        <v>658</v>
      </c>
      <c r="C290" s="52" t="s">
        <v>25</v>
      </c>
      <c r="D290" s="58">
        <f t="shared" si="52"/>
        <v>63016494</v>
      </c>
      <c r="E290" s="58">
        <f t="shared" si="53"/>
        <v>18124837</v>
      </c>
      <c r="F290" s="70">
        <f t="shared" si="54"/>
        <v>0.28762052360450263</v>
      </c>
      <c r="G290" s="58">
        <f t="shared" si="55"/>
        <v>61104911</v>
      </c>
      <c r="H290" s="58">
        <f t="shared" si="56"/>
        <v>25303783</v>
      </c>
      <c r="I290" s="70">
        <f t="shared" si="57"/>
        <v>0.41410391711396161</v>
      </c>
      <c r="J290" s="58">
        <f t="shared" si="58"/>
        <v>65456357</v>
      </c>
      <c r="K290" s="58">
        <f t="shared" si="59"/>
        <v>29987277</v>
      </c>
      <c r="L290" s="70">
        <f t="shared" si="60"/>
        <v>0.45812627488572272</v>
      </c>
      <c r="M290" s="51">
        <f t="shared" si="61"/>
        <v>63171609</v>
      </c>
      <c r="N290" s="51">
        <f t="shared" si="62"/>
        <v>37300222</v>
      </c>
      <c r="O290" s="49">
        <f t="shared" si="63"/>
        <v>0.59045863466925463</v>
      </c>
      <c r="P290" s="51">
        <v>65467165</v>
      </c>
      <c r="Q290" s="51">
        <v>43220855</v>
      </c>
      <c r="R290" s="49">
        <v>0.66019133408327668</v>
      </c>
      <c r="S290" s="49">
        <f t="shared" si="64"/>
        <v>0.48210013687134368</v>
      </c>
      <c r="T290" s="59">
        <v>6</v>
      </c>
    </row>
    <row r="291" spans="1:20" ht="12.75" customHeight="1" x14ac:dyDescent="0.25">
      <c r="A291" s="52" t="s">
        <v>659</v>
      </c>
      <c r="B291" s="52" t="s">
        <v>660</v>
      </c>
      <c r="C291" s="52" t="s">
        <v>165</v>
      </c>
      <c r="D291" s="58">
        <f t="shared" si="52"/>
        <v>6411013</v>
      </c>
      <c r="E291" s="58">
        <f t="shared" si="53"/>
        <v>1341916</v>
      </c>
      <c r="F291" s="70">
        <f t="shared" si="54"/>
        <v>0.20931419106465701</v>
      </c>
      <c r="G291" s="58">
        <f t="shared" si="55"/>
        <v>6550838</v>
      </c>
      <c r="H291" s="58">
        <f t="shared" si="56"/>
        <v>1751647</v>
      </c>
      <c r="I291" s="70">
        <f t="shared" si="57"/>
        <v>0.26739281295003786</v>
      </c>
      <c r="J291" s="58">
        <f t="shared" si="58"/>
        <v>6578491</v>
      </c>
      <c r="K291" s="58">
        <f t="shared" si="59"/>
        <v>2357017</v>
      </c>
      <c r="L291" s="70">
        <f t="shared" si="60"/>
        <v>0.35829143796046842</v>
      </c>
      <c r="M291" s="51">
        <f t="shared" si="61"/>
        <v>6853990</v>
      </c>
      <c r="N291" s="51">
        <f t="shared" si="62"/>
        <v>3122808</v>
      </c>
      <c r="O291" s="49">
        <f t="shared" si="63"/>
        <v>0.4556189898146919</v>
      </c>
      <c r="P291" s="51">
        <v>7497848</v>
      </c>
      <c r="Q291" s="51">
        <v>4408878</v>
      </c>
      <c r="R291" s="49">
        <v>0.58801912228682152</v>
      </c>
      <c r="S291" s="49">
        <f t="shared" si="64"/>
        <v>0.37572731081533534</v>
      </c>
      <c r="T291" s="59">
        <v>1</v>
      </c>
    </row>
    <row r="292" spans="1:20" ht="12.75" customHeight="1" x14ac:dyDescent="0.25">
      <c r="A292" s="52" t="s">
        <v>661</v>
      </c>
      <c r="B292" s="52" t="s">
        <v>662</v>
      </c>
      <c r="C292" s="52" t="s">
        <v>165</v>
      </c>
      <c r="D292" s="58">
        <f t="shared" si="52"/>
        <v>9295977</v>
      </c>
      <c r="E292" s="58">
        <f t="shared" si="53"/>
        <v>2652355</v>
      </c>
      <c r="F292" s="70">
        <f t="shared" si="54"/>
        <v>0.28532288752435597</v>
      </c>
      <c r="G292" s="58">
        <f t="shared" si="55"/>
        <v>9669554</v>
      </c>
      <c r="H292" s="58">
        <f t="shared" si="56"/>
        <v>2528082</v>
      </c>
      <c r="I292" s="70">
        <f t="shared" si="57"/>
        <v>0.26144763243475344</v>
      </c>
      <c r="J292" s="58">
        <f t="shared" si="58"/>
        <v>9615690</v>
      </c>
      <c r="K292" s="58">
        <f t="shared" si="59"/>
        <v>3358155</v>
      </c>
      <c r="L292" s="70">
        <f t="shared" si="60"/>
        <v>0.34923702823198333</v>
      </c>
      <c r="M292" s="51">
        <f t="shared" si="61"/>
        <v>10639470</v>
      </c>
      <c r="N292" s="51">
        <f t="shared" si="62"/>
        <v>3455157</v>
      </c>
      <c r="O292" s="49">
        <f t="shared" si="63"/>
        <v>0.32474897715769674</v>
      </c>
      <c r="P292" s="51">
        <v>10420237</v>
      </c>
      <c r="Q292" s="51">
        <v>4468621</v>
      </c>
      <c r="R292" s="49">
        <v>0.42884063001638062</v>
      </c>
      <c r="S292" s="49">
        <f t="shared" si="64"/>
        <v>0.32991943107303401</v>
      </c>
      <c r="T292" s="59">
        <v>2</v>
      </c>
    </row>
    <row r="293" spans="1:20" ht="12.75" customHeight="1" x14ac:dyDescent="0.25">
      <c r="A293" s="52" t="s">
        <v>663</v>
      </c>
      <c r="B293" s="52" t="s">
        <v>664</v>
      </c>
      <c r="C293" s="52" t="s">
        <v>165</v>
      </c>
      <c r="D293" s="58">
        <f t="shared" si="52"/>
        <v>6629742</v>
      </c>
      <c r="E293" s="58">
        <f t="shared" si="53"/>
        <v>2459569</v>
      </c>
      <c r="F293" s="70">
        <f t="shared" si="54"/>
        <v>0.37099015316131456</v>
      </c>
      <c r="G293" s="58">
        <f t="shared" si="55"/>
        <v>6411348</v>
      </c>
      <c r="H293" s="58">
        <f t="shared" si="56"/>
        <v>2335793</v>
      </c>
      <c r="I293" s="70">
        <f t="shared" si="57"/>
        <v>0.36432166839173291</v>
      </c>
      <c r="J293" s="58">
        <f t="shared" si="58"/>
        <v>6038489</v>
      </c>
      <c r="K293" s="58">
        <f t="shared" si="59"/>
        <v>2657711</v>
      </c>
      <c r="L293" s="70">
        <f t="shared" si="60"/>
        <v>0.440128482473016</v>
      </c>
      <c r="M293" s="51">
        <f t="shared" si="61"/>
        <v>6175019</v>
      </c>
      <c r="N293" s="51">
        <f t="shared" si="62"/>
        <v>3092313</v>
      </c>
      <c r="O293" s="49">
        <f t="shared" si="63"/>
        <v>0.50077789234332726</v>
      </c>
      <c r="P293" s="51">
        <v>5941098</v>
      </c>
      <c r="Q293" s="51">
        <v>4388610</v>
      </c>
      <c r="R293" s="49">
        <v>0.73868668720832409</v>
      </c>
      <c r="S293" s="49">
        <f t="shared" si="64"/>
        <v>0.48298097671554296</v>
      </c>
      <c r="T293" s="59">
        <v>2</v>
      </c>
    </row>
    <row r="294" spans="1:20" ht="12.75" customHeight="1" x14ac:dyDescent="0.25">
      <c r="A294" s="52" t="s">
        <v>665</v>
      </c>
      <c r="B294" s="52" t="s">
        <v>666</v>
      </c>
      <c r="C294" s="52" t="s">
        <v>165</v>
      </c>
      <c r="D294" s="58">
        <f t="shared" si="52"/>
        <v>7081762</v>
      </c>
      <c r="E294" s="58">
        <f t="shared" si="53"/>
        <v>2440184</v>
      </c>
      <c r="F294" s="70">
        <f t="shared" si="54"/>
        <v>0.34457300315938322</v>
      </c>
      <c r="G294" s="58">
        <f t="shared" si="55"/>
        <v>7127661</v>
      </c>
      <c r="H294" s="58">
        <f t="shared" si="56"/>
        <v>2117264</v>
      </c>
      <c r="I294" s="70">
        <f t="shared" si="57"/>
        <v>0.29704891969469366</v>
      </c>
      <c r="J294" s="58">
        <f t="shared" si="58"/>
        <v>7375897</v>
      </c>
      <c r="K294" s="58">
        <f t="shared" si="59"/>
        <v>2203646</v>
      </c>
      <c r="L294" s="70">
        <f t="shared" si="60"/>
        <v>0.29876311992968446</v>
      </c>
      <c r="M294" s="51">
        <f t="shared" si="61"/>
        <v>7461036</v>
      </c>
      <c r="N294" s="51">
        <f t="shared" si="62"/>
        <v>2749707</v>
      </c>
      <c r="O294" s="49">
        <f t="shared" si="63"/>
        <v>0.36854225070084101</v>
      </c>
      <c r="P294" s="51">
        <v>7720208</v>
      </c>
      <c r="Q294" s="51">
        <v>3677510</v>
      </c>
      <c r="R294" s="49">
        <v>0.47634856470188369</v>
      </c>
      <c r="S294" s="49">
        <f t="shared" si="64"/>
        <v>0.35705517163729728</v>
      </c>
      <c r="T294" s="59">
        <v>1</v>
      </c>
    </row>
    <row r="295" spans="1:20" ht="12.75" customHeight="1" x14ac:dyDescent="0.25">
      <c r="A295" s="52" t="s">
        <v>667</v>
      </c>
      <c r="B295" s="52" t="s">
        <v>668</v>
      </c>
      <c r="C295" s="52" t="s">
        <v>165</v>
      </c>
      <c r="D295" s="58">
        <f t="shared" si="52"/>
        <v>6396624</v>
      </c>
      <c r="E295" s="58">
        <f t="shared" si="53"/>
        <v>1886924</v>
      </c>
      <c r="F295" s="70">
        <f t="shared" si="54"/>
        <v>0.29498748089617272</v>
      </c>
      <c r="G295" s="58">
        <f t="shared" si="55"/>
        <v>6412376</v>
      </c>
      <c r="H295" s="58">
        <f t="shared" si="56"/>
        <v>2092283</v>
      </c>
      <c r="I295" s="70">
        <f t="shared" si="57"/>
        <v>0.32628825882948848</v>
      </c>
      <c r="J295" s="58">
        <f t="shared" si="58"/>
        <v>6404857</v>
      </c>
      <c r="K295" s="58">
        <f t="shared" si="59"/>
        <v>2723470</v>
      </c>
      <c r="L295" s="70">
        <f t="shared" si="60"/>
        <v>0.42521948577462387</v>
      </c>
      <c r="M295" s="51">
        <f t="shared" si="61"/>
        <v>6810640</v>
      </c>
      <c r="N295" s="51">
        <f t="shared" si="62"/>
        <v>3648784</v>
      </c>
      <c r="O295" s="49">
        <f t="shared" si="63"/>
        <v>0.5357475949396826</v>
      </c>
      <c r="P295" s="51">
        <v>7736772</v>
      </c>
      <c r="Q295" s="51">
        <v>4740833</v>
      </c>
      <c r="R295" s="49">
        <v>0.61276628030398206</v>
      </c>
      <c r="S295" s="49">
        <f t="shared" si="64"/>
        <v>0.43900182014878997</v>
      </c>
      <c r="T295" s="59">
        <v>2</v>
      </c>
    </row>
    <row r="296" spans="1:20" ht="12.75" customHeight="1" x14ac:dyDescent="0.25">
      <c r="A296" s="52" t="s">
        <v>669</v>
      </c>
      <c r="B296" s="52" t="s">
        <v>670</v>
      </c>
      <c r="C296" s="52" t="s">
        <v>108</v>
      </c>
      <c r="D296" s="58">
        <f t="shared" si="52"/>
        <v>7366242</v>
      </c>
      <c r="E296" s="58">
        <f t="shared" si="53"/>
        <v>3867506</v>
      </c>
      <c r="F296" s="70">
        <f t="shared" si="54"/>
        <v>0.52503108097724727</v>
      </c>
      <c r="G296" s="58">
        <f t="shared" si="55"/>
        <v>7585719</v>
      </c>
      <c r="H296" s="58">
        <f t="shared" si="56"/>
        <v>3812459</v>
      </c>
      <c r="I296" s="70">
        <f t="shared" si="57"/>
        <v>0.5025837366240431</v>
      </c>
      <c r="J296" s="58">
        <f t="shared" si="58"/>
        <v>7656566</v>
      </c>
      <c r="K296" s="58">
        <f t="shared" si="59"/>
        <v>4156652</v>
      </c>
      <c r="L296" s="70">
        <f t="shared" si="60"/>
        <v>0.54288724213962236</v>
      </c>
      <c r="M296" s="51">
        <f t="shared" si="61"/>
        <v>7683457</v>
      </c>
      <c r="N296" s="51">
        <f t="shared" si="62"/>
        <v>4659506</v>
      </c>
      <c r="O296" s="49">
        <f t="shared" si="63"/>
        <v>0.60643353636260344</v>
      </c>
      <c r="P296" s="51">
        <v>8000354</v>
      </c>
      <c r="Q296" s="51">
        <v>5421784</v>
      </c>
      <c r="R296" s="49">
        <v>0.67769301208421528</v>
      </c>
      <c r="S296" s="49">
        <f t="shared" si="64"/>
        <v>0.57092572163754629</v>
      </c>
      <c r="T296" s="59">
        <v>3</v>
      </c>
    </row>
    <row r="297" spans="1:20" ht="12.75" customHeight="1" x14ac:dyDescent="0.25">
      <c r="A297" s="52" t="s">
        <v>671</v>
      </c>
      <c r="B297" s="52" t="s">
        <v>672</v>
      </c>
      <c r="C297" s="52" t="s">
        <v>108</v>
      </c>
      <c r="D297" s="58">
        <f t="shared" si="52"/>
        <v>10548633</v>
      </c>
      <c r="E297" s="58">
        <f t="shared" si="53"/>
        <v>2457715</v>
      </c>
      <c r="F297" s="70">
        <f t="shared" si="54"/>
        <v>0.23298895695774041</v>
      </c>
      <c r="G297" s="58">
        <f t="shared" si="55"/>
        <v>10555111</v>
      </c>
      <c r="H297" s="58">
        <f t="shared" si="56"/>
        <v>2408687</v>
      </c>
      <c r="I297" s="70">
        <f t="shared" si="57"/>
        <v>0.2282010108657313</v>
      </c>
      <c r="J297" s="58">
        <f t="shared" si="58"/>
        <v>10685765</v>
      </c>
      <c r="K297" s="58">
        <f t="shared" si="59"/>
        <v>2267239</v>
      </c>
      <c r="L297" s="70">
        <f t="shared" si="60"/>
        <v>0.21217376575284971</v>
      </c>
      <c r="M297" s="51">
        <f t="shared" si="61"/>
        <v>10902606</v>
      </c>
      <c r="N297" s="51">
        <f t="shared" si="62"/>
        <v>2795973</v>
      </c>
      <c r="O297" s="49">
        <f t="shared" si="63"/>
        <v>0.25644997168566852</v>
      </c>
      <c r="P297" s="51">
        <v>11610752</v>
      </c>
      <c r="Q297" s="51">
        <v>3611803</v>
      </c>
      <c r="R297" s="49">
        <v>0.31107399417367626</v>
      </c>
      <c r="S297" s="49">
        <f t="shared" si="64"/>
        <v>0.24817753988713323</v>
      </c>
      <c r="T297" s="59">
        <v>2</v>
      </c>
    </row>
    <row r="298" spans="1:20" ht="12.75" customHeight="1" x14ac:dyDescent="0.25">
      <c r="A298" s="52" t="s">
        <v>673</v>
      </c>
      <c r="B298" s="52" t="s">
        <v>602</v>
      </c>
      <c r="C298" s="52" t="s">
        <v>108</v>
      </c>
      <c r="D298" s="58">
        <f t="shared" si="52"/>
        <v>9618120</v>
      </c>
      <c r="E298" s="58">
        <f t="shared" si="53"/>
        <v>3627777</v>
      </c>
      <c r="F298" s="70">
        <f t="shared" si="54"/>
        <v>0.37718150740477346</v>
      </c>
      <c r="G298" s="58">
        <f t="shared" si="55"/>
        <v>9834305</v>
      </c>
      <c r="H298" s="58">
        <f t="shared" si="56"/>
        <v>3337850</v>
      </c>
      <c r="I298" s="70">
        <f t="shared" si="57"/>
        <v>0.33940883468633526</v>
      </c>
      <c r="J298" s="58">
        <f t="shared" si="58"/>
        <v>10053782</v>
      </c>
      <c r="K298" s="58">
        <f t="shared" si="59"/>
        <v>4036205</v>
      </c>
      <c r="L298" s="70">
        <f t="shared" si="60"/>
        <v>0.40146136051090026</v>
      </c>
      <c r="M298" s="51">
        <f t="shared" si="61"/>
        <v>10777012</v>
      </c>
      <c r="N298" s="51">
        <f t="shared" si="62"/>
        <v>5320108</v>
      </c>
      <c r="O298" s="49">
        <f t="shared" si="63"/>
        <v>0.49365334287462981</v>
      </c>
      <c r="P298" s="51">
        <v>10764179</v>
      </c>
      <c r="Q298" s="51">
        <v>7208632</v>
      </c>
      <c r="R298" s="49">
        <v>0.66968711687161653</v>
      </c>
      <c r="S298" s="49">
        <f t="shared" si="64"/>
        <v>0.45627843246965105</v>
      </c>
      <c r="T298" s="59">
        <v>3</v>
      </c>
    </row>
    <row r="299" spans="1:20" ht="12.75" customHeight="1" x14ac:dyDescent="0.25">
      <c r="A299" s="52" t="s">
        <v>674</v>
      </c>
      <c r="B299" s="52" t="s">
        <v>675</v>
      </c>
      <c r="C299" s="52" t="s">
        <v>111</v>
      </c>
      <c r="D299" s="58">
        <f t="shared" si="52"/>
        <v>26966126</v>
      </c>
      <c r="E299" s="58">
        <f t="shared" si="53"/>
        <v>6589831</v>
      </c>
      <c r="F299" s="70">
        <f t="shared" si="54"/>
        <v>0.24437440513331429</v>
      </c>
      <c r="G299" s="58">
        <f t="shared" si="55"/>
        <v>28179294</v>
      </c>
      <c r="H299" s="58">
        <f t="shared" si="56"/>
        <v>7507118</v>
      </c>
      <c r="I299" s="70">
        <f t="shared" si="57"/>
        <v>0.26640546778780194</v>
      </c>
      <c r="J299" s="58">
        <f t="shared" si="58"/>
        <v>29166276</v>
      </c>
      <c r="K299" s="58">
        <f t="shared" si="59"/>
        <v>8636694</v>
      </c>
      <c r="L299" s="70">
        <f t="shared" si="60"/>
        <v>0.29611918916216795</v>
      </c>
      <c r="M299" s="51">
        <f t="shared" si="61"/>
        <v>31307975</v>
      </c>
      <c r="N299" s="51">
        <f t="shared" si="62"/>
        <v>9155119</v>
      </c>
      <c r="O299" s="49">
        <f t="shared" si="63"/>
        <v>0.29242130798941801</v>
      </c>
      <c r="P299" s="51">
        <v>34540703</v>
      </c>
      <c r="Q299" s="51">
        <v>9182459</v>
      </c>
      <c r="R299" s="49">
        <v>0.26584458920827408</v>
      </c>
      <c r="S299" s="49">
        <f t="shared" si="64"/>
        <v>0.27303299185619528</v>
      </c>
      <c r="T299" s="59">
        <v>5</v>
      </c>
    </row>
    <row r="300" spans="1:20" ht="12.75" customHeight="1" x14ac:dyDescent="0.25">
      <c r="A300" s="52" t="s">
        <v>676</v>
      </c>
      <c r="B300" s="52" t="s">
        <v>677</v>
      </c>
      <c r="C300" s="52" t="s">
        <v>111</v>
      </c>
      <c r="D300" s="58">
        <f t="shared" si="52"/>
        <v>20961952</v>
      </c>
      <c r="E300" s="58">
        <f t="shared" si="53"/>
        <v>3798967</v>
      </c>
      <c r="F300" s="70">
        <f t="shared" si="54"/>
        <v>0.18123154752000195</v>
      </c>
      <c r="G300" s="58">
        <f t="shared" si="55"/>
        <v>20557959</v>
      </c>
      <c r="H300" s="58">
        <f t="shared" si="56"/>
        <v>4179545</v>
      </c>
      <c r="I300" s="70">
        <f t="shared" si="57"/>
        <v>0.20330544486444399</v>
      </c>
      <c r="J300" s="58">
        <f t="shared" si="58"/>
        <v>20552488</v>
      </c>
      <c r="K300" s="58">
        <f t="shared" si="59"/>
        <v>5808878</v>
      </c>
      <c r="L300" s="70">
        <f t="shared" si="60"/>
        <v>0.28263624335895488</v>
      </c>
      <c r="M300" s="51">
        <f t="shared" si="61"/>
        <v>21889987</v>
      </c>
      <c r="N300" s="51">
        <f t="shared" si="62"/>
        <v>6890887</v>
      </c>
      <c r="O300" s="49">
        <f t="shared" si="63"/>
        <v>0.31479630389912977</v>
      </c>
      <c r="P300" s="51">
        <v>22481393</v>
      </c>
      <c r="Q300" s="51">
        <v>8511345</v>
      </c>
      <c r="R300" s="49">
        <v>0.37859508972597916</v>
      </c>
      <c r="S300" s="49">
        <f t="shared" si="64"/>
        <v>0.27211292587370195</v>
      </c>
      <c r="T300" s="59">
        <v>3</v>
      </c>
    </row>
    <row r="301" spans="1:20" ht="12.75" customHeight="1" x14ac:dyDescent="0.25">
      <c r="A301" s="52" t="s">
        <v>678</v>
      </c>
      <c r="B301" s="52" t="s">
        <v>679</v>
      </c>
      <c r="C301" s="52" t="s">
        <v>111</v>
      </c>
      <c r="D301" s="58">
        <f t="shared" si="52"/>
        <v>149161088</v>
      </c>
      <c r="E301" s="58">
        <f t="shared" si="53"/>
        <v>28688508</v>
      </c>
      <c r="F301" s="70">
        <f t="shared" si="54"/>
        <v>0.19233238631244096</v>
      </c>
      <c r="G301" s="58">
        <f t="shared" si="55"/>
        <v>153098786</v>
      </c>
      <c r="H301" s="58">
        <f t="shared" si="56"/>
        <v>41745030</v>
      </c>
      <c r="I301" s="70">
        <f t="shared" si="57"/>
        <v>0.27266728293978765</v>
      </c>
      <c r="J301" s="58">
        <f t="shared" si="58"/>
        <v>161088707</v>
      </c>
      <c r="K301" s="58">
        <f t="shared" si="59"/>
        <v>51214961</v>
      </c>
      <c r="L301" s="70">
        <f t="shared" si="60"/>
        <v>0.31793017619788827</v>
      </c>
      <c r="M301" s="51">
        <f t="shared" si="61"/>
        <v>170735770</v>
      </c>
      <c r="N301" s="51">
        <f t="shared" si="62"/>
        <v>59087921</v>
      </c>
      <c r="O301" s="49">
        <f t="shared" si="63"/>
        <v>0.34607815925157337</v>
      </c>
      <c r="P301" s="51">
        <v>183312797</v>
      </c>
      <c r="Q301" s="51">
        <v>62266218</v>
      </c>
      <c r="R301" s="49">
        <v>0.33967196518200526</v>
      </c>
      <c r="S301" s="49">
        <f t="shared" si="64"/>
        <v>0.29373599397673911</v>
      </c>
      <c r="T301" s="59">
        <v>6</v>
      </c>
    </row>
    <row r="302" spans="1:20" ht="12.75" customHeight="1" x14ac:dyDescent="0.25">
      <c r="A302" s="52" t="s">
        <v>680</v>
      </c>
      <c r="B302" s="52" t="s">
        <v>681</v>
      </c>
      <c r="C302" s="52" t="s">
        <v>177</v>
      </c>
      <c r="D302" s="58">
        <f t="shared" ref="D302:D365" si="65">VLOOKUP(A302,Master, 7,FALSE)</f>
        <v>14716020</v>
      </c>
      <c r="E302" s="58">
        <f t="shared" ref="E302:E365" si="66">VLOOKUP(A302, Master, 8,FALSE)</f>
        <v>3084178</v>
      </c>
      <c r="F302" s="70">
        <f t="shared" ref="F302:F365" si="67">VLOOKUP(A302, Master, 9, FALSE)</f>
        <v>0.20957962818751266</v>
      </c>
      <c r="G302" s="58">
        <f t="shared" ref="G302:G365" si="68">VLOOKUP(A302, Master, 10, FALSE)</f>
        <v>14344277</v>
      </c>
      <c r="H302" s="58">
        <f t="shared" ref="H302:H365" si="69">VLOOKUP(A302, Master, 11, FALSE)</f>
        <v>2225809</v>
      </c>
      <c r="I302" s="70">
        <f t="shared" ref="I302:I365" si="70">VLOOKUP(A302, Master, 12, FALSE)</f>
        <v>0.15517052549947272</v>
      </c>
      <c r="J302" s="58">
        <f t="shared" ref="J302:J365" si="71">VLOOKUP(A302, Master, 13, FALSE)</f>
        <v>14090327</v>
      </c>
      <c r="K302" s="58">
        <f t="shared" ref="K302:K365" si="72">VLOOKUP(A302, Master, 14, FALSE)</f>
        <v>3011906</v>
      </c>
      <c r="L302" s="70">
        <f t="shared" ref="L302:L365" si="73">VLOOKUP(A302, Master, 15, FALSE)</f>
        <v>0.21375699797456793</v>
      </c>
      <c r="M302" s="51">
        <f t="shared" ref="M302:M365" si="74">VLOOKUP(A302, Master, 16, FALSE)</f>
        <v>14520638</v>
      </c>
      <c r="N302" s="51">
        <f t="shared" ref="N302:N365" si="75">VLOOKUP(A302, Master, 17, FALSE)</f>
        <v>4028222</v>
      </c>
      <c r="O302" s="49">
        <f t="shared" ref="O302:O365" si="76">VLOOKUP(A302, Master, 18, FALSE)</f>
        <v>0.27741356819170065</v>
      </c>
      <c r="P302" s="51">
        <v>14799711</v>
      </c>
      <c r="Q302" s="51">
        <v>5029187</v>
      </c>
      <c r="R302" s="49">
        <v>0.33981656803974075</v>
      </c>
      <c r="S302" s="49">
        <f t="shared" si="64"/>
        <v>0.23914745757859893</v>
      </c>
      <c r="T302" s="59">
        <v>3</v>
      </c>
    </row>
    <row r="303" spans="1:20" ht="12.75" customHeight="1" x14ac:dyDescent="0.25">
      <c r="A303" s="52" t="s">
        <v>684</v>
      </c>
      <c r="B303" s="52" t="s">
        <v>685</v>
      </c>
      <c r="C303" s="52" t="s">
        <v>177</v>
      </c>
      <c r="D303" s="58">
        <f t="shared" si="65"/>
        <v>12785506</v>
      </c>
      <c r="E303" s="58">
        <f t="shared" si="66"/>
        <v>1083874</v>
      </c>
      <c r="F303" s="70">
        <f t="shared" si="67"/>
        <v>8.4773649161793044E-2</v>
      </c>
      <c r="G303" s="58">
        <f t="shared" si="68"/>
        <v>12595233</v>
      </c>
      <c r="H303" s="58">
        <f t="shared" si="69"/>
        <v>1672798</v>
      </c>
      <c r="I303" s="70">
        <f t="shared" si="70"/>
        <v>0.1328119932358536</v>
      </c>
      <c r="J303" s="58">
        <f t="shared" si="71"/>
        <v>13155782</v>
      </c>
      <c r="K303" s="58">
        <f t="shared" si="72"/>
        <v>2343339</v>
      </c>
      <c r="L303" s="70">
        <f t="shared" si="73"/>
        <v>0.17812236475186347</v>
      </c>
      <c r="M303" s="51">
        <f t="shared" si="74"/>
        <v>13963960</v>
      </c>
      <c r="N303" s="51">
        <f t="shared" si="75"/>
        <v>2473508</v>
      </c>
      <c r="O303" s="49">
        <f t="shared" si="76"/>
        <v>0.17713513931578148</v>
      </c>
      <c r="P303" s="51">
        <v>15268206</v>
      </c>
      <c r="Q303" s="51">
        <v>2628373</v>
      </c>
      <c r="R303" s="49">
        <v>0.17214681279516403</v>
      </c>
      <c r="S303" s="49">
        <f t="shared" si="64"/>
        <v>0.14899799185209112</v>
      </c>
      <c r="T303" s="59">
        <v>1</v>
      </c>
    </row>
    <row r="304" spans="1:20" ht="12.75" customHeight="1" x14ac:dyDescent="0.25">
      <c r="A304" s="52" t="s">
        <v>686</v>
      </c>
      <c r="B304" s="52" t="s">
        <v>687</v>
      </c>
      <c r="C304" s="52" t="s">
        <v>177</v>
      </c>
      <c r="D304" s="58">
        <f t="shared" si="65"/>
        <v>23811460</v>
      </c>
      <c r="E304" s="58">
        <f t="shared" si="66"/>
        <v>4060225</v>
      </c>
      <c r="F304" s="70">
        <f t="shared" si="67"/>
        <v>0.17051558367273573</v>
      </c>
      <c r="G304" s="58">
        <f t="shared" si="68"/>
        <v>26314024</v>
      </c>
      <c r="H304" s="58">
        <f t="shared" si="69"/>
        <v>506281</v>
      </c>
      <c r="I304" s="70">
        <f t="shared" si="70"/>
        <v>1.923996877102491E-2</v>
      </c>
      <c r="J304" s="58">
        <f t="shared" si="71"/>
        <v>21513965</v>
      </c>
      <c r="K304" s="58">
        <f t="shared" si="72"/>
        <v>412009</v>
      </c>
      <c r="L304" s="70">
        <f t="shared" si="73"/>
        <v>1.9150770209024698E-2</v>
      </c>
      <c r="M304" s="51">
        <f t="shared" si="74"/>
        <v>22229967</v>
      </c>
      <c r="N304" s="51">
        <f t="shared" si="75"/>
        <v>1075250</v>
      </c>
      <c r="O304" s="49">
        <f t="shared" si="76"/>
        <v>4.8369392541158518E-2</v>
      </c>
      <c r="P304" s="51">
        <v>23157498</v>
      </c>
      <c r="Q304" s="51">
        <v>908129</v>
      </c>
      <c r="R304" s="49">
        <v>3.9215333193594576E-2</v>
      </c>
      <c r="S304" s="49">
        <f t="shared" si="64"/>
        <v>5.9298209677507693E-2</v>
      </c>
      <c r="T304" s="59">
        <v>5</v>
      </c>
    </row>
    <row r="305" spans="1:20" ht="12.75" customHeight="1" x14ac:dyDescent="0.25">
      <c r="A305" s="52" t="s">
        <v>688</v>
      </c>
      <c r="B305" s="52" t="s">
        <v>689</v>
      </c>
      <c r="C305" s="52" t="s">
        <v>177</v>
      </c>
      <c r="D305" s="58">
        <f t="shared" si="65"/>
        <v>22458884</v>
      </c>
      <c r="E305" s="58">
        <f t="shared" si="66"/>
        <v>15444022</v>
      </c>
      <c r="F305" s="70">
        <f t="shared" si="67"/>
        <v>0.68765758797275944</v>
      </c>
      <c r="G305" s="58">
        <f t="shared" si="68"/>
        <v>22388873</v>
      </c>
      <c r="H305" s="58">
        <f t="shared" si="69"/>
        <v>15554129</v>
      </c>
      <c r="I305" s="70">
        <f t="shared" si="70"/>
        <v>0.69472585779552187</v>
      </c>
      <c r="J305" s="58">
        <f t="shared" si="71"/>
        <v>22557988</v>
      </c>
      <c r="K305" s="58">
        <f t="shared" si="72"/>
        <v>15583581</v>
      </c>
      <c r="L305" s="70">
        <f t="shared" si="73"/>
        <v>0.69082317979777275</v>
      </c>
      <c r="M305" s="51">
        <f t="shared" si="74"/>
        <v>25416135</v>
      </c>
      <c r="N305" s="51">
        <f t="shared" si="75"/>
        <v>13387300</v>
      </c>
      <c r="O305" s="49">
        <f t="shared" si="76"/>
        <v>0.52672446066248857</v>
      </c>
      <c r="P305" s="51">
        <v>23236601</v>
      </c>
      <c r="Q305" s="51">
        <v>13988557</v>
      </c>
      <c r="R305" s="49">
        <v>0.60200530189419699</v>
      </c>
      <c r="S305" s="49">
        <f t="shared" si="64"/>
        <v>0.64038727762454783</v>
      </c>
      <c r="T305" s="59">
        <v>3</v>
      </c>
    </row>
    <row r="306" spans="1:20" ht="12.75" customHeight="1" x14ac:dyDescent="0.25">
      <c r="A306" s="52" t="s">
        <v>690</v>
      </c>
      <c r="B306" s="52" t="s">
        <v>691</v>
      </c>
      <c r="C306" s="52" t="s">
        <v>196</v>
      </c>
      <c r="D306" s="58">
        <f t="shared" si="65"/>
        <v>12493353</v>
      </c>
      <c r="E306" s="58">
        <f t="shared" si="66"/>
        <v>3437167</v>
      </c>
      <c r="F306" s="70">
        <f t="shared" si="67"/>
        <v>0.27511965762914087</v>
      </c>
      <c r="G306" s="58">
        <f t="shared" si="68"/>
        <v>12725126</v>
      </c>
      <c r="H306" s="58">
        <f t="shared" si="69"/>
        <v>5519819</v>
      </c>
      <c r="I306" s="70">
        <f t="shared" si="70"/>
        <v>0.43377322943599927</v>
      </c>
      <c r="J306" s="58">
        <f t="shared" si="71"/>
        <v>13372653</v>
      </c>
      <c r="K306" s="58">
        <f t="shared" si="72"/>
        <v>8944975</v>
      </c>
      <c r="L306" s="70">
        <f t="shared" si="73"/>
        <v>0.66890055398880088</v>
      </c>
      <c r="M306" s="51">
        <f t="shared" si="74"/>
        <v>15042297</v>
      </c>
      <c r="N306" s="51">
        <f t="shared" si="75"/>
        <v>11361700</v>
      </c>
      <c r="O306" s="49">
        <f t="shared" si="76"/>
        <v>0.75531682428554625</v>
      </c>
      <c r="P306" s="51">
        <v>15487500</v>
      </c>
      <c r="Q306" s="51">
        <v>13410143</v>
      </c>
      <c r="R306" s="49">
        <v>0.86586879741727196</v>
      </c>
      <c r="S306" s="49">
        <f t="shared" si="64"/>
        <v>0.59979581255135184</v>
      </c>
      <c r="T306" s="59">
        <v>2</v>
      </c>
    </row>
    <row r="307" spans="1:20" ht="12.75" customHeight="1" x14ac:dyDescent="0.25">
      <c r="A307" s="52" t="s">
        <v>692</v>
      </c>
      <c r="B307" s="52" t="s">
        <v>693</v>
      </c>
      <c r="C307" s="52" t="s">
        <v>196</v>
      </c>
      <c r="D307" s="58">
        <f t="shared" si="65"/>
        <v>8693228</v>
      </c>
      <c r="E307" s="58">
        <f t="shared" si="66"/>
        <v>1322555</v>
      </c>
      <c r="F307" s="70">
        <f t="shared" si="67"/>
        <v>0.15213623754030148</v>
      </c>
      <c r="G307" s="58">
        <f t="shared" si="68"/>
        <v>8107665</v>
      </c>
      <c r="H307" s="58">
        <f t="shared" si="69"/>
        <v>1352129</v>
      </c>
      <c r="I307" s="70">
        <f t="shared" si="70"/>
        <v>0.16677169073956558</v>
      </c>
      <c r="J307" s="58">
        <f t="shared" si="71"/>
        <v>8288738</v>
      </c>
      <c r="K307" s="58">
        <f t="shared" si="72"/>
        <v>1437331</v>
      </c>
      <c r="L307" s="70">
        <f t="shared" si="73"/>
        <v>0.17340770090694144</v>
      </c>
      <c r="M307" s="51">
        <f t="shared" si="74"/>
        <v>8120627</v>
      </c>
      <c r="N307" s="51">
        <f t="shared" si="75"/>
        <v>1771518</v>
      </c>
      <c r="O307" s="49">
        <f t="shared" si="76"/>
        <v>0.21815039651494891</v>
      </c>
      <c r="P307" s="51">
        <v>9375517</v>
      </c>
      <c r="Q307" s="51">
        <v>2841083</v>
      </c>
      <c r="R307" s="49">
        <v>0.30303214212080254</v>
      </c>
      <c r="S307" s="49">
        <f t="shared" si="64"/>
        <v>0.20269963356451201</v>
      </c>
      <c r="T307" s="59">
        <v>1</v>
      </c>
    </row>
    <row r="308" spans="1:20" ht="12.75" customHeight="1" x14ac:dyDescent="0.25">
      <c r="A308" s="52" t="s">
        <v>694</v>
      </c>
      <c r="B308" s="52" t="s">
        <v>695</v>
      </c>
      <c r="C308" s="52" t="s">
        <v>196</v>
      </c>
      <c r="D308" s="58">
        <f t="shared" si="65"/>
        <v>15301322</v>
      </c>
      <c r="E308" s="58">
        <f t="shared" si="66"/>
        <v>1498100</v>
      </c>
      <c r="F308" s="70">
        <f t="shared" si="67"/>
        <v>9.7906573039898123E-2</v>
      </c>
      <c r="G308" s="58">
        <f t="shared" si="68"/>
        <v>15468725</v>
      </c>
      <c r="H308" s="58">
        <f t="shared" si="69"/>
        <v>1606645</v>
      </c>
      <c r="I308" s="70">
        <f t="shared" si="70"/>
        <v>0.10386408705306999</v>
      </c>
      <c r="J308" s="58">
        <f t="shared" si="71"/>
        <v>16049377</v>
      </c>
      <c r="K308" s="58">
        <f t="shared" si="72"/>
        <v>2131014</v>
      </c>
      <c r="L308" s="70">
        <f t="shared" si="73"/>
        <v>0.13277861190499793</v>
      </c>
      <c r="M308" s="51">
        <f t="shared" si="74"/>
        <v>16696953</v>
      </c>
      <c r="N308" s="51">
        <f t="shared" si="75"/>
        <v>2616044</v>
      </c>
      <c r="O308" s="49">
        <f t="shared" si="76"/>
        <v>0.1566779280027919</v>
      </c>
      <c r="P308" s="51">
        <v>17427021</v>
      </c>
      <c r="Q308" s="51">
        <v>3261179</v>
      </c>
      <c r="R308" s="49">
        <v>0.18713347507872974</v>
      </c>
      <c r="S308" s="49">
        <f t="shared" si="64"/>
        <v>0.13567213501589753</v>
      </c>
      <c r="T308" s="59">
        <v>3</v>
      </c>
    </row>
    <row r="309" spans="1:20" ht="12.75" customHeight="1" x14ac:dyDescent="0.25">
      <c r="A309" s="52" t="s">
        <v>696</v>
      </c>
      <c r="B309" s="52" t="s">
        <v>697</v>
      </c>
      <c r="C309" s="52" t="s">
        <v>196</v>
      </c>
      <c r="D309" s="58">
        <f t="shared" si="65"/>
        <v>18879132</v>
      </c>
      <c r="E309" s="58">
        <f t="shared" si="66"/>
        <v>5767476</v>
      </c>
      <c r="F309" s="70">
        <f t="shared" si="67"/>
        <v>0.30549476533137221</v>
      </c>
      <c r="G309" s="58">
        <f t="shared" si="68"/>
        <v>19581568</v>
      </c>
      <c r="H309" s="58">
        <f t="shared" si="69"/>
        <v>6310222</v>
      </c>
      <c r="I309" s="70">
        <f t="shared" si="70"/>
        <v>0.32225315153515793</v>
      </c>
      <c r="J309" s="58">
        <f t="shared" si="71"/>
        <v>19762656</v>
      </c>
      <c r="K309" s="58">
        <f t="shared" si="72"/>
        <v>7698349</v>
      </c>
      <c r="L309" s="70">
        <f t="shared" si="73"/>
        <v>0.38954020147899149</v>
      </c>
      <c r="M309" s="51">
        <f t="shared" si="74"/>
        <v>20216978</v>
      </c>
      <c r="N309" s="51">
        <f t="shared" si="75"/>
        <v>8434399</v>
      </c>
      <c r="O309" s="49">
        <f t="shared" si="76"/>
        <v>0.417193855580196</v>
      </c>
      <c r="P309" s="51">
        <v>19980066</v>
      </c>
      <c r="Q309" s="51">
        <v>9683586</v>
      </c>
      <c r="R309" s="49">
        <v>0.48466236297717935</v>
      </c>
      <c r="S309" s="49">
        <f t="shared" si="64"/>
        <v>0.38382886738057936</v>
      </c>
      <c r="T309" s="59">
        <v>2</v>
      </c>
    </row>
    <row r="310" spans="1:20" ht="12.75" customHeight="1" x14ac:dyDescent="0.25">
      <c r="A310" s="52" t="s">
        <v>698</v>
      </c>
      <c r="B310" s="52" t="s">
        <v>699</v>
      </c>
      <c r="C310" s="52" t="s">
        <v>196</v>
      </c>
      <c r="D310" s="58">
        <f t="shared" si="65"/>
        <v>12268295</v>
      </c>
      <c r="E310" s="58">
        <f t="shared" si="66"/>
        <v>5251777</v>
      </c>
      <c r="F310" s="70">
        <f t="shared" si="67"/>
        <v>0.42807716964745307</v>
      </c>
      <c r="G310" s="58">
        <f t="shared" si="68"/>
        <v>12168189</v>
      </c>
      <c r="H310" s="58">
        <f t="shared" si="69"/>
        <v>5546826</v>
      </c>
      <c r="I310" s="70">
        <f t="shared" si="70"/>
        <v>0.45584646984033533</v>
      </c>
      <c r="J310" s="58">
        <f t="shared" si="71"/>
        <v>12309761</v>
      </c>
      <c r="K310" s="58">
        <f t="shared" si="72"/>
        <v>6674475</v>
      </c>
      <c r="L310" s="70">
        <f t="shared" si="73"/>
        <v>0.54220995842242592</v>
      </c>
      <c r="M310" s="51">
        <f t="shared" si="74"/>
        <v>12897441</v>
      </c>
      <c r="N310" s="51">
        <f t="shared" si="75"/>
        <v>7712497</v>
      </c>
      <c r="O310" s="49">
        <f t="shared" si="76"/>
        <v>0.59798660835122253</v>
      </c>
      <c r="P310" s="51">
        <v>13645425</v>
      </c>
      <c r="Q310" s="51">
        <v>8463531</v>
      </c>
      <c r="R310" s="49">
        <v>0.62024678601069594</v>
      </c>
      <c r="S310" s="49">
        <f t="shared" si="64"/>
        <v>0.52887339845442649</v>
      </c>
      <c r="T310" s="59">
        <v>3</v>
      </c>
    </row>
    <row r="311" spans="1:20" ht="12.75" customHeight="1" x14ac:dyDescent="0.25">
      <c r="A311" s="52" t="s">
        <v>700</v>
      </c>
      <c r="B311" s="52" t="s">
        <v>701</v>
      </c>
      <c r="C311" s="52" t="s">
        <v>196</v>
      </c>
      <c r="D311" s="58">
        <f t="shared" si="65"/>
        <v>88584827</v>
      </c>
      <c r="E311" s="58">
        <f t="shared" si="66"/>
        <v>12715103</v>
      </c>
      <c r="F311" s="70">
        <f t="shared" si="67"/>
        <v>0.14353590146989845</v>
      </c>
      <c r="G311" s="58">
        <f t="shared" si="68"/>
        <v>92360803</v>
      </c>
      <c r="H311" s="58">
        <f t="shared" si="69"/>
        <v>17547587</v>
      </c>
      <c r="I311" s="70">
        <f t="shared" si="70"/>
        <v>0.18998954567339568</v>
      </c>
      <c r="J311" s="58">
        <f t="shared" si="71"/>
        <v>96607567</v>
      </c>
      <c r="K311" s="58">
        <f t="shared" si="72"/>
        <v>21962237</v>
      </c>
      <c r="L311" s="70">
        <f t="shared" si="73"/>
        <v>0.22733454202402179</v>
      </c>
      <c r="M311" s="51">
        <f t="shared" si="74"/>
        <v>105223107</v>
      </c>
      <c r="N311" s="51">
        <f t="shared" si="75"/>
        <v>23411920</v>
      </c>
      <c r="O311" s="49">
        <f t="shared" si="76"/>
        <v>0.22249789677850892</v>
      </c>
      <c r="P311" s="51">
        <v>103877907</v>
      </c>
      <c r="Q311" s="51">
        <v>29669814</v>
      </c>
      <c r="R311" s="49">
        <v>0.28562198504827402</v>
      </c>
      <c r="S311" s="49">
        <f t="shared" si="64"/>
        <v>0.21379597419881979</v>
      </c>
      <c r="T311" s="59">
        <v>6</v>
      </c>
    </row>
    <row r="312" spans="1:20" ht="12.75" customHeight="1" x14ac:dyDescent="0.25">
      <c r="A312" s="52" t="s">
        <v>702</v>
      </c>
      <c r="B312" s="52" t="s">
        <v>703</v>
      </c>
      <c r="C312" s="52" t="s">
        <v>196</v>
      </c>
      <c r="D312" s="58">
        <f t="shared" si="65"/>
        <v>6826352</v>
      </c>
      <c r="E312" s="58">
        <f t="shared" si="66"/>
        <v>2097112</v>
      </c>
      <c r="F312" s="70">
        <f t="shared" si="67"/>
        <v>0.30720830100762458</v>
      </c>
      <c r="G312" s="58">
        <f t="shared" si="68"/>
        <v>7218348</v>
      </c>
      <c r="H312" s="58">
        <f t="shared" si="69"/>
        <v>1363000</v>
      </c>
      <c r="I312" s="70">
        <f t="shared" si="70"/>
        <v>0.18882436812411926</v>
      </c>
      <c r="J312" s="58">
        <f t="shared" si="71"/>
        <v>7325952</v>
      </c>
      <c r="K312" s="58">
        <f t="shared" si="72"/>
        <v>750251</v>
      </c>
      <c r="L312" s="70">
        <f t="shared" si="73"/>
        <v>0.10241003490058356</v>
      </c>
      <c r="M312" s="51">
        <f t="shared" si="74"/>
        <v>7230778</v>
      </c>
      <c r="N312" s="51">
        <f t="shared" si="75"/>
        <v>447441</v>
      </c>
      <c r="O312" s="49">
        <f t="shared" si="76"/>
        <v>6.1880063251838181E-2</v>
      </c>
      <c r="P312" s="51">
        <v>6433236</v>
      </c>
      <c r="Q312" s="51">
        <v>1465122</v>
      </c>
      <c r="R312" s="49">
        <v>0.22774261662404427</v>
      </c>
      <c r="S312" s="49">
        <f t="shared" si="64"/>
        <v>0.17761307678164195</v>
      </c>
      <c r="T312" s="59">
        <v>2</v>
      </c>
    </row>
    <row r="313" spans="1:20" ht="12.75" customHeight="1" x14ac:dyDescent="0.25">
      <c r="A313" s="52" t="s">
        <v>704</v>
      </c>
      <c r="B313" s="52" t="s">
        <v>705</v>
      </c>
      <c r="C313" s="52" t="s">
        <v>378</v>
      </c>
      <c r="D313" s="58">
        <f t="shared" si="65"/>
        <v>22708536</v>
      </c>
      <c r="E313" s="58">
        <f t="shared" si="66"/>
        <v>5995572</v>
      </c>
      <c r="F313" s="70">
        <f t="shared" si="67"/>
        <v>0.26402283264760001</v>
      </c>
      <c r="G313" s="58">
        <f t="shared" si="68"/>
        <v>22619700</v>
      </c>
      <c r="H313" s="58">
        <f t="shared" si="69"/>
        <v>7969554</v>
      </c>
      <c r="I313" s="70">
        <f t="shared" si="70"/>
        <v>0.35232801496041061</v>
      </c>
      <c r="J313" s="58">
        <f t="shared" si="71"/>
        <v>24987879</v>
      </c>
      <c r="K313" s="58">
        <f t="shared" si="72"/>
        <v>9429038</v>
      </c>
      <c r="L313" s="70">
        <f t="shared" si="73"/>
        <v>0.37734447169365593</v>
      </c>
      <c r="M313" s="51">
        <f t="shared" si="74"/>
        <v>24551865</v>
      </c>
      <c r="N313" s="51">
        <f t="shared" si="75"/>
        <v>10849257</v>
      </c>
      <c r="O313" s="49">
        <f t="shared" si="76"/>
        <v>0.44189135937331031</v>
      </c>
      <c r="P313" s="51">
        <v>26523201</v>
      </c>
      <c r="Q313" s="51">
        <v>12299103</v>
      </c>
      <c r="R313" s="49">
        <v>0.46371111088740757</v>
      </c>
      <c r="S313" s="49">
        <f t="shared" si="64"/>
        <v>0.37985955791247694</v>
      </c>
      <c r="T313" s="59">
        <v>1</v>
      </c>
    </row>
    <row r="314" spans="1:20" ht="12.75" customHeight="1" x14ac:dyDescent="0.25">
      <c r="A314" s="52" t="s">
        <v>706</v>
      </c>
      <c r="B314" s="52" t="s">
        <v>707</v>
      </c>
      <c r="C314" s="52" t="s">
        <v>46</v>
      </c>
      <c r="D314" s="58">
        <f t="shared" si="65"/>
        <v>33568402</v>
      </c>
      <c r="E314" s="58">
        <f t="shared" si="66"/>
        <v>7010064</v>
      </c>
      <c r="F314" s="70">
        <f t="shared" si="67"/>
        <v>0.20882924364406741</v>
      </c>
      <c r="G314" s="58">
        <f t="shared" si="68"/>
        <v>33676932</v>
      </c>
      <c r="H314" s="58">
        <f t="shared" si="69"/>
        <v>9293362</v>
      </c>
      <c r="I314" s="70">
        <f t="shared" si="70"/>
        <v>0.27595631336013626</v>
      </c>
      <c r="J314" s="58">
        <f t="shared" si="71"/>
        <v>34554826</v>
      </c>
      <c r="K314" s="58">
        <f t="shared" si="72"/>
        <v>13036299</v>
      </c>
      <c r="L314" s="70">
        <f t="shared" si="73"/>
        <v>0.37726420616327222</v>
      </c>
      <c r="M314" s="51">
        <f t="shared" si="74"/>
        <v>36021188</v>
      </c>
      <c r="N314" s="51">
        <f t="shared" si="75"/>
        <v>17407677</v>
      </c>
      <c r="O314" s="49">
        <f t="shared" si="76"/>
        <v>0.48326215670621414</v>
      </c>
      <c r="P314" s="51">
        <v>38559052</v>
      </c>
      <c r="Q314" s="51">
        <v>21849779</v>
      </c>
      <c r="R314" s="49">
        <v>0.56665757757737401</v>
      </c>
      <c r="S314" s="49">
        <f t="shared" si="64"/>
        <v>0.3823938994902128</v>
      </c>
      <c r="T314" s="59">
        <v>5</v>
      </c>
    </row>
    <row r="315" spans="1:20" ht="12.75" customHeight="1" x14ac:dyDescent="0.25">
      <c r="A315" s="52" t="s">
        <v>708</v>
      </c>
      <c r="B315" s="52" t="s">
        <v>709</v>
      </c>
      <c r="C315" s="52" t="s">
        <v>46</v>
      </c>
      <c r="D315" s="58">
        <f t="shared" si="65"/>
        <v>22962337</v>
      </c>
      <c r="E315" s="58">
        <f t="shared" si="66"/>
        <v>8812320</v>
      </c>
      <c r="F315" s="70">
        <f t="shared" si="67"/>
        <v>0.38377278410294213</v>
      </c>
      <c r="G315" s="58">
        <f t="shared" si="68"/>
        <v>23165807</v>
      </c>
      <c r="H315" s="58">
        <f t="shared" si="69"/>
        <v>9779659</v>
      </c>
      <c r="I315" s="70">
        <f t="shared" si="70"/>
        <v>0.4221592194047028</v>
      </c>
      <c r="J315" s="58">
        <f t="shared" si="71"/>
        <v>24793382</v>
      </c>
      <c r="K315" s="58">
        <f t="shared" si="72"/>
        <v>9975230</v>
      </c>
      <c r="L315" s="70">
        <f t="shared" si="73"/>
        <v>0.40233438100538282</v>
      </c>
      <c r="M315" s="51">
        <f t="shared" si="74"/>
        <v>25745906</v>
      </c>
      <c r="N315" s="51">
        <f t="shared" si="75"/>
        <v>10431175</v>
      </c>
      <c r="O315" s="49">
        <f t="shared" si="76"/>
        <v>0.40515859103967833</v>
      </c>
      <c r="P315" s="51">
        <v>26508431</v>
      </c>
      <c r="Q315" s="51">
        <v>11892523</v>
      </c>
      <c r="R315" s="49">
        <v>0.44863172022516157</v>
      </c>
      <c r="S315" s="49">
        <f t="shared" si="64"/>
        <v>0.41241133915557349</v>
      </c>
      <c r="T315" s="59">
        <v>4</v>
      </c>
    </row>
    <row r="316" spans="1:20" ht="12.75" customHeight="1" x14ac:dyDescent="0.25">
      <c r="A316" s="52" t="s">
        <v>710</v>
      </c>
      <c r="B316" s="52" t="s">
        <v>711</v>
      </c>
      <c r="C316" s="52" t="s">
        <v>46</v>
      </c>
      <c r="D316" s="58">
        <f t="shared" si="65"/>
        <v>78385665</v>
      </c>
      <c r="E316" s="58">
        <f t="shared" si="66"/>
        <v>8731342</v>
      </c>
      <c r="F316" s="70">
        <f t="shared" si="67"/>
        <v>0.11138952511278688</v>
      </c>
      <c r="G316" s="58">
        <f t="shared" si="68"/>
        <v>80478822</v>
      </c>
      <c r="H316" s="58">
        <f t="shared" si="69"/>
        <v>9033224</v>
      </c>
      <c r="I316" s="70">
        <f t="shared" si="70"/>
        <v>0.11224349183441079</v>
      </c>
      <c r="J316" s="58">
        <f t="shared" si="71"/>
        <v>82878334</v>
      </c>
      <c r="K316" s="58">
        <f t="shared" si="72"/>
        <v>7915107</v>
      </c>
      <c r="L316" s="70">
        <f t="shared" si="73"/>
        <v>9.5502728131576578E-2</v>
      </c>
      <c r="M316" s="51">
        <f t="shared" si="74"/>
        <v>81013632</v>
      </c>
      <c r="N316" s="51">
        <f t="shared" si="75"/>
        <v>9233662</v>
      </c>
      <c r="O316" s="49">
        <f t="shared" si="76"/>
        <v>0.11397664531322334</v>
      </c>
      <c r="P316" s="51">
        <v>81548620</v>
      </c>
      <c r="Q316" s="51">
        <v>10350036</v>
      </c>
      <c r="R316" s="49">
        <v>0.12691859163281979</v>
      </c>
      <c r="S316" s="49">
        <f t="shared" si="64"/>
        <v>0.11200619640496348</v>
      </c>
      <c r="T316" s="59">
        <v>6</v>
      </c>
    </row>
    <row r="317" spans="1:20" ht="12.75" customHeight="1" x14ac:dyDescent="0.25">
      <c r="A317" s="52" t="s">
        <v>712</v>
      </c>
      <c r="B317" s="52" t="s">
        <v>713</v>
      </c>
      <c r="C317" s="52" t="s">
        <v>46</v>
      </c>
      <c r="D317" s="58">
        <f t="shared" si="65"/>
        <v>65181045</v>
      </c>
      <c r="E317" s="58">
        <f t="shared" si="66"/>
        <v>2022149</v>
      </c>
      <c r="F317" s="70">
        <f t="shared" si="67"/>
        <v>3.1023574414923847E-2</v>
      </c>
      <c r="G317" s="58">
        <f t="shared" si="68"/>
        <v>69374254</v>
      </c>
      <c r="H317" s="58">
        <f t="shared" si="69"/>
        <v>80292</v>
      </c>
      <c r="I317" s="70">
        <f t="shared" si="70"/>
        <v>1.1573746075885731E-3</v>
      </c>
      <c r="J317" s="58">
        <f t="shared" si="71"/>
        <v>67858413</v>
      </c>
      <c r="K317" s="58">
        <f t="shared" si="72"/>
        <v>43474</v>
      </c>
      <c r="L317" s="70">
        <f t="shared" si="73"/>
        <v>6.4065748192490145E-4</v>
      </c>
      <c r="M317" s="51">
        <f t="shared" si="74"/>
        <v>65434967</v>
      </c>
      <c r="N317" s="51">
        <f t="shared" si="75"/>
        <v>485748</v>
      </c>
      <c r="O317" s="49">
        <f t="shared" si="76"/>
        <v>7.4233704435122585E-3</v>
      </c>
      <c r="P317" s="51">
        <v>72493303</v>
      </c>
      <c r="Q317" s="51">
        <v>7051465</v>
      </c>
      <c r="R317" s="49">
        <v>9.7270571324360816E-2</v>
      </c>
      <c r="S317" s="49">
        <f t="shared" si="64"/>
        <v>2.7503109654462076E-2</v>
      </c>
      <c r="T317" s="59">
        <v>7</v>
      </c>
    </row>
    <row r="318" spans="1:20" ht="12.75" customHeight="1" x14ac:dyDescent="0.25">
      <c r="A318" s="52" t="s">
        <v>714</v>
      </c>
      <c r="B318" s="52" t="s">
        <v>715</v>
      </c>
      <c r="C318" s="52" t="s">
        <v>46</v>
      </c>
      <c r="D318" s="58">
        <f t="shared" si="65"/>
        <v>51127678</v>
      </c>
      <c r="E318" s="58">
        <f t="shared" si="66"/>
        <v>17652705</v>
      </c>
      <c r="F318" s="70">
        <f t="shared" si="67"/>
        <v>0.34526709779387987</v>
      </c>
      <c r="G318" s="58">
        <f t="shared" si="68"/>
        <v>53450371</v>
      </c>
      <c r="H318" s="58">
        <f t="shared" si="69"/>
        <v>15901260</v>
      </c>
      <c r="I318" s="70">
        <f t="shared" si="70"/>
        <v>0.29749578351850914</v>
      </c>
      <c r="J318" s="58">
        <f t="shared" si="71"/>
        <v>55384600</v>
      </c>
      <c r="K318" s="58">
        <f t="shared" si="72"/>
        <v>14423319</v>
      </c>
      <c r="L318" s="70">
        <f t="shared" si="73"/>
        <v>0.2604211098391972</v>
      </c>
      <c r="M318" s="51">
        <f t="shared" si="74"/>
        <v>58217246</v>
      </c>
      <c r="N318" s="51">
        <f t="shared" si="75"/>
        <v>12357146</v>
      </c>
      <c r="O318" s="49">
        <f t="shared" si="76"/>
        <v>0.2122591989322202</v>
      </c>
      <c r="P318" s="51">
        <v>55421365</v>
      </c>
      <c r="Q318" s="51">
        <v>16747884</v>
      </c>
      <c r="R318" s="49">
        <v>0.30219183522455645</v>
      </c>
      <c r="S318" s="49">
        <f t="shared" si="64"/>
        <v>0.28352700506167261</v>
      </c>
      <c r="T318" s="59">
        <v>6</v>
      </c>
    </row>
    <row r="319" spans="1:20" ht="12.75" customHeight="1" x14ac:dyDescent="0.25">
      <c r="A319" s="52" t="s">
        <v>716</v>
      </c>
      <c r="B319" s="52" t="s">
        <v>717</v>
      </c>
      <c r="C319" s="52" t="s">
        <v>46</v>
      </c>
      <c r="D319" s="58">
        <f t="shared" si="65"/>
        <v>54342470</v>
      </c>
      <c r="E319" s="58">
        <f t="shared" si="66"/>
        <v>9207654</v>
      </c>
      <c r="F319" s="70">
        <f t="shared" si="67"/>
        <v>0.16943753200765441</v>
      </c>
      <c r="G319" s="58">
        <f t="shared" si="68"/>
        <v>57475485</v>
      </c>
      <c r="H319" s="58">
        <f t="shared" si="69"/>
        <v>11768173</v>
      </c>
      <c r="I319" s="70">
        <f t="shared" si="70"/>
        <v>0.20475117347857091</v>
      </c>
      <c r="J319" s="58">
        <f t="shared" si="71"/>
        <v>65238093</v>
      </c>
      <c r="K319" s="58">
        <f t="shared" si="72"/>
        <v>10276291</v>
      </c>
      <c r="L319" s="70">
        <f t="shared" si="73"/>
        <v>0.15751979445505865</v>
      </c>
      <c r="M319" s="51">
        <f t="shared" si="74"/>
        <v>61563028</v>
      </c>
      <c r="N319" s="51">
        <f t="shared" si="75"/>
        <v>17406215</v>
      </c>
      <c r="O319" s="49">
        <f t="shared" si="76"/>
        <v>0.28273812327749703</v>
      </c>
      <c r="P319" s="51">
        <v>65261257</v>
      </c>
      <c r="Q319" s="51">
        <v>24352172</v>
      </c>
      <c r="R319" s="49">
        <v>0.37314898792096513</v>
      </c>
      <c r="S319" s="49">
        <f t="shared" si="64"/>
        <v>0.23751912222794921</v>
      </c>
      <c r="T319" s="59">
        <v>5</v>
      </c>
    </row>
    <row r="320" spans="1:20" ht="12.75" customHeight="1" x14ac:dyDescent="0.25">
      <c r="A320" s="52" t="s">
        <v>718</v>
      </c>
      <c r="B320" s="52" t="s">
        <v>719</v>
      </c>
      <c r="C320" s="52" t="s">
        <v>46</v>
      </c>
      <c r="D320" s="58">
        <f t="shared" si="65"/>
        <v>159944218</v>
      </c>
      <c r="E320" s="58">
        <f t="shared" si="66"/>
        <v>17544507</v>
      </c>
      <c r="F320" s="70">
        <f t="shared" si="67"/>
        <v>0.10969141128940341</v>
      </c>
      <c r="G320" s="58">
        <f t="shared" si="68"/>
        <v>161371143</v>
      </c>
      <c r="H320" s="58">
        <f t="shared" si="69"/>
        <v>21185282</v>
      </c>
      <c r="I320" s="70">
        <f t="shared" si="70"/>
        <v>0.13128296426579814</v>
      </c>
      <c r="J320" s="58">
        <f t="shared" si="71"/>
        <v>165613880</v>
      </c>
      <c r="K320" s="58">
        <f t="shared" si="72"/>
        <v>27199084</v>
      </c>
      <c r="L320" s="70">
        <f t="shared" si="73"/>
        <v>0.1642319109968319</v>
      </c>
      <c r="M320" s="51">
        <f t="shared" si="74"/>
        <v>168514546</v>
      </c>
      <c r="N320" s="51">
        <f t="shared" si="75"/>
        <v>33217860</v>
      </c>
      <c r="O320" s="49">
        <f t="shared" si="76"/>
        <v>0.19712161821330249</v>
      </c>
      <c r="P320" s="51">
        <v>171218354</v>
      </c>
      <c r="Q320" s="51">
        <v>40250924</v>
      </c>
      <c r="R320" s="49">
        <v>0.23508533436783302</v>
      </c>
      <c r="S320" s="49">
        <f t="shared" si="64"/>
        <v>0.1674826478266338</v>
      </c>
      <c r="T320" s="59">
        <v>6</v>
      </c>
    </row>
    <row r="321" spans="1:20" ht="12.75" customHeight="1" x14ac:dyDescent="0.25">
      <c r="A321" s="52" t="s">
        <v>720</v>
      </c>
      <c r="B321" s="52" t="s">
        <v>721</v>
      </c>
      <c r="C321" s="52" t="s">
        <v>46</v>
      </c>
      <c r="D321" s="58">
        <f t="shared" si="65"/>
        <v>163582592</v>
      </c>
      <c r="E321" s="58">
        <f t="shared" si="66"/>
        <v>38645410</v>
      </c>
      <c r="F321" s="70">
        <f t="shared" si="67"/>
        <v>0.23624402528112526</v>
      </c>
      <c r="G321" s="58">
        <f t="shared" si="68"/>
        <v>166253117</v>
      </c>
      <c r="H321" s="58">
        <f t="shared" si="69"/>
        <v>38241503</v>
      </c>
      <c r="I321" s="70">
        <f t="shared" si="70"/>
        <v>0.23001976558430481</v>
      </c>
      <c r="J321" s="58">
        <f t="shared" si="71"/>
        <v>170808676</v>
      </c>
      <c r="K321" s="58">
        <f t="shared" si="72"/>
        <v>47374313</v>
      </c>
      <c r="L321" s="70">
        <f t="shared" si="73"/>
        <v>0.2773530836337611</v>
      </c>
      <c r="M321" s="51">
        <f t="shared" si="74"/>
        <v>176577172</v>
      </c>
      <c r="N321" s="51">
        <f t="shared" si="75"/>
        <v>58577996</v>
      </c>
      <c r="O321" s="49">
        <f t="shared" si="76"/>
        <v>0.33174161380271738</v>
      </c>
      <c r="P321" s="51">
        <v>179355222</v>
      </c>
      <c r="Q321" s="51">
        <v>69186086</v>
      </c>
      <c r="R321" s="49">
        <v>0.38574893570704061</v>
      </c>
      <c r="S321" s="49">
        <f t="shared" si="64"/>
        <v>0.29222148480178978</v>
      </c>
      <c r="T321" s="59">
        <v>6</v>
      </c>
    </row>
    <row r="322" spans="1:20" ht="12.75" customHeight="1" x14ac:dyDescent="0.25">
      <c r="A322" s="52" t="s">
        <v>722</v>
      </c>
      <c r="B322" s="52" t="s">
        <v>723</v>
      </c>
      <c r="C322" s="52" t="s">
        <v>516</v>
      </c>
      <c r="D322" s="58">
        <f t="shared" si="65"/>
        <v>11779882</v>
      </c>
      <c r="E322" s="58">
        <f t="shared" si="66"/>
        <v>4664770</v>
      </c>
      <c r="F322" s="70">
        <f t="shared" si="67"/>
        <v>0.3959946288086757</v>
      </c>
      <c r="G322" s="58">
        <f t="shared" si="68"/>
        <v>11980342</v>
      </c>
      <c r="H322" s="58">
        <f t="shared" si="69"/>
        <v>3822101</v>
      </c>
      <c r="I322" s="70">
        <f t="shared" si="70"/>
        <v>0.31903104268642746</v>
      </c>
      <c r="J322" s="58">
        <f t="shared" si="71"/>
        <v>12771466</v>
      </c>
      <c r="K322" s="58">
        <f t="shared" si="72"/>
        <v>2582046</v>
      </c>
      <c r="L322" s="70">
        <f t="shared" si="73"/>
        <v>0.20217303166292735</v>
      </c>
      <c r="M322" s="51">
        <f t="shared" si="74"/>
        <v>11874718</v>
      </c>
      <c r="N322" s="51">
        <f t="shared" si="75"/>
        <v>3863254</v>
      </c>
      <c r="O322" s="49">
        <f t="shared" si="76"/>
        <v>0.32533437846692442</v>
      </c>
      <c r="P322" s="51">
        <v>11957812</v>
      </c>
      <c r="Q322" s="51">
        <v>4635208</v>
      </c>
      <c r="R322" s="49">
        <v>0.38763011159566652</v>
      </c>
      <c r="S322" s="49">
        <f t="shared" ref="S322:S385" si="77">AVERAGE(F322,I322,L322,O322,R322)</f>
        <v>0.32603263864412424</v>
      </c>
      <c r="T322" s="59">
        <v>3</v>
      </c>
    </row>
    <row r="323" spans="1:20" ht="12.75" customHeight="1" x14ac:dyDescent="0.25">
      <c r="A323" s="52" t="s">
        <v>724</v>
      </c>
      <c r="B323" s="52" t="s">
        <v>725</v>
      </c>
      <c r="C323" s="52" t="s">
        <v>516</v>
      </c>
      <c r="D323" s="58">
        <f t="shared" si="65"/>
        <v>12086395</v>
      </c>
      <c r="E323" s="58">
        <f t="shared" si="66"/>
        <v>4960392</v>
      </c>
      <c r="F323" s="70">
        <f t="shared" si="67"/>
        <v>0.41041121029057881</v>
      </c>
      <c r="G323" s="58">
        <f t="shared" si="68"/>
        <v>12310454</v>
      </c>
      <c r="H323" s="58">
        <f t="shared" si="69"/>
        <v>4980038</v>
      </c>
      <c r="I323" s="70">
        <f t="shared" si="70"/>
        <v>0.40453731438336882</v>
      </c>
      <c r="J323" s="58">
        <f t="shared" si="71"/>
        <v>12438240</v>
      </c>
      <c r="K323" s="58">
        <f t="shared" si="72"/>
        <v>5627516</v>
      </c>
      <c r="L323" s="70">
        <f t="shared" si="73"/>
        <v>0.45243667914431623</v>
      </c>
      <c r="M323" s="51">
        <f t="shared" si="74"/>
        <v>13002601</v>
      </c>
      <c r="N323" s="51">
        <f t="shared" si="75"/>
        <v>7004045</v>
      </c>
      <c r="O323" s="49">
        <f t="shared" si="76"/>
        <v>0.53866491788835169</v>
      </c>
      <c r="P323" s="51">
        <v>13269698</v>
      </c>
      <c r="Q323" s="51">
        <v>8718494</v>
      </c>
      <c r="R323" s="49">
        <v>0.65702278981782403</v>
      </c>
      <c r="S323" s="49">
        <f t="shared" si="77"/>
        <v>0.49261458230488786</v>
      </c>
      <c r="T323" s="59">
        <v>2</v>
      </c>
    </row>
    <row r="324" spans="1:20" ht="12.75" customHeight="1" x14ac:dyDescent="0.25">
      <c r="A324" s="52" t="s">
        <v>726</v>
      </c>
      <c r="B324" s="52" t="s">
        <v>727</v>
      </c>
      <c r="C324" s="52" t="s">
        <v>516</v>
      </c>
      <c r="D324" s="58">
        <f t="shared" si="65"/>
        <v>4266267</v>
      </c>
      <c r="E324" s="58">
        <f t="shared" si="66"/>
        <v>1474782</v>
      </c>
      <c r="F324" s="70">
        <f t="shared" si="67"/>
        <v>0.34568441215704504</v>
      </c>
      <c r="G324" s="58">
        <f t="shared" si="68"/>
        <v>4318975</v>
      </c>
      <c r="H324" s="58">
        <f t="shared" si="69"/>
        <v>1414191</v>
      </c>
      <c r="I324" s="70">
        <f t="shared" si="70"/>
        <v>0.32743671820281434</v>
      </c>
      <c r="J324" s="58">
        <f t="shared" si="71"/>
        <v>4182651</v>
      </c>
      <c r="K324" s="58">
        <f t="shared" si="72"/>
        <v>1692414</v>
      </c>
      <c r="L324" s="70">
        <f t="shared" si="73"/>
        <v>0.40462711328293943</v>
      </c>
      <c r="M324" s="51">
        <f t="shared" si="74"/>
        <v>4371016</v>
      </c>
      <c r="N324" s="51">
        <f t="shared" si="75"/>
        <v>2050372</v>
      </c>
      <c r="O324" s="49">
        <f t="shared" si="76"/>
        <v>0.46908361808787707</v>
      </c>
      <c r="P324" s="51">
        <v>4700920</v>
      </c>
      <c r="Q324" s="51">
        <v>2670075</v>
      </c>
      <c r="R324" s="49">
        <v>0.5679898828314458</v>
      </c>
      <c r="S324" s="49">
        <f t="shared" si="77"/>
        <v>0.42296434891242435</v>
      </c>
      <c r="T324" s="59">
        <v>1</v>
      </c>
    </row>
    <row r="325" spans="1:20" ht="12.75" customHeight="1" x14ac:dyDescent="0.25">
      <c r="A325" s="52" t="s">
        <v>728</v>
      </c>
      <c r="B325" s="52" t="s">
        <v>729</v>
      </c>
      <c r="C325" s="52" t="s">
        <v>516</v>
      </c>
      <c r="D325" s="58">
        <f t="shared" si="65"/>
        <v>4601203</v>
      </c>
      <c r="E325" s="58">
        <f t="shared" si="66"/>
        <v>1207092</v>
      </c>
      <c r="F325" s="70">
        <f t="shared" si="67"/>
        <v>0.26234269602971222</v>
      </c>
      <c r="G325" s="58">
        <f t="shared" si="68"/>
        <v>4541251</v>
      </c>
      <c r="H325" s="58">
        <f t="shared" si="69"/>
        <v>1169321</v>
      </c>
      <c r="I325" s="70">
        <f t="shared" si="70"/>
        <v>0.25748874043738168</v>
      </c>
      <c r="J325" s="58">
        <f t="shared" si="71"/>
        <v>4984693</v>
      </c>
      <c r="K325" s="58">
        <f t="shared" si="72"/>
        <v>871726</v>
      </c>
      <c r="L325" s="70">
        <f t="shared" si="73"/>
        <v>0.17488057940579291</v>
      </c>
      <c r="M325" s="51">
        <f t="shared" si="74"/>
        <v>4775262</v>
      </c>
      <c r="N325" s="51">
        <f t="shared" si="75"/>
        <v>906095</v>
      </c>
      <c r="O325" s="49">
        <f t="shared" si="76"/>
        <v>0.18974770389561871</v>
      </c>
      <c r="P325" s="51">
        <v>5235606</v>
      </c>
      <c r="Q325" s="51">
        <v>942807</v>
      </c>
      <c r="R325" s="49">
        <v>0.18007600266330201</v>
      </c>
      <c r="S325" s="49">
        <f t="shared" si="77"/>
        <v>0.2129071444863615</v>
      </c>
      <c r="T325" s="59">
        <v>2</v>
      </c>
    </row>
    <row r="326" spans="1:20" ht="12.75" customHeight="1" x14ac:dyDescent="0.25">
      <c r="A326" s="52" t="s">
        <v>730</v>
      </c>
      <c r="B326" s="52" t="s">
        <v>731</v>
      </c>
      <c r="C326" s="52" t="s">
        <v>516</v>
      </c>
      <c r="D326" s="58">
        <f t="shared" si="65"/>
        <v>12758706</v>
      </c>
      <c r="E326" s="58">
        <f t="shared" si="66"/>
        <v>1040661</v>
      </c>
      <c r="F326" s="70">
        <f t="shared" si="67"/>
        <v>8.1564776239847522E-2</v>
      </c>
      <c r="G326" s="58">
        <f t="shared" si="68"/>
        <v>12153015</v>
      </c>
      <c r="H326" s="58">
        <f t="shared" si="69"/>
        <v>836202</v>
      </c>
      <c r="I326" s="70">
        <f t="shared" si="70"/>
        <v>6.8806135761372789E-2</v>
      </c>
      <c r="J326" s="58">
        <f t="shared" si="71"/>
        <v>12332997</v>
      </c>
      <c r="K326" s="58">
        <f t="shared" si="72"/>
        <v>1360928</v>
      </c>
      <c r="L326" s="70">
        <f t="shared" si="73"/>
        <v>0.11034852274755276</v>
      </c>
      <c r="M326" s="51">
        <f t="shared" si="74"/>
        <v>12559371</v>
      </c>
      <c r="N326" s="51">
        <f t="shared" si="75"/>
        <v>2518514</v>
      </c>
      <c r="O326" s="49">
        <f t="shared" si="76"/>
        <v>0.20052867297255572</v>
      </c>
      <c r="P326" s="51">
        <v>13053798</v>
      </c>
      <c r="Q326" s="51">
        <v>3377673</v>
      </c>
      <c r="R326" s="49">
        <v>0.25875021200726411</v>
      </c>
      <c r="S326" s="49">
        <f t="shared" si="77"/>
        <v>0.14399966394571856</v>
      </c>
      <c r="T326" s="59">
        <v>1</v>
      </c>
    </row>
    <row r="327" spans="1:20" ht="12.75" customHeight="1" x14ac:dyDescent="0.25">
      <c r="A327" s="52" t="s">
        <v>732</v>
      </c>
      <c r="B327" s="52" t="s">
        <v>733</v>
      </c>
      <c r="C327" s="52" t="s">
        <v>516</v>
      </c>
      <c r="D327" s="58">
        <f t="shared" si="65"/>
        <v>12843005</v>
      </c>
      <c r="E327" s="58">
        <f t="shared" si="66"/>
        <v>6961167</v>
      </c>
      <c r="F327" s="70">
        <f t="shared" si="67"/>
        <v>0.54202011133687167</v>
      </c>
      <c r="G327" s="58">
        <f t="shared" si="68"/>
        <v>12397624</v>
      </c>
      <c r="H327" s="58">
        <f t="shared" si="69"/>
        <v>6220703</v>
      </c>
      <c r="I327" s="70">
        <f t="shared" si="70"/>
        <v>0.50176574156467402</v>
      </c>
      <c r="J327" s="58">
        <f t="shared" si="71"/>
        <v>12082693</v>
      </c>
      <c r="K327" s="58">
        <f t="shared" si="72"/>
        <v>6397273</v>
      </c>
      <c r="L327" s="70">
        <f t="shared" si="73"/>
        <v>0.5294575472537455</v>
      </c>
      <c r="M327" s="51">
        <f t="shared" si="74"/>
        <v>12761772</v>
      </c>
      <c r="N327" s="51">
        <f t="shared" si="75"/>
        <v>6545521</v>
      </c>
      <c r="O327" s="49">
        <f t="shared" si="76"/>
        <v>0.51290063793648721</v>
      </c>
      <c r="P327" s="51">
        <v>12845174</v>
      </c>
      <c r="Q327" s="51">
        <v>7096302</v>
      </c>
      <c r="R327" s="49">
        <v>0.55244888080145893</v>
      </c>
      <c r="S327" s="49">
        <f t="shared" si="77"/>
        <v>0.52771858377864744</v>
      </c>
      <c r="T327" s="59">
        <v>3</v>
      </c>
    </row>
    <row r="328" spans="1:20" ht="12.75" customHeight="1" x14ac:dyDescent="0.25">
      <c r="A328" s="52" t="s">
        <v>734</v>
      </c>
      <c r="B328" s="52" t="s">
        <v>735</v>
      </c>
      <c r="C328" s="52" t="s">
        <v>736</v>
      </c>
      <c r="D328" s="58">
        <f t="shared" si="65"/>
        <v>11259316</v>
      </c>
      <c r="E328" s="58">
        <f t="shared" si="66"/>
        <v>2098330</v>
      </c>
      <c r="F328" s="70">
        <f t="shared" si="67"/>
        <v>0.18636389635036443</v>
      </c>
      <c r="G328" s="58">
        <f t="shared" si="68"/>
        <v>11069360</v>
      </c>
      <c r="H328" s="58">
        <f t="shared" si="69"/>
        <v>1673700</v>
      </c>
      <c r="I328" s="70">
        <f t="shared" si="70"/>
        <v>0.15120115345421958</v>
      </c>
      <c r="J328" s="58">
        <f t="shared" si="71"/>
        <v>11107668</v>
      </c>
      <c r="K328" s="58">
        <f t="shared" si="72"/>
        <v>1592123</v>
      </c>
      <c r="L328" s="70">
        <f t="shared" si="73"/>
        <v>0.14333548680064978</v>
      </c>
      <c r="M328" s="51">
        <f t="shared" si="74"/>
        <v>11415396</v>
      </c>
      <c r="N328" s="51">
        <f t="shared" si="75"/>
        <v>1502915</v>
      </c>
      <c r="O328" s="49">
        <f t="shared" si="76"/>
        <v>0.13165684309155809</v>
      </c>
      <c r="P328" s="51">
        <v>16282423</v>
      </c>
      <c r="Q328" s="51">
        <v>2746302</v>
      </c>
      <c r="R328" s="49">
        <v>0.16866666588873166</v>
      </c>
      <c r="S328" s="49">
        <f t="shared" si="77"/>
        <v>0.15624480911710473</v>
      </c>
      <c r="T328" s="59">
        <v>3</v>
      </c>
    </row>
    <row r="329" spans="1:20" ht="12.75" customHeight="1" x14ac:dyDescent="0.25">
      <c r="A329" s="52" t="s">
        <v>737</v>
      </c>
      <c r="B329" s="52" t="s">
        <v>738</v>
      </c>
      <c r="C329" s="52" t="s">
        <v>736</v>
      </c>
      <c r="D329" s="58">
        <f t="shared" si="65"/>
        <v>13700628</v>
      </c>
      <c r="E329" s="58" t="str">
        <f t="shared" si="66"/>
        <v>-</v>
      </c>
      <c r="F329" s="70" t="str">
        <f t="shared" si="67"/>
        <v>-</v>
      </c>
      <c r="G329" s="58">
        <f t="shared" si="68"/>
        <v>12412206</v>
      </c>
      <c r="H329" s="58">
        <f t="shared" si="69"/>
        <v>0</v>
      </c>
      <c r="I329" s="70">
        <f t="shared" si="70"/>
        <v>0</v>
      </c>
      <c r="J329" s="58">
        <f t="shared" si="71"/>
        <v>13419072</v>
      </c>
      <c r="K329" s="58">
        <f t="shared" si="72"/>
        <v>0</v>
      </c>
      <c r="L329" s="70">
        <f t="shared" si="73"/>
        <v>0</v>
      </c>
      <c r="M329" s="51">
        <f t="shared" si="74"/>
        <v>13974798</v>
      </c>
      <c r="N329" s="51">
        <f t="shared" si="75"/>
        <v>0</v>
      </c>
      <c r="O329" s="49">
        <f t="shared" si="76"/>
        <v>0</v>
      </c>
      <c r="P329" s="51">
        <v>13974519</v>
      </c>
      <c r="Q329" s="51">
        <v>-102648</v>
      </c>
      <c r="R329" s="49">
        <v>-7.3453690964247137E-3</v>
      </c>
      <c r="S329" s="49">
        <f t="shared" si="77"/>
        <v>-1.8363422741061784E-3</v>
      </c>
      <c r="T329" s="60">
        <v>1</v>
      </c>
    </row>
    <row r="330" spans="1:20" ht="12.75" customHeight="1" x14ac:dyDescent="0.25">
      <c r="A330" s="52" t="s">
        <v>739</v>
      </c>
      <c r="B330" s="52" t="s">
        <v>740</v>
      </c>
      <c r="C330" s="52" t="s">
        <v>736</v>
      </c>
      <c r="D330" s="58">
        <f t="shared" si="65"/>
        <v>29404320</v>
      </c>
      <c r="E330" s="58">
        <f t="shared" si="66"/>
        <v>351515</v>
      </c>
      <c r="F330" s="70">
        <f t="shared" si="67"/>
        <v>1.1954535932135142E-2</v>
      </c>
      <c r="G330" s="58">
        <f t="shared" si="68"/>
        <v>28289823</v>
      </c>
      <c r="H330" s="58">
        <f t="shared" si="69"/>
        <v>403938</v>
      </c>
      <c r="I330" s="70">
        <f t="shared" si="70"/>
        <v>1.4278562294292191E-2</v>
      </c>
      <c r="J330" s="58">
        <f t="shared" si="71"/>
        <v>30138465</v>
      </c>
      <c r="K330" s="58">
        <f t="shared" si="72"/>
        <v>1977125</v>
      </c>
      <c r="L330" s="70">
        <f t="shared" si="73"/>
        <v>6.5601383481209141E-2</v>
      </c>
      <c r="M330" s="51">
        <f t="shared" si="74"/>
        <v>31162354</v>
      </c>
      <c r="N330" s="51">
        <f t="shared" si="75"/>
        <v>4289531</v>
      </c>
      <c r="O330" s="49">
        <f t="shared" si="76"/>
        <v>0.13765105806833464</v>
      </c>
      <c r="P330" s="51">
        <v>31449644</v>
      </c>
      <c r="Q330" s="51">
        <v>5914166</v>
      </c>
      <c r="R330" s="49">
        <v>0.18805192198677989</v>
      </c>
      <c r="S330" s="49">
        <f t="shared" si="77"/>
        <v>8.35074923525502E-2</v>
      </c>
      <c r="T330" s="59">
        <v>5</v>
      </c>
    </row>
    <row r="331" spans="1:20" ht="12.75" customHeight="1" x14ac:dyDescent="0.25">
      <c r="A331" s="52" t="s">
        <v>741</v>
      </c>
      <c r="B331" s="52" t="s">
        <v>742</v>
      </c>
      <c r="C331" s="52" t="s">
        <v>736</v>
      </c>
      <c r="D331" s="58">
        <f t="shared" si="65"/>
        <v>32529822</v>
      </c>
      <c r="E331" s="58">
        <f t="shared" si="66"/>
        <v>12402675</v>
      </c>
      <c r="F331" s="70">
        <f t="shared" si="67"/>
        <v>0.3812709150391293</v>
      </c>
      <c r="G331" s="58">
        <f t="shared" si="68"/>
        <v>34788544</v>
      </c>
      <c r="H331" s="58">
        <f t="shared" si="69"/>
        <v>11923202</v>
      </c>
      <c r="I331" s="70">
        <f t="shared" si="70"/>
        <v>0.34273357344302768</v>
      </c>
      <c r="J331" s="58">
        <f t="shared" si="71"/>
        <v>34525589</v>
      </c>
      <c r="K331" s="58">
        <f t="shared" si="72"/>
        <v>11701388</v>
      </c>
      <c r="L331" s="70">
        <f t="shared" si="73"/>
        <v>0.33891928679334044</v>
      </c>
      <c r="M331" s="51">
        <f t="shared" si="74"/>
        <v>35647628</v>
      </c>
      <c r="N331" s="51">
        <f t="shared" si="75"/>
        <v>11122268</v>
      </c>
      <c r="O331" s="49">
        <f t="shared" si="76"/>
        <v>0.31200583668568355</v>
      </c>
      <c r="P331" s="51">
        <v>36250728</v>
      </c>
      <c r="Q331" s="51">
        <v>11137777</v>
      </c>
      <c r="R331" s="49">
        <v>0.30724285040565252</v>
      </c>
      <c r="S331" s="49">
        <f t="shared" si="77"/>
        <v>0.33643449247336671</v>
      </c>
      <c r="T331" s="59">
        <v>6</v>
      </c>
    </row>
    <row r="332" spans="1:20" ht="12.75" customHeight="1" x14ac:dyDescent="0.25">
      <c r="A332" s="52" t="s">
        <v>743</v>
      </c>
      <c r="B332" s="52" t="s">
        <v>744</v>
      </c>
      <c r="C332" s="52" t="s">
        <v>736</v>
      </c>
      <c r="D332" s="58">
        <f t="shared" si="65"/>
        <v>8453468</v>
      </c>
      <c r="E332" s="58">
        <f t="shared" si="66"/>
        <v>1371179</v>
      </c>
      <c r="F332" s="70">
        <f t="shared" si="67"/>
        <v>0.16220313367247619</v>
      </c>
      <c r="G332" s="58">
        <f t="shared" si="68"/>
        <v>8555576</v>
      </c>
      <c r="H332" s="58">
        <f t="shared" si="69"/>
        <v>791921</v>
      </c>
      <c r="I332" s="70">
        <f t="shared" si="70"/>
        <v>9.2561973618140961E-2</v>
      </c>
      <c r="J332" s="58">
        <f t="shared" si="71"/>
        <v>8613322</v>
      </c>
      <c r="K332" s="58">
        <f t="shared" si="72"/>
        <v>427824</v>
      </c>
      <c r="L332" s="70">
        <f t="shared" si="73"/>
        <v>4.9670034395556097E-2</v>
      </c>
      <c r="M332" s="51">
        <f t="shared" si="74"/>
        <v>8459554</v>
      </c>
      <c r="N332" s="51">
        <f t="shared" si="75"/>
        <v>868097</v>
      </c>
      <c r="O332" s="49">
        <f t="shared" si="76"/>
        <v>0.10261734838503306</v>
      </c>
      <c r="P332" s="51">
        <v>8389457</v>
      </c>
      <c r="Q332" s="51">
        <v>2274152</v>
      </c>
      <c r="R332" s="49">
        <v>0.27107260934766098</v>
      </c>
      <c r="S332" s="49">
        <f t="shared" si="77"/>
        <v>0.13562501988377346</v>
      </c>
      <c r="T332" s="59">
        <v>3</v>
      </c>
    </row>
    <row r="333" spans="1:20" ht="12.75" customHeight="1" x14ac:dyDescent="0.25">
      <c r="A333" s="52" t="s">
        <v>745</v>
      </c>
      <c r="B333" s="52" t="s">
        <v>746</v>
      </c>
      <c r="C333" s="52" t="s">
        <v>736</v>
      </c>
      <c r="D333" s="58">
        <f t="shared" si="65"/>
        <v>25004308</v>
      </c>
      <c r="E333" s="58">
        <f t="shared" si="66"/>
        <v>6992889</v>
      </c>
      <c r="F333" s="70">
        <f t="shared" si="67"/>
        <v>0.27966736771919465</v>
      </c>
      <c r="G333" s="58">
        <f t="shared" si="68"/>
        <v>24100102</v>
      </c>
      <c r="H333" s="58">
        <f t="shared" si="69"/>
        <v>8460463</v>
      </c>
      <c r="I333" s="70">
        <f t="shared" si="70"/>
        <v>0.35105507022335425</v>
      </c>
      <c r="J333" s="58">
        <f t="shared" si="71"/>
        <v>24388856</v>
      </c>
      <c r="K333" s="58">
        <f t="shared" si="72"/>
        <v>10250326</v>
      </c>
      <c r="L333" s="70">
        <f t="shared" si="73"/>
        <v>0.42028728202749649</v>
      </c>
      <c r="M333" s="51">
        <f t="shared" si="74"/>
        <v>24918884</v>
      </c>
      <c r="N333" s="51">
        <f t="shared" si="75"/>
        <v>11932831</v>
      </c>
      <c r="O333" s="49">
        <f t="shared" si="76"/>
        <v>0.47886699099365765</v>
      </c>
      <c r="P333" s="51">
        <v>24823092</v>
      </c>
      <c r="Q333" s="51">
        <v>12652413</v>
      </c>
      <c r="R333" s="49">
        <v>0.50970334396698047</v>
      </c>
      <c r="S333" s="49">
        <f t="shared" si="77"/>
        <v>0.40791601098613672</v>
      </c>
      <c r="T333" s="59">
        <v>5</v>
      </c>
    </row>
    <row r="334" spans="1:20" ht="12.75" customHeight="1" x14ac:dyDescent="0.25">
      <c r="A334" s="52" t="s">
        <v>747</v>
      </c>
      <c r="B334" s="52" t="s">
        <v>748</v>
      </c>
      <c r="C334" s="52" t="s">
        <v>132</v>
      </c>
      <c r="D334" s="58">
        <f t="shared" si="65"/>
        <v>73232184</v>
      </c>
      <c r="E334" s="58">
        <f t="shared" si="66"/>
        <v>19024991</v>
      </c>
      <c r="F334" s="70">
        <f t="shared" si="67"/>
        <v>0.25979002619940983</v>
      </c>
      <c r="G334" s="58">
        <f t="shared" si="68"/>
        <v>68490278</v>
      </c>
      <c r="H334" s="58">
        <f t="shared" si="69"/>
        <v>17223645</v>
      </c>
      <c r="I334" s="70">
        <f t="shared" si="70"/>
        <v>0.25147576419532125</v>
      </c>
      <c r="J334" s="58">
        <f t="shared" si="71"/>
        <v>76853794</v>
      </c>
      <c r="K334" s="58">
        <f t="shared" si="72"/>
        <v>13640350</v>
      </c>
      <c r="L334" s="70">
        <f t="shared" si="73"/>
        <v>0.17748440630009757</v>
      </c>
      <c r="M334" s="51">
        <f t="shared" si="74"/>
        <v>74123614</v>
      </c>
      <c r="N334" s="51">
        <f t="shared" si="75"/>
        <v>23586986</v>
      </c>
      <c r="O334" s="49">
        <f t="shared" si="76"/>
        <v>0.31821149465270271</v>
      </c>
      <c r="P334" s="51">
        <v>78899230</v>
      </c>
      <c r="Q334" s="51">
        <v>27769568</v>
      </c>
      <c r="R334" s="49">
        <v>0.35196247162361405</v>
      </c>
      <c r="S334" s="49">
        <f t="shared" si="77"/>
        <v>0.27178483259422903</v>
      </c>
      <c r="T334" s="59">
        <v>6</v>
      </c>
    </row>
    <row r="335" spans="1:20" ht="12.75" customHeight="1" x14ac:dyDescent="0.25">
      <c r="A335" s="52" t="s">
        <v>749</v>
      </c>
      <c r="B335" s="52" t="s">
        <v>750</v>
      </c>
      <c r="C335" s="52" t="s">
        <v>132</v>
      </c>
      <c r="D335" s="58">
        <f t="shared" si="65"/>
        <v>5739815</v>
      </c>
      <c r="E335" s="58">
        <f t="shared" si="66"/>
        <v>2479456</v>
      </c>
      <c r="F335" s="70">
        <f t="shared" si="67"/>
        <v>0.43197489814567192</v>
      </c>
      <c r="G335" s="58">
        <f t="shared" si="68"/>
        <v>5989658</v>
      </c>
      <c r="H335" s="58">
        <f t="shared" si="69"/>
        <v>2548790</v>
      </c>
      <c r="I335" s="70">
        <f t="shared" si="70"/>
        <v>0.42553180832695287</v>
      </c>
      <c r="J335" s="58">
        <f t="shared" si="71"/>
        <v>6403428</v>
      </c>
      <c r="K335" s="58">
        <f t="shared" si="72"/>
        <v>2964706</v>
      </c>
      <c r="L335" s="70">
        <f t="shared" si="73"/>
        <v>0.46298732491409289</v>
      </c>
      <c r="M335" s="51">
        <f t="shared" si="74"/>
        <v>6189735</v>
      </c>
      <c r="N335" s="51">
        <f t="shared" si="75"/>
        <v>3562603</v>
      </c>
      <c r="O335" s="49">
        <f t="shared" si="76"/>
        <v>0.5755663206906273</v>
      </c>
      <c r="P335" s="51">
        <v>6254891</v>
      </c>
      <c r="Q335" s="51">
        <v>4338679</v>
      </c>
      <c r="R335" s="49">
        <v>0.69364582052668866</v>
      </c>
      <c r="S335" s="49">
        <f t="shared" si="77"/>
        <v>0.51794123452080676</v>
      </c>
      <c r="T335" s="59">
        <v>3</v>
      </c>
    </row>
    <row r="336" spans="1:20" ht="12.75" customHeight="1" x14ac:dyDescent="0.25">
      <c r="A336" s="52" t="s">
        <v>751</v>
      </c>
      <c r="B336" s="52" t="s">
        <v>752</v>
      </c>
      <c r="C336" s="52" t="s">
        <v>132</v>
      </c>
      <c r="D336" s="58">
        <f t="shared" si="65"/>
        <v>11669056</v>
      </c>
      <c r="E336" s="58">
        <f t="shared" si="66"/>
        <v>6791993</v>
      </c>
      <c r="F336" s="70">
        <f t="shared" si="67"/>
        <v>0.58205162439875169</v>
      </c>
      <c r="G336" s="58">
        <f t="shared" si="68"/>
        <v>12215104</v>
      </c>
      <c r="H336" s="58">
        <f t="shared" si="69"/>
        <v>7265995</v>
      </c>
      <c r="I336" s="70">
        <f t="shared" si="70"/>
        <v>0.59483693302979657</v>
      </c>
      <c r="J336" s="58">
        <f t="shared" si="71"/>
        <v>13690802</v>
      </c>
      <c r="K336" s="58">
        <f t="shared" si="72"/>
        <v>6450298</v>
      </c>
      <c r="L336" s="70">
        <f t="shared" si="73"/>
        <v>0.47114098940295829</v>
      </c>
      <c r="M336" s="51">
        <f t="shared" si="74"/>
        <v>13467913</v>
      </c>
      <c r="N336" s="51">
        <f t="shared" si="75"/>
        <v>6890359</v>
      </c>
      <c r="O336" s="49">
        <f t="shared" si="76"/>
        <v>0.51161297225486979</v>
      </c>
      <c r="P336" s="51">
        <v>13128326</v>
      </c>
      <c r="Q336" s="51">
        <v>7634060</v>
      </c>
      <c r="R336" s="49">
        <v>0.58149531021700707</v>
      </c>
      <c r="S336" s="49">
        <f t="shared" si="77"/>
        <v>0.54822756586067667</v>
      </c>
      <c r="T336" s="59">
        <v>2</v>
      </c>
    </row>
    <row r="337" spans="1:20" ht="12.75" customHeight="1" x14ac:dyDescent="0.25">
      <c r="A337" s="52" t="s">
        <v>753</v>
      </c>
      <c r="B337" s="52" t="s">
        <v>754</v>
      </c>
      <c r="C337" s="52" t="s">
        <v>132</v>
      </c>
      <c r="D337" s="58">
        <f t="shared" si="65"/>
        <v>24655389</v>
      </c>
      <c r="E337" s="58">
        <f t="shared" si="66"/>
        <v>2508554</v>
      </c>
      <c r="F337" s="70">
        <f t="shared" si="67"/>
        <v>0.10174465306550223</v>
      </c>
      <c r="G337" s="58">
        <f t="shared" si="68"/>
        <v>23198428</v>
      </c>
      <c r="H337" s="58">
        <f t="shared" si="69"/>
        <v>3245535</v>
      </c>
      <c r="I337" s="70">
        <f t="shared" si="70"/>
        <v>0.13990322964987109</v>
      </c>
      <c r="J337" s="58">
        <f t="shared" si="71"/>
        <v>22745632</v>
      </c>
      <c r="K337" s="58">
        <f t="shared" si="72"/>
        <v>4802914</v>
      </c>
      <c r="L337" s="70">
        <f t="shared" si="73"/>
        <v>0.21115764116820321</v>
      </c>
      <c r="M337" s="51">
        <f t="shared" si="74"/>
        <v>23905257</v>
      </c>
      <c r="N337" s="51">
        <f t="shared" si="75"/>
        <v>5316916</v>
      </c>
      <c r="O337" s="49">
        <f t="shared" si="76"/>
        <v>0.22241618234851021</v>
      </c>
      <c r="P337" s="51">
        <v>25904812</v>
      </c>
      <c r="Q337" s="51">
        <v>5345007</v>
      </c>
      <c r="R337" s="49">
        <v>0.20633259179800262</v>
      </c>
      <c r="S337" s="49">
        <f t="shared" si="77"/>
        <v>0.17631085960601789</v>
      </c>
      <c r="T337" s="59">
        <v>6</v>
      </c>
    </row>
    <row r="338" spans="1:20" ht="12.75" customHeight="1" x14ac:dyDescent="0.25">
      <c r="A338" s="52" t="s">
        <v>755</v>
      </c>
      <c r="B338" s="52" t="s">
        <v>756</v>
      </c>
      <c r="C338" s="52" t="s">
        <v>65</v>
      </c>
      <c r="D338" s="58">
        <f t="shared" si="65"/>
        <v>16404583</v>
      </c>
      <c r="E338" s="58">
        <f t="shared" si="66"/>
        <v>3095965</v>
      </c>
      <c r="F338" s="70">
        <f t="shared" si="67"/>
        <v>0.18872561405553559</v>
      </c>
      <c r="G338" s="58">
        <f t="shared" si="68"/>
        <v>16906405</v>
      </c>
      <c r="H338" s="58">
        <f t="shared" si="69"/>
        <v>3744384</v>
      </c>
      <c r="I338" s="70">
        <f t="shared" si="70"/>
        <v>0.22147724486666445</v>
      </c>
      <c r="J338" s="58">
        <f t="shared" si="71"/>
        <v>16699641</v>
      </c>
      <c r="K338" s="58">
        <f t="shared" si="72"/>
        <v>4591799</v>
      </c>
      <c r="L338" s="70">
        <f t="shared" si="73"/>
        <v>0.27496393485344983</v>
      </c>
      <c r="M338" s="51">
        <f t="shared" si="74"/>
        <v>16851866</v>
      </c>
      <c r="N338" s="51">
        <f t="shared" si="75"/>
        <v>5138227</v>
      </c>
      <c r="O338" s="49">
        <f t="shared" si="76"/>
        <v>0.30490552203536392</v>
      </c>
      <c r="P338" s="51">
        <v>17233672</v>
      </c>
      <c r="Q338" s="51">
        <v>5983513</v>
      </c>
      <c r="R338" s="49">
        <v>0.34719896026801483</v>
      </c>
      <c r="S338" s="49">
        <f t="shared" si="77"/>
        <v>0.26745425521580574</v>
      </c>
      <c r="T338" s="59">
        <v>1</v>
      </c>
    </row>
    <row r="339" spans="1:20" ht="12.75" customHeight="1" x14ac:dyDescent="0.25">
      <c r="A339" s="52" t="s">
        <v>757</v>
      </c>
      <c r="B339" s="52" t="s">
        <v>758</v>
      </c>
      <c r="C339" s="52" t="s">
        <v>82</v>
      </c>
      <c r="D339" s="58">
        <f t="shared" si="65"/>
        <v>17796797</v>
      </c>
      <c r="E339" s="58">
        <f t="shared" si="66"/>
        <v>2301722</v>
      </c>
      <c r="F339" s="70">
        <f t="shared" si="67"/>
        <v>0.12933349748272119</v>
      </c>
      <c r="G339" s="58">
        <f t="shared" si="68"/>
        <v>17222313</v>
      </c>
      <c r="H339" s="58">
        <f t="shared" si="69"/>
        <v>3029343</v>
      </c>
      <c r="I339" s="70">
        <f t="shared" si="70"/>
        <v>0.17589640833957668</v>
      </c>
      <c r="J339" s="58">
        <f t="shared" si="71"/>
        <v>17132235</v>
      </c>
      <c r="K339" s="58">
        <f t="shared" si="72"/>
        <v>3844309</v>
      </c>
      <c r="L339" s="70">
        <f t="shared" si="73"/>
        <v>0.22439039623259896</v>
      </c>
      <c r="M339" s="51">
        <f t="shared" si="74"/>
        <v>18287248</v>
      </c>
      <c r="N339" s="51">
        <f t="shared" si="75"/>
        <v>4657283</v>
      </c>
      <c r="O339" s="49">
        <f t="shared" si="76"/>
        <v>0.25467380329724842</v>
      </c>
      <c r="P339" s="51">
        <v>18953349</v>
      </c>
      <c r="Q339" s="51">
        <v>4521294</v>
      </c>
      <c r="R339" s="49">
        <v>0.23854855413679135</v>
      </c>
      <c r="S339" s="49">
        <f t="shared" si="77"/>
        <v>0.20456853189778731</v>
      </c>
      <c r="T339" s="59">
        <v>5</v>
      </c>
    </row>
    <row r="340" spans="1:20" ht="12.75" customHeight="1" x14ac:dyDescent="0.25">
      <c r="A340" s="52" t="s">
        <v>759</v>
      </c>
      <c r="B340" s="52" t="s">
        <v>760</v>
      </c>
      <c r="C340" s="52" t="s">
        <v>82</v>
      </c>
      <c r="D340" s="58">
        <f t="shared" si="65"/>
        <v>70545915</v>
      </c>
      <c r="E340" s="58">
        <f t="shared" si="66"/>
        <v>9687247</v>
      </c>
      <c r="F340" s="70">
        <f t="shared" si="67"/>
        <v>0.13731832665293234</v>
      </c>
      <c r="G340" s="58">
        <f t="shared" si="68"/>
        <v>71849314</v>
      </c>
      <c r="H340" s="58">
        <f t="shared" si="69"/>
        <v>8625752</v>
      </c>
      <c r="I340" s="70">
        <f t="shared" si="70"/>
        <v>0.12005336613234749</v>
      </c>
      <c r="J340" s="58">
        <f t="shared" si="71"/>
        <v>70706142</v>
      </c>
      <c r="K340" s="58">
        <f t="shared" si="72"/>
        <v>13011486</v>
      </c>
      <c r="L340" s="70">
        <f t="shared" si="73"/>
        <v>0.18402200476445171</v>
      </c>
      <c r="M340" s="51">
        <f t="shared" si="74"/>
        <v>73430661</v>
      </c>
      <c r="N340" s="51">
        <f t="shared" si="75"/>
        <v>16185863</v>
      </c>
      <c r="O340" s="49">
        <f t="shared" si="76"/>
        <v>0.2204237682131174</v>
      </c>
      <c r="P340" s="51">
        <v>74496975</v>
      </c>
      <c r="Q340" s="51">
        <v>18580839</v>
      </c>
      <c r="R340" s="49">
        <v>0.24941736224860137</v>
      </c>
      <c r="S340" s="49">
        <f t="shared" si="77"/>
        <v>0.18224696560229006</v>
      </c>
      <c r="T340" s="59">
        <v>6</v>
      </c>
    </row>
    <row r="341" spans="1:20" ht="12.75" customHeight="1" x14ac:dyDescent="0.25">
      <c r="A341" s="52" t="s">
        <v>761</v>
      </c>
      <c r="B341" s="52" t="s">
        <v>762</v>
      </c>
      <c r="C341" s="52" t="s">
        <v>82</v>
      </c>
      <c r="D341" s="58">
        <f t="shared" si="65"/>
        <v>80221180</v>
      </c>
      <c r="E341" s="58">
        <f t="shared" si="66"/>
        <v>17547767</v>
      </c>
      <c r="F341" s="70">
        <f t="shared" si="67"/>
        <v>0.2187423196716877</v>
      </c>
      <c r="G341" s="58">
        <f t="shared" si="68"/>
        <v>78700037</v>
      </c>
      <c r="H341" s="58">
        <f t="shared" si="69"/>
        <v>21191920</v>
      </c>
      <c r="I341" s="70">
        <f t="shared" si="70"/>
        <v>0.26927458750750016</v>
      </c>
      <c r="J341" s="58">
        <f t="shared" si="71"/>
        <v>76261565</v>
      </c>
      <c r="K341" s="58">
        <f t="shared" si="72"/>
        <v>33453286</v>
      </c>
      <c r="L341" s="70">
        <f t="shared" si="73"/>
        <v>0.43866508640361629</v>
      </c>
      <c r="M341" s="51">
        <f t="shared" si="74"/>
        <v>81269605</v>
      </c>
      <c r="N341" s="51">
        <f t="shared" si="75"/>
        <v>41645464</v>
      </c>
      <c r="O341" s="49">
        <f t="shared" si="76"/>
        <v>0.51243591007978939</v>
      </c>
      <c r="P341" s="51">
        <v>84734535</v>
      </c>
      <c r="Q341" s="51">
        <v>43288970</v>
      </c>
      <c r="R341" s="49">
        <v>0.51087753063140073</v>
      </c>
      <c r="S341" s="49">
        <f t="shared" si="77"/>
        <v>0.38999908685879892</v>
      </c>
      <c r="T341" s="59">
        <v>5</v>
      </c>
    </row>
    <row r="342" spans="1:20" ht="12.75" customHeight="1" x14ac:dyDescent="0.25">
      <c r="A342" s="52" t="s">
        <v>763</v>
      </c>
      <c r="B342" s="52" t="s">
        <v>764</v>
      </c>
      <c r="C342" s="52" t="s">
        <v>82</v>
      </c>
      <c r="D342" s="58">
        <f t="shared" si="65"/>
        <v>63867411</v>
      </c>
      <c r="E342" s="58">
        <f t="shared" si="66"/>
        <v>17238441</v>
      </c>
      <c r="F342" s="70">
        <f t="shared" si="67"/>
        <v>0.26990981362936411</v>
      </c>
      <c r="G342" s="58">
        <f t="shared" si="68"/>
        <v>63299515</v>
      </c>
      <c r="H342" s="58">
        <f t="shared" si="69"/>
        <v>15496163</v>
      </c>
      <c r="I342" s="70">
        <f t="shared" si="70"/>
        <v>0.24480697837890228</v>
      </c>
      <c r="J342" s="58">
        <f t="shared" si="71"/>
        <v>64714347</v>
      </c>
      <c r="K342" s="58">
        <f t="shared" si="72"/>
        <v>16659869</v>
      </c>
      <c r="L342" s="70">
        <f t="shared" si="73"/>
        <v>0.25743702551769548</v>
      </c>
      <c r="M342" s="51">
        <f t="shared" si="74"/>
        <v>64467593</v>
      </c>
      <c r="N342" s="51">
        <f t="shared" si="75"/>
        <v>24647956</v>
      </c>
      <c r="O342" s="49">
        <f t="shared" si="76"/>
        <v>0.38233094882261232</v>
      </c>
      <c r="P342" s="51">
        <v>66525764</v>
      </c>
      <c r="Q342" s="51">
        <v>28598165</v>
      </c>
      <c r="R342" s="49">
        <v>0.42988104578550951</v>
      </c>
      <c r="S342" s="49">
        <f t="shared" si="77"/>
        <v>0.31687316242681673</v>
      </c>
      <c r="T342" s="59">
        <v>5</v>
      </c>
    </row>
    <row r="343" spans="1:20" ht="12.75" customHeight="1" x14ac:dyDescent="0.25">
      <c r="A343" s="52" t="s">
        <v>765</v>
      </c>
      <c r="B343" s="52" t="s">
        <v>766</v>
      </c>
      <c r="C343" s="52" t="s">
        <v>82</v>
      </c>
      <c r="D343" s="58">
        <f t="shared" si="65"/>
        <v>29614884</v>
      </c>
      <c r="E343" s="58">
        <f t="shared" si="66"/>
        <v>1957711</v>
      </c>
      <c r="F343" s="70">
        <f t="shared" si="67"/>
        <v>6.6105644715677425E-2</v>
      </c>
      <c r="G343" s="58">
        <f t="shared" si="68"/>
        <v>28968812</v>
      </c>
      <c r="H343" s="58">
        <f t="shared" si="69"/>
        <v>3560031</v>
      </c>
      <c r="I343" s="70">
        <f t="shared" si="70"/>
        <v>0.12289185348712263</v>
      </c>
      <c r="J343" s="58">
        <f t="shared" si="71"/>
        <v>29821159</v>
      </c>
      <c r="K343" s="58">
        <f t="shared" si="72"/>
        <v>4982599</v>
      </c>
      <c r="L343" s="70">
        <f t="shared" si="73"/>
        <v>0.16708267441919344</v>
      </c>
      <c r="M343" s="51">
        <f t="shared" si="74"/>
        <v>30180129</v>
      </c>
      <c r="N343" s="51">
        <f t="shared" si="75"/>
        <v>6532041</v>
      </c>
      <c r="O343" s="49">
        <f t="shared" si="76"/>
        <v>0.21643515837854768</v>
      </c>
      <c r="P343" s="51">
        <v>30553753</v>
      </c>
      <c r="Q343" s="51">
        <v>8027285</v>
      </c>
      <c r="R343" s="49">
        <v>0.26272664441582677</v>
      </c>
      <c r="S343" s="49">
        <f t="shared" si="77"/>
        <v>0.1670483950832736</v>
      </c>
      <c r="T343" s="59">
        <v>3</v>
      </c>
    </row>
    <row r="344" spans="1:20" ht="12.75" customHeight="1" x14ac:dyDescent="0.25">
      <c r="A344" s="52" t="s">
        <v>767</v>
      </c>
      <c r="B344" s="52" t="s">
        <v>768</v>
      </c>
      <c r="C344" s="52" t="s">
        <v>82</v>
      </c>
      <c r="D344" s="58">
        <f t="shared" si="65"/>
        <v>19618930</v>
      </c>
      <c r="E344" s="58">
        <f t="shared" si="66"/>
        <v>8660438</v>
      </c>
      <c r="F344" s="70">
        <f t="shared" si="67"/>
        <v>0.44143273868656446</v>
      </c>
      <c r="G344" s="58">
        <f t="shared" si="68"/>
        <v>19250529</v>
      </c>
      <c r="H344" s="58">
        <f t="shared" si="69"/>
        <v>9642878</v>
      </c>
      <c r="I344" s="70">
        <f t="shared" si="70"/>
        <v>0.50091496186935958</v>
      </c>
      <c r="J344" s="58">
        <f t="shared" si="71"/>
        <v>21254833</v>
      </c>
      <c r="K344" s="58">
        <f t="shared" si="72"/>
        <v>8977794</v>
      </c>
      <c r="L344" s="70">
        <f t="shared" si="73"/>
        <v>0.42238835750908982</v>
      </c>
      <c r="M344" s="51">
        <f t="shared" si="74"/>
        <v>20981965</v>
      </c>
      <c r="N344" s="51">
        <f t="shared" si="75"/>
        <v>9695159</v>
      </c>
      <c r="O344" s="49">
        <f t="shared" si="76"/>
        <v>0.46207106913008383</v>
      </c>
      <c r="P344" s="51">
        <v>20175970</v>
      </c>
      <c r="Q344" s="51">
        <v>11196237</v>
      </c>
      <c r="R344" s="49">
        <v>0.5549293045142315</v>
      </c>
      <c r="S344" s="49">
        <f t="shared" si="77"/>
        <v>0.47634728634186585</v>
      </c>
      <c r="T344" s="59">
        <v>5</v>
      </c>
    </row>
    <row r="345" spans="1:20" ht="12.75" customHeight="1" x14ac:dyDescent="0.25">
      <c r="A345" s="52" t="s">
        <v>769</v>
      </c>
      <c r="B345" s="52" t="s">
        <v>770</v>
      </c>
      <c r="C345" s="52" t="s">
        <v>137</v>
      </c>
      <c r="D345" s="58">
        <f t="shared" si="65"/>
        <v>5442690</v>
      </c>
      <c r="E345" s="58">
        <f t="shared" si="66"/>
        <v>3907991</v>
      </c>
      <c r="F345" s="70">
        <f t="shared" si="67"/>
        <v>0.71802564540695868</v>
      </c>
      <c r="G345" s="58">
        <f t="shared" si="68"/>
        <v>5556097</v>
      </c>
      <c r="H345" s="58">
        <f t="shared" si="69"/>
        <v>4182145</v>
      </c>
      <c r="I345" s="70">
        <f t="shared" si="70"/>
        <v>0.75271274061629956</v>
      </c>
      <c r="J345" s="58">
        <f t="shared" si="71"/>
        <v>5676944</v>
      </c>
      <c r="K345" s="58">
        <f t="shared" si="72"/>
        <v>4811764</v>
      </c>
      <c r="L345" s="70">
        <f t="shared" si="73"/>
        <v>0.84759758067016333</v>
      </c>
      <c r="M345" s="51">
        <f t="shared" si="74"/>
        <v>6502472</v>
      </c>
      <c r="N345" s="51">
        <f t="shared" si="75"/>
        <v>4749214</v>
      </c>
      <c r="O345" s="49">
        <f t="shared" si="76"/>
        <v>0.73037054215689046</v>
      </c>
      <c r="P345" s="51">
        <v>6290364</v>
      </c>
      <c r="Q345" s="51">
        <v>5459694</v>
      </c>
      <c r="R345" s="49">
        <v>0.86794563875794783</v>
      </c>
      <c r="S345" s="49">
        <f t="shared" si="77"/>
        <v>0.78333042952165199</v>
      </c>
      <c r="T345" s="59">
        <v>1</v>
      </c>
    </row>
    <row r="346" spans="1:20" ht="12.75" customHeight="1" x14ac:dyDescent="0.25">
      <c r="A346" s="52" t="s">
        <v>771</v>
      </c>
      <c r="B346" s="52" t="s">
        <v>772</v>
      </c>
      <c r="C346" s="52" t="s">
        <v>137</v>
      </c>
      <c r="D346" s="58">
        <f t="shared" si="65"/>
        <v>6174163</v>
      </c>
      <c r="E346" s="58">
        <f t="shared" si="66"/>
        <v>2010763</v>
      </c>
      <c r="F346" s="70">
        <f t="shared" si="67"/>
        <v>0.32567377958761373</v>
      </c>
      <c r="G346" s="58">
        <f t="shared" si="68"/>
        <v>6240215</v>
      </c>
      <c r="H346" s="58">
        <f t="shared" si="69"/>
        <v>1608035</v>
      </c>
      <c r="I346" s="70">
        <f t="shared" si="70"/>
        <v>0.25768903795782677</v>
      </c>
      <c r="J346" s="58">
        <f t="shared" si="71"/>
        <v>6112353</v>
      </c>
      <c r="K346" s="58">
        <f t="shared" si="72"/>
        <v>1600442</v>
      </c>
      <c r="L346" s="70">
        <f t="shared" si="73"/>
        <v>0.26183729899107594</v>
      </c>
      <c r="M346" s="51">
        <f t="shared" si="74"/>
        <v>6142911</v>
      </c>
      <c r="N346" s="51">
        <f t="shared" si="75"/>
        <v>1712097</v>
      </c>
      <c r="O346" s="49">
        <f t="shared" si="76"/>
        <v>0.27871102153360189</v>
      </c>
      <c r="P346" s="51">
        <v>6094459</v>
      </c>
      <c r="Q346" s="51">
        <v>2180366</v>
      </c>
      <c r="R346" s="49">
        <v>0.35776202612898045</v>
      </c>
      <c r="S346" s="49">
        <f t="shared" si="77"/>
        <v>0.29633463283981976</v>
      </c>
      <c r="T346" s="59">
        <v>2</v>
      </c>
    </row>
    <row r="347" spans="1:20" ht="12.75" customHeight="1" x14ac:dyDescent="0.25">
      <c r="A347" s="52" t="s">
        <v>773</v>
      </c>
      <c r="B347" s="52" t="s">
        <v>774</v>
      </c>
      <c r="C347" s="52" t="s">
        <v>137</v>
      </c>
      <c r="D347" s="58">
        <f t="shared" si="65"/>
        <v>6927089</v>
      </c>
      <c r="E347" s="58">
        <f t="shared" si="66"/>
        <v>596383</v>
      </c>
      <c r="F347" s="70">
        <f t="shared" si="67"/>
        <v>8.6094317540889115E-2</v>
      </c>
      <c r="G347" s="58">
        <f t="shared" si="68"/>
        <v>6727892</v>
      </c>
      <c r="H347" s="58">
        <f t="shared" si="69"/>
        <v>813765</v>
      </c>
      <c r="I347" s="70">
        <f t="shared" si="70"/>
        <v>0.12095393326765649</v>
      </c>
      <c r="J347" s="58">
        <f t="shared" si="71"/>
        <v>6816424</v>
      </c>
      <c r="K347" s="58">
        <f t="shared" si="72"/>
        <v>1595679</v>
      </c>
      <c r="L347" s="70">
        <f t="shared" si="73"/>
        <v>0.23409327236685981</v>
      </c>
      <c r="M347" s="51">
        <f t="shared" si="74"/>
        <v>7454046</v>
      </c>
      <c r="N347" s="51">
        <f t="shared" si="75"/>
        <v>1975540</v>
      </c>
      <c r="O347" s="49">
        <f t="shared" si="76"/>
        <v>0.26502922037239912</v>
      </c>
      <c r="P347" s="51">
        <v>7280082</v>
      </c>
      <c r="Q347" s="51">
        <v>2695894</v>
      </c>
      <c r="R347" s="49">
        <v>0.37031093880535959</v>
      </c>
      <c r="S347" s="49">
        <f t="shared" si="77"/>
        <v>0.21529633647063284</v>
      </c>
      <c r="T347" s="59">
        <v>3</v>
      </c>
    </row>
    <row r="348" spans="1:20" ht="12.75" customHeight="1" x14ac:dyDescent="0.25">
      <c r="A348" s="52" t="s">
        <v>775</v>
      </c>
      <c r="B348" s="52" t="s">
        <v>776</v>
      </c>
      <c r="C348" s="52" t="s">
        <v>137</v>
      </c>
      <c r="D348" s="58">
        <f t="shared" si="65"/>
        <v>12187903</v>
      </c>
      <c r="E348" s="58">
        <f t="shared" si="66"/>
        <v>5573960</v>
      </c>
      <c r="F348" s="70">
        <f t="shared" si="67"/>
        <v>0.45733544154396372</v>
      </c>
      <c r="G348" s="58">
        <f t="shared" si="68"/>
        <v>12736084</v>
      </c>
      <c r="H348" s="58">
        <f t="shared" si="69"/>
        <v>5961900</v>
      </c>
      <c r="I348" s="70">
        <f t="shared" si="70"/>
        <v>0.46811092012270017</v>
      </c>
      <c r="J348" s="58">
        <f t="shared" si="71"/>
        <v>12944104</v>
      </c>
      <c r="K348" s="58">
        <f t="shared" si="72"/>
        <v>6546600</v>
      </c>
      <c r="L348" s="70">
        <f t="shared" si="73"/>
        <v>0.50575922443144772</v>
      </c>
      <c r="M348" s="51">
        <f t="shared" si="74"/>
        <v>13308930</v>
      </c>
      <c r="N348" s="51">
        <f t="shared" si="75"/>
        <v>7077019</v>
      </c>
      <c r="O348" s="49">
        <f t="shared" si="76"/>
        <v>0.53174965981487621</v>
      </c>
      <c r="P348" s="51">
        <v>13958919</v>
      </c>
      <c r="Q348" s="51">
        <v>7448420</v>
      </c>
      <c r="R348" s="49">
        <v>0.5335957605313133</v>
      </c>
      <c r="S348" s="49">
        <f t="shared" si="77"/>
        <v>0.49931020128886028</v>
      </c>
      <c r="T348" s="59">
        <v>3</v>
      </c>
    </row>
    <row r="349" spans="1:20" ht="12.75" customHeight="1" x14ac:dyDescent="0.25">
      <c r="A349" s="52" t="s">
        <v>777</v>
      </c>
      <c r="B349" s="52" t="s">
        <v>778</v>
      </c>
      <c r="C349" s="52" t="s">
        <v>137</v>
      </c>
      <c r="D349" s="58">
        <f t="shared" si="65"/>
        <v>7123941</v>
      </c>
      <c r="E349" s="58">
        <f t="shared" si="66"/>
        <v>2042816</v>
      </c>
      <c r="F349" s="70">
        <f t="shared" si="67"/>
        <v>0.28675363818987271</v>
      </c>
      <c r="G349" s="58">
        <f t="shared" si="68"/>
        <v>6977070</v>
      </c>
      <c r="H349" s="58">
        <f t="shared" si="69"/>
        <v>2259201</v>
      </c>
      <c r="I349" s="70">
        <f t="shared" si="70"/>
        <v>0.32380368836775325</v>
      </c>
      <c r="J349" s="58">
        <f t="shared" si="71"/>
        <v>7158659</v>
      </c>
      <c r="K349" s="58">
        <f t="shared" si="72"/>
        <v>2785717</v>
      </c>
      <c r="L349" s="70">
        <f t="shared" si="73"/>
        <v>0.38913950224476401</v>
      </c>
      <c r="M349" s="51">
        <f t="shared" si="74"/>
        <v>7193391</v>
      </c>
      <c r="N349" s="51">
        <f t="shared" si="75"/>
        <v>3426902</v>
      </c>
      <c r="O349" s="49">
        <f t="shared" si="76"/>
        <v>0.47639590285026906</v>
      </c>
      <c r="P349" s="51">
        <v>7283846</v>
      </c>
      <c r="Q349" s="51">
        <v>4631595</v>
      </c>
      <c r="R349" s="49">
        <v>0.63587217522171668</v>
      </c>
      <c r="S349" s="49">
        <f t="shared" si="77"/>
        <v>0.42239298137487519</v>
      </c>
      <c r="T349" s="59">
        <v>2</v>
      </c>
    </row>
    <row r="350" spans="1:20" ht="12.75" customHeight="1" x14ac:dyDescent="0.25">
      <c r="A350" s="52" t="s">
        <v>779</v>
      </c>
      <c r="B350" s="52" t="s">
        <v>780</v>
      </c>
      <c r="C350" s="52" t="s">
        <v>137</v>
      </c>
      <c r="D350" s="58">
        <f t="shared" si="65"/>
        <v>10258602</v>
      </c>
      <c r="E350" s="58">
        <f t="shared" si="66"/>
        <v>7508588</v>
      </c>
      <c r="F350" s="70">
        <f t="shared" si="67"/>
        <v>0.73193092002204585</v>
      </c>
      <c r="G350" s="58">
        <f t="shared" si="68"/>
        <v>10083959</v>
      </c>
      <c r="H350" s="58">
        <f t="shared" si="69"/>
        <v>7309086</v>
      </c>
      <c r="I350" s="70">
        <f t="shared" si="70"/>
        <v>0.72482305808661063</v>
      </c>
      <c r="J350" s="58">
        <f t="shared" si="71"/>
        <v>10670667</v>
      </c>
      <c r="K350" s="58">
        <f t="shared" si="72"/>
        <v>7371529</v>
      </c>
      <c r="L350" s="70">
        <f t="shared" si="73"/>
        <v>0.6908217640003198</v>
      </c>
      <c r="M350" s="51">
        <f t="shared" si="74"/>
        <v>11316690</v>
      </c>
      <c r="N350" s="51">
        <f t="shared" si="75"/>
        <v>7105079</v>
      </c>
      <c r="O350" s="49">
        <f t="shared" si="76"/>
        <v>0.62784073788360373</v>
      </c>
      <c r="P350" s="51">
        <v>11340023</v>
      </c>
      <c r="Q350" s="51">
        <v>6653358</v>
      </c>
      <c r="R350" s="49">
        <v>0.58671468303018437</v>
      </c>
      <c r="S350" s="49">
        <f t="shared" si="77"/>
        <v>0.67242623260455281</v>
      </c>
      <c r="T350" s="59">
        <v>3</v>
      </c>
    </row>
    <row r="351" spans="1:20" ht="12.75" customHeight="1" x14ac:dyDescent="0.25">
      <c r="A351" s="52" t="s">
        <v>781</v>
      </c>
      <c r="B351" s="52" t="s">
        <v>782</v>
      </c>
      <c r="C351" s="52" t="s">
        <v>137</v>
      </c>
      <c r="D351" s="58">
        <f t="shared" si="65"/>
        <v>2790523</v>
      </c>
      <c r="E351" s="58">
        <f t="shared" si="66"/>
        <v>2936891</v>
      </c>
      <c r="F351" s="70">
        <f t="shared" si="67"/>
        <v>1.0524518163799403</v>
      </c>
      <c r="G351" s="58">
        <f t="shared" si="68"/>
        <v>2942381</v>
      </c>
      <c r="H351" s="58">
        <f t="shared" si="69"/>
        <v>3350196</v>
      </c>
      <c r="I351" s="70">
        <f t="shared" si="70"/>
        <v>1.1386003376177321</v>
      </c>
      <c r="J351" s="58">
        <f t="shared" si="71"/>
        <v>3139122</v>
      </c>
      <c r="K351" s="58">
        <f t="shared" si="72"/>
        <v>3888401</v>
      </c>
      <c r="L351" s="70">
        <f t="shared" si="73"/>
        <v>1.2386906275066722</v>
      </c>
      <c r="M351" s="51">
        <f t="shared" si="74"/>
        <v>3579019</v>
      </c>
      <c r="N351" s="51">
        <f t="shared" si="75"/>
        <v>4055309</v>
      </c>
      <c r="O351" s="49">
        <f t="shared" si="76"/>
        <v>1.1330783658874122</v>
      </c>
      <c r="P351" s="51">
        <v>3657830</v>
      </c>
      <c r="Q351" s="51">
        <v>4213454</v>
      </c>
      <c r="R351" s="49">
        <v>1.1518998969334278</v>
      </c>
      <c r="S351" s="49">
        <f t="shared" si="77"/>
        <v>1.1429442088650368</v>
      </c>
      <c r="T351" s="59">
        <v>2</v>
      </c>
    </row>
    <row r="352" spans="1:20" ht="12.75" customHeight="1" x14ac:dyDescent="0.25">
      <c r="A352" s="52" t="s">
        <v>783</v>
      </c>
      <c r="B352" s="52" t="s">
        <v>784</v>
      </c>
      <c r="C352" s="52" t="s">
        <v>189</v>
      </c>
      <c r="D352" s="58">
        <f t="shared" si="65"/>
        <v>4562057</v>
      </c>
      <c r="E352" s="58">
        <f t="shared" si="66"/>
        <v>2811513</v>
      </c>
      <c r="F352" s="70">
        <f t="shared" si="67"/>
        <v>0.61628186583376754</v>
      </c>
      <c r="G352" s="58">
        <f t="shared" si="68"/>
        <v>4802676</v>
      </c>
      <c r="H352" s="58">
        <f t="shared" si="69"/>
        <v>3020223</v>
      </c>
      <c r="I352" s="70">
        <f t="shared" si="70"/>
        <v>0.62886253413721849</v>
      </c>
      <c r="J352" s="58">
        <f t="shared" si="71"/>
        <v>5036494</v>
      </c>
      <c r="K352" s="58">
        <f t="shared" si="72"/>
        <v>3187960</v>
      </c>
      <c r="L352" s="70">
        <f t="shared" si="73"/>
        <v>0.63297206350290502</v>
      </c>
      <c r="M352" s="51">
        <f t="shared" si="74"/>
        <v>5110112</v>
      </c>
      <c r="N352" s="51">
        <f t="shared" si="75"/>
        <v>3634281</v>
      </c>
      <c r="O352" s="49">
        <f t="shared" si="76"/>
        <v>0.71119400122737031</v>
      </c>
      <c r="P352" s="51">
        <v>5380123</v>
      </c>
      <c r="Q352" s="51">
        <v>4530281</v>
      </c>
      <c r="R352" s="49">
        <v>0.84204041431766519</v>
      </c>
      <c r="S352" s="49">
        <f t="shared" si="77"/>
        <v>0.68627017580378524</v>
      </c>
      <c r="T352" s="59">
        <v>2</v>
      </c>
    </row>
    <row r="353" spans="1:20" ht="12.75" customHeight="1" x14ac:dyDescent="0.25">
      <c r="A353" s="52" t="s">
        <v>785</v>
      </c>
      <c r="B353" s="52" t="s">
        <v>786</v>
      </c>
      <c r="C353" s="52" t="s">
        <v>189</v>
      </c>
      <c r="D353" s="58">
        <f t="shared" si="65"/>
        <v>5209314</v>
      </c>
      <c r="E353" s="58">
        <f t="shared" si="66"/>
        <v>1087383</v>
      </c>
      <c r="F353" s="70">
        <f t="shared" si="67"/>
        <v>0.20873823309556691</v>
      </c>
      <c r="G353" s="58">
        <f t="shared" si="68"/>
        <v>5269682</v>
      </c>
      <c r="H353" s="58">
        <f t="shared" si="69"/>
        <v>1499219</v>
      </c>
      <c r="I353" s="70">
        <f t="shared" si="70"/>
        <v>0.28449895079057902</v>
      </c>
      <c r="J353" s="58">
        <f t="shared" si="71"/>
        <v>5612240</v>
      </c>
      <c r="K353" s="58">
        <f t="shared" si="72"/>
        <v>1758150</v>
      </c>
      <c r="L353" s="70">
        <f t="shared" si="73"/>
        <v>0.31327063703619235</v>
      </c>
      <c r="M353" s="51">
        <f t="shared" si="74"/>
        <v>5787244</v>
      </c>
      <c r="N353" s="51">
        <f t="shared" si="75"/>
        <v>2085181</v>
      </c>
      <c r="O353" s="49">
        <f t="shared" si="76"/>
        <v>0.36030639109047413</v>
      </c>
      <c r="P353" s="51">
        <v>5714013</v>
      </c>
      <c r="Q353" s="51">
        <v>3515227</v>
      </c>
      <c r="R353" s="49">
        <v>0.61519408513771323</v>
      </c>
      <c r="S353" s="49">
        <f t="shared" si="77"/>
        <v>0.35640165943010504</v>
      </c>
      <c r="T353" s="59">
        <v>2</v>
      </c>
    </row>
    <row r="354" spans="1:20" ht="12.75" customHeight="1" x14ac:dyDescent="0.25">
      <c r="A354" s="52" t="s">
        <v>787</v>
      </c>
      <c r="B354" s="52" t="s">
        <v>788</v>
      </c>
      <c r="C354" s="52" t="s">
        <v>137</v>
      </c>
      <c r="D354" s="58">
        <f t="shared" si="65"/>
        <v>9474902</v>
      </c>
      <c r="E354" s="58">
        <f t="shared" si="66"/>
        <v>355410</v>
      </c>
      <c r="F354" s="70">
        <f t="shared" si="67"/>
        <v>3.7510678210708671E-2</v>
      </c>
      <c r="G354" s="58">
        <f t="shared" si="68"/>
        <v>9544916</v>
      </c>
      <c r="H354" s="58">
        <f t="shared" si="69"/>
        <v>643597</v>
      </c>
      <c r="I354" s="70">
        <f t="shared" si="70"/>
        <v>6.7428251856800001E-2</v>
      </c>
      <c r="J354" s="58">
        <f t="shared" si="71"/>
        <v>9855475</v>
      </c>
      <c r="K354" s="58">
        <f t="shared" si="72"/>
        <v>1378808</v>
      </c>
      <c r="L354" s="70">
        <f t="shared" si="73"/>
        <v>0.13990274441363809</v>
      </c>
      <c r="M354" s="51">
        <f t="shared" si="74"/>
        <v>10384831</v>
      </c>
      <c r="N354" s="51">
        <f t="shared" si="75"/>
        <v>1666030</v>
      </c>
      <c r="O354" s="49">
        <f t="shared" si="76"/>
        <v>0.16042918753323959</v>
      </c>
      <c r="P354" s="51">
        <v>10940854</v>
      </c>
      <c r="Q354" s="51">
        <v>2307246</v>
      </c>
      <c r="R354" s="49">
        <v>0.21088353797610315</v>
      </c>
      <c r="S354" s="49">
        <f t="shared" si="77"/>
        <v>0.1232308799980979</v>
      </c>
      <c r="T354" s="59">
        <v>2</v>
      </c>
    </row>
    <row r="355" spans="1:20" ht="12.75" customHeight="1" x14ac:dyDescent="0.25">
      <c r="A355" s="52" t="s">
        <v>789</v>
      </c>
      <c r="B355" s="52" t="s">
        <v>790</v>
      </c>
      <c r="C355" s="52" t="s">
        <v>189</v>
      </c>
      <c r="D355" s="58">
        <f t="shared" si="65"/>
        <v>6776038</v>
      </c>
      <c r="E355" s="58">
        <f t="shared" si="66"/>
        <v>382736</v>
      </c>
      <c r="F355" s="70">
        <f t="shared" si="67"/>
        <v>5.648374463071193E-2</v>
      </c>
      <c r="G355" s="58">
        <f t="shared" si="68"/>
        <v>5795061</v>
      </c>
      <c r="H355" s="58">
        <f t="shared" si="69"/>
        <v>1514403</v>
      </c>
      <c r="I355" s="70">
        <f t="shared" si="70"/>
        <v>0.26132649854764256</v>
      </c>
      <c r="J355" s="58">
        <f t="shared" si="71"/>
        <v>6170965</v>
      </c>
      <c r="K355" s="58">
        <f t="shared" si="72"/>
        <v>2314489</v>
      </c>
      <c r="L355" s="70">
        <f t="shared" si="73"/>
        <v>0.37506111280812643</v>
      </c>
      <c r="M355" s="51">
        <f t="shared" si="74"/>
        <v>6869026</v>
      </c>
      <c r="N355" s="51">
        <f t="shared" si="75"/>
        <v>2854673</v>
      </c>
      <c r="O355" s="49">
        <f t="shared" si="76"/>
        <v>0.41558628545007692</v>
      </c>
      <c r="P355" s="51">
        <v>7151495</v>
      </c>
      <c r="Q355" s="51">
        <v>3314221</v>
      </c>
      <c r="R355" s="49">
        <v>0.4634305134800486</v>
      </c>
      <c r="S355" s="49">
        <f t="shared" si="77"/>
        <v>0.31437763098332133</v>
      </c>
      <c r="T355" s="59">
        <v>2</v>
      </c>
    </row>
    <row r="356" spans="1:20" ht="12.75" customHeight="1" x14ac:dyDescent="0.25">
      <c r="A356" s="52" t="s">
        <v>791</v>
      </c>
      <c r="B356" s="52" t="s">
        <v>792</v>
      </c>
      <c r="C356" s="52" t="s">
        <v>427</v>
      </c>
      <c r="D356" s="58">
        <f t="shared" si="65"/>
        <v>5244139</v>
      </c>
      <c r="E356" s="58">
        <f t="shared" si="66"/>
        <v>457169</v>
      </c>
      <c r="F356" s="70">
        <f t="shared" si="67"/>
        <v>8.7177132413919611E-2</v>
      </c>
      <c r="G356" s="58">
        <f t="shared" si="68"/>
        <v>4828964</v>
      </c>
      <c r="H356" s="58">
        <f t="shared" si="69"/>
        <v>533778</v>
      </c>
      <c r="I356" s="70">
        <f t="shared" si="70"/>
        <v>0.11053675281074782</v>
      </c>
      <c r="J356" s="58">
        <f t="shared" si="71"/>
        <v>4638379</v>
      </c>
      <c r="K356" s="58">
        <f t="shared" si="72"/>
        <v>831653</v>
      </c>
      <c r="L356" s="70">
        <f t="shared" si="73"/>
        <v>0.17929819878884412</v>
      </c>
      <c r="M356" s="51">
        <f t="shared" si="74"/>
        <v>4572695</v>
      </c>
      <c r="N356" s="51">
        <f t="shared" si="75"/>
        <v>1524975</v>
      </c>
      <c r="O356" s="49">
        <f t="shared" si="76"/>
        <v>0.33349589246604028</v>
      </c>
      <c r="P356" s="51">
        <v>4871235</v>
      </c>
      <c r="Q356" s="51">
        <v>2045527</v>
      </c>
      <c r="R356" s="49">
        <v>0.41991958918015659</v>
      </c>
      <c r="S356" s="49">
        <f t="shared" si="77"/>
        <v>0.2260855131319417</v>
      </c>
      <c r="T356" s="59">
        <v>1</v>
      </c>
    </row>
    <row r="357" spans="1:20" ht="12.75" customHeight="1" x14ac:dyDescent="0.25">
      <c r="A357" s="52" t="s">
        <v>793</v>
      </c>
      <c r="B357" s="52" t="s">
        <v>794</v>
      </c>
      <c r="C357" s="52" t="s">
        <v>249</v>
      </c>
      <c r="D357" s="58">
        <f t="shared" si="65"/>
        <v>4867729</v>
      </c>
      <c r="E357" s="58">
        <f t="shared" si="66"/>
        <v>2102084</v>
      </c>
      <c r="F357" s="70">
        <f t="shared" si="67"/>
        <v>0.43184080296992705</v>
      </c>
      <c r="G357" s="58">
        <f t="shared" si="68"/>
        <v>4960449</v>
      </c>
      <c r="H357" s="58">
        <f t="shared" si="69"/>
        <v>2118521</v>
      </c>
      <c r="I357" s="70">
        <f t="shared" si="70"/>
        <v>0.42708250805521841</v>
      </c>
      <c r="J357" s="58">
        <f t="shared" si="71"/>
        <v>5215933</v>
      </c>
      <c r="K357" s="58">
        <f t="shared" si="72"/>
        <v>2188652</v>
      </c>
      <c r="L357" s="70">
        <f t="shared" si="73"/>
        <v>0.41960891752252188</v>
      </c>
      <c r="M357" s="51">
        <f t="shared" si="74"/>
        <v>5191703</v>
      </c>
      <c r="N357" s="51">
        <f t="shared" si="75"/>
        <v>2669691</v>
      </c>
      <c r="O357" s="49">
        <f t="shared" si="76"/>
        <v>0.51422259709386309</v>
      </c>
      <c r="P357" s="51">
        <v>5260078</v>
      </c>
      <c r="Q357" s="51">
        <v>3311240</v>
      </c>
      <c r="R357" s="49">
        <v>0.62950397313499917</v>
      </c>
      <c r="S357" s="49">
        <f t="shared" si="77"/>
        <v>0.48445175975530591</v>
      </c>
      <c r="T357" s="59">
        <v>2</v>
      </c>
    </row>
    <row r="358" spans="1:20" ht="12.75" customHeight="1" x14ac:dyDescent="0.25">
      <c r="A358" s="52" t="s">
        <v>795</v>
      </c>
      <c r="B358" s="52" t="s">
        <v>796</v>
      </c>
      <c r="C358" s="52" t="s">
        <v>249</v>
      </c>
      <c r="D358" s="58">
        <f t="shared" si="65"/>
        <v>11504789</v>
      </c>
      <c r="E358" s="58">
        <f t="shared" si="66"/>
        <v>5642787</v>
      </c>
      <c r="F358" s="70">
        <f t="shared" si="67"/>
        <v>0.49047288046742971</v>
      </c>
      <c r="G358" s="58">
        <f t="shared" si="68"/>
        <v>11875223</v>
      </c>
      <c r="H358" s="58">
        <f t="shared" si="69"/>
        <v>5245428</v>
      </c>
      <c r="I358" s="70">
        <f t="shared" si="70"/>
        <v>0.44171195774597244</v>
      </c>
      <c r="J358" s="58">
        <f t="shared" si="71"/>
        <v>11492170</v>
      </c>
      <c r="K358" s="58">
        <f t="shared" si="72"/>
        <v>6006459</v>
      </c>
      <c r="L358" s="70">
        <f t="shared" si="73"/>
        <v>0.52265664361038866</v>
      </c>
      <c r="M358" s="51">
        <f t="shared" si="74"/>
        <v>12063869</v>
      </c>
      <c r="N358" s="51">
        <f t="shared" si="75"/>
        <v>6301952</v>
      </c>
      <c r="O358" s="49">
        <f t="shared" si="76"/>
        <v>0.52238233024579428</v>
      </c>
      <c r="P358" s="51">
        <v>12280145</v>
      </c>
      <c r="Q358" s="51">
        <v>6631933</v>
      </c>
      <c r="R358" s="49">
        <v>0.54005331370272913</v>
      </c>
      <c r="S358" s="49">
        <f t="shared" si="77"/>
        <v>0.50345542515446273</v>
      </c>
      <c r="T358" s="59">
        <v>2</v>
      </c>
    </row>
    <row r="359" spans="1:20" ht="12.75" customHeight="1" x14ac:dyDescent="0.25">
      <c r="A359" s="52" t="s">
        <v>797</v>
      </c>
      <c r="B359" s="52" t="s">
        <v>798</v>
      </c>
      <c r="C359" s="52" t="s">
        <v>249</v>
      </c>
      <c r="D359" s="58">
        <f t="shared" si="65"/>
        <v>9614620</v>
      </c>
      <c r="E359" s="58">
        <f t="shared" si="66"/>
        <v>1719230</v>
      </c>
      <c r="F359" s="70">
        <f t="shared" si="67"/>
        <v>0.17881413930035717</v>
      </c>
      <c r="G359" s="58">
        <f t="shared" si="68"/>
        <v>9499297</v>
      </c>
      <c r="H359" s="58">
        <f t="shared" si="69"/>
        <v>2664446</v>
      </c>
      <c r="I359" s="70">
        <f t="shared" si="70"/>
        <v>0.28048875616795643</v>
      </c>
      <c r="J359" s="58">
        <f t="shared" si="71"/>
        <v>10086517</v>
      </c>
      <c r="K359" s="58">
        <f t="shared" si="72"/>
        <v>3942734</v>
      </c>
      <c r="L359" s="70">
        <f t="shared" si="73"/>
        <v>0.39089152380350917</v>
      </c>
      <c r="M359" s="51">
        <f t="shared" si="74"/>
        <v>9823109</v>
      </c>
      <c r="N359" s="51">
        <f t="shared" si="75"/>
        <v>6251952</v>
      </c>
      <c r="O359" s="49">
        <f t="shared" si="76"/>
        <v>0.63645348941969393</v>
      </c>
      <c r="P359" s="51">
        <v>10570035</v>
      </c>
      <c r="Q359" s="51">
        <v>7841030</v>
      </c>
      <c r="R359" s="49">
        <v>0.74181684355822852</v>
      </c>
      <c r="S359" s="49">
        <f t="shared" si="77"/>
        <v>0.44569295044994905</v>
      </c>
      <c r="T359" s="59">
        <v>2</v>
      </c>
    </row>
    <row r="360" spans="1:20" ht="12.75" customHeight="1" x14ac:dyDescent="0.25">
      <c r="A360" s="52" t="s">
        <v>799</v>
      </c>
      <c r="B360" s="52" t="s">
        <v>800</v>
      </c>
      <c r="C360" s="52" t="s">
        <v>174</v>
      </c>
      <c r="D360" s="58">
        <f t="shared" si="65"/>
        <v>7357461</v>
      </c>
      <c r="E360" s="58">
        <f t="shared" si="66"/>
        <v>1732525</v>
      </c>
      <c r="F360" s="70">
        <f t="shared" si="67"/>
        <v>0.23547865221439843</v>
      </c>
      <c r="G360" s="58">
        <f t="shared" si="68"/>
        <v>7348061</v>
      </c>
      <c r="H360" s="58">
        <f t="shared" si="69"/>
        <v>1643155</v>
      </c>
      <c r="I360" s="70">
        <f t="shared" si="70"/>
        <v>0.22361749582644999</v>
      </c>
      <c r="J360" s="58">
        <f t="shared" si="71"/>
        <v>7597430</v>
      </c>
      <c r="K360" s="58">
        <f t="shared" si="72"/>
        <v>1561295</v>
      </c>
      <c r="L360" s="70">
        <f t="shared" si="73"/>
        <v>0.2055030451086749</v>
      </c>
      <c r="M360" s="51">
        <f t="shared" si="74"/>
        <v>7614493</v>
      </c>
      <c r="N360" s="51">
        <f t="shared" si="75"/>
        <v>1623499</v>
      </c>
      <c r="O360" s="49">
        <f t="shared" si="76"/>
        <v>0.2132117003719092</v>
      </c>
      <c r="P360" s="51">
        <v>7906233</v>
      </c>
      <c r="Q360" s="51">
        <v>1902060</v>
      </c>
      <c r="R360" s="49">
        <v>0.24057727618196934</v>
      </c>
      <c r="S360" s="49">
        <f t="shared" si="77"/>
        <v>0.22367763394068038</v>
      </c>
      <c r="T360" s="59">
        <v>2</v>
      </c>
    </row>
    <row r="361" spans="1:20" ht="12.75" customHeight="1" x14ac:dyDescent="0.25">
      <c r="A361" s="52" t="s">
        <v>801</v>
      </c>
      <c r="B361" s="52" t="s">
        <v>802</v>
      </c>
      <c r="C361" s="52" t="s">
        <v>174</v>
      </c>
      <c r="D361" s="58">
        <f t="shared" si="65"/>
        <v>7404286</v>
      </c>
      <c r="E361" s="58">
        <f t="shared" si="66"/>
        <v>2041752</v>
      </c>
      <c r="F361" s="70">
        <f t="shared" si="67"/>
        <v>0.27575271943844415</v>
      </c>
      <c r="G361" s="58">
        <f t="shared" si="68"/>
        <v>7368257</v>
      </c>
      <c r="H361" s="58">
        <f t="shared" si="69"/>
        <v>2131680</v>
      </c>
      <c r="I361" s="70">
        <f t="shared" si="70"/>
        <v>0.28930586975997175</v>
      </c>
      <c r="J361" s="58">
        <f t="shared" si="71"/>
        <v>7731710</v>
      </c>
      <c r="K361" s="58">
        <f t="shared" si="72"/>
        <v>2429238</v>
      </c>
      <c r="L361" s="70">
        <f t="shared" si="73"/>
        <v>0.31419155658968068</v>
      </c>
      <c r="M361" s="51">
        <f t="shared" si="74"/>
        <v>7863299</v>
      </c>
      <c r="N361" s="51">
        <f t="shared" si="75"/>
        <v>3181571</v>
      </c>
      <c r="O361" s="49">
        <f t="shared" si="76"/>
        <v>0.40461020240995543</v>
      </c>
      <c r="P361" s="51">
        <v>8698353</v>
      </c>
      <c r="Q361" s="51">
        <v>4922464</v>
      </c>
      <c r="R361" s="49">
        <v>0.56590759193148399</v>
      </c>
      <c r="S361" s="49">
        <f t="shared" si="77"/>
        <v>0.36995358802590717</v>
      </c>
      <c r="T361" s="59">
        <v>1</v>
      </c>
    </row>
    <row r="362" spans="1:20" ht="12.75" customHeight="1" x14ac:dyDescent="0.25">
      <c r="A362" s="52" t="s">
        <v>803</v>
      </c>
      <c r="B362" s="52" t="s">
        <v>804</v>
      </c>
      <c r="C362" s="52" t="s">
        <v>174</v>
      </c>
      <c r="D362" s="58">
        <f t="shared" si="65"/>
        <v>11245489</v>
      </c>
      <c r="E362" s="58">
        <f t="shared" si="66"/>
        <v>7452297</v>
      </c>
      <c r="F362" s="70">
        <f t="shared" si="67"/>
        <v>0.66269212481555939</v>
      </c>
      <c r="G362" s="58">
        <f t="shared" si="68"/>
        <v>11555553</v>
      </c>
      <c r="H362" s="58">
        <f t="shared" si="69"/>
        <v>6782719</v>
      </c>
      <c r="I362" s="70">
        <f t="shared" si="70"/>
        <v>0.5869661971175244</v>
      </c>
      <c r="J362" s="58">
        <f t="shared" si="71"/>
        <v>11652813</v>
      </c>
      <c r="K362" s="58">
        <f t="shared" si="72"/>
        <v>6841331</v>
      </c>
      <c r="L362" s="70">
        <f t="shared" si="73"/>
        <v>0.5870969524697599</v>
      </c>
      <c r="M362" s="51">
        <f t="shared" si="74"/>
        <v>12468070</v>
      </c>
      <c r="N362" s="51">
        <f t="shared" si="75"/>
        <v>6933679</v>
      </c>
      <c r="O362" s="49">
        <f t="shared" si="76"/>
        <v>0.55611485979786768</v>
      </c>
      <c r="P362" s="51">
        <v>11567301</v>
      </c>
      <c r="Q362" s="51">
        <v>9349664</v>
      </c>
      <c r="R362" s="49">
        <v>0.80828397220751846</v>
      </c>
      <c r="S362" s="49">
        <f t="shared" si="77"/>
        <v>0.64023082128164588</v>
      </c>
      <c r="T362" s="59">
        <v>2</v>
      </c>
    </row>
    <row r="363" spans="1:20" ht="12.75" customHeight="1" x14ac:dyDescent="0.25">
      <c r="A363" s="52" t="s">
        <v>805</v>
      </c>
      <c r="B363" s="52" t="s">
        <v>806</v>
      </c>
      <c r="C363" s="52" t="s">
        <v>807</v>
      </c>
      <c r="D363" s="58">
        <f t="shared" si="65"/>
        <v>15354185</v>
      </c>
      <c r="E363" s="58">
        <f t="shared" si="66"/>
        <v>4503063</v>
      </c>
      <c r="F363" s="70">
        <f t="shared" si="67"/>
        <v>0.2932791939135812</v>
      </c>
      <c r="G363" s="58">
        <f t="shared" si="68"/>
        <v>14258199</v>
      </c>
      <c r="H363" s="58">
        <f t="shared" si="69"/>
        <v>5055900</v>
      </c>
      <c r="I363" s="70">
        <f t="shared" si="70"/>
        <v>0.35459597667279014</v>
      </c>
      <c r="J363" s="58">
        <f t="shared" si="71"/>
        <v>14475278</v>
      </c>
      <c r="K363" s="58">
        <f t="shared" si="72"/>
        <v>5883246</v>
      </c>
      <c r="L363" s="70">
        <f t="shared" si="73"/>
        <v>0.40643405950476391</v>
      </c>
      <c r="M363" s="51">
        <f t="shared" si="74"/>
        <v>14863622</v>
      </c>
      <c r="N363" s="51">
        <f t="shared" si="75"/>
        <v>6999565</v>
      </c>
      <c r="O363" s="49">
        <f t="shared" si="76"/>
        <v>0.47091920125525261</v>
      </c>
      <c r="P363" s="51">
        <v>15237986</v>
      </c>
      <c r="Q363" s="51">
        <v>8016013</v>
      </c>
      <c r="R363" s="49">
        <v>0.52605462427908778</v>
      </c>
      <c r="S363" s="49">
        <f t="shared" si="77"/>
        <v>0.41025661112509509</v>
      </c>
      <c r="T363" s="59">
        <v>1</v>
      </c>
    </row>
    <row r="364" spans="1:20" ht="12.75" customHeight="1" x14ac:dyDescent="0.25">
      <c r="A364" s="52" t="s">
        <v>808</v>
      </c>
      <c r="B364" s="52" t="s">
        <v>809</v>
      </c>
      <c r="C364" s="52" t="s">
        <v>807</v>
      </c>
      <c r="D364" s="58">
        <f t="shared" si="65"/>
        <v>22011689</v>
      </c>
      <c r="E364" s="58">
        <f t="shared" si="66"/>
        <v>10341546</v>
      </c>
      <c r="F364" s="70">
        <f t="shared" si="67"/>
        <v>0.46982064847454458</v>
      </c>
      <c r="G364" s="58">
        <f t="shared" si="68"/>
        <v>21922110</v>
      </c>
      <c r="H364" s="58">
        <f t="shared" si="69"/>
        <v>9064949</v>
      </c>
      <c r="I364" s="70">
        <f t="shared" si="70"/>
        <v>0.41350713959559549</v>
      </c>
      <c r="J364" s="58">
        <f t="shared" si="71"/>
        <v>22178295</v>
      </c>
      <c r="K364" s="58">
        <f t="shared" si="72"/>
        <v>8614451</v>
      </c>
      <c r="L364" s="70">
        <f t="shared" si="73"/>
        <v>0.38841809075043865</v>
      </c>
      <c r="M364" s="51">
        <f t="shared" si="74"/>
        <v>21425173</v>
      </c>
      <c r="N364" s="51">
        <f t="shared" si="75"/>
        <v>9059428</v>
      </c>
      <c r="O364" s="49">
        <f t="shared" si="76"/>
        <v>0.4228403663298308</v>
      </c>
      <c r="P364" s="51">
        <v>21001482</v>
      </c>
      <c r="Q364" s="51">
        <v>10449803</v>
      </c>
      <c r="R364" s="49">
        <v>0.49757455211970281</v>
      </c>
      <c r="S364" s="49">
        <f t="shared" si="77"/>
        <v>0.43843215945402247</v>
      </c>
      <c r="T364" s="59">
        <v>1</v>
      </c>
    </row>
    <row r="365" spans="1:20" ht="12.75" customHeight="1" x14ac:dyDescent="0.25">
      <c r="A365" s="52" t="s">
        <v>810</v>
      </c>
      <c r="B365" s="52" t="s">
        <v>811</v>
      </c>
      <c r="C365" s="52" t="s">
        <v>38</v>
      </c>
      <c r="D365" s="58">
        <f t="shared" si="65"/>
        <v>6332025</v>
      </c>
      <c r="E365" s="58">
        <f t="shared" si="66"/>
        <v>887385</v>
      </c>
      <c r="F365" s="70">
        <f t="shared" si="67"/>
        <v>0.14014237151622111</v>
      </c>
      <c r="G365" s="58">
        <f t="shared" si="68"/>
        <v>6725519</v>
      </c>
      <c r="H365" s="58">
        <f t="shared" si="69"/>
        <v>521920</v>
      </c>
      <c r="I365" s="70">
        <f t="shared" si="70"/>
        <v>7.7602932948371714E-2</v>
      </c>
      <c r="J365" s="58">
        <f t="shared" si="71"/>
        <v>6854886</v>
      </c>
      <c r="K365" s="58">
        <f t="shared" si="72"/>
        <v>242121</v>
      </c>
      <c r="L365" s="70">
        <f t="shared" si="73"/>
        <v>3.532093750355586E-2</v>
      </c>
      <c r="M365" s="51">
        <f t="shared" si="74"/>
        <v>7044967</v>
      </c>
      <c r="N365" s="51">
        <f t="shared" si="75"/>
        <v>-191970</v>
      </c>
      <c r="O365" s="49">
        <f t="shared" si="76"/>
        <v>-2.7249240486151318E-2</v>
      </c>
      <c r="P365" s="51">
        <v>6985696</v>
      </c>
      <c r="Q365" s="51">
        <v>384915</v>
      </c>
      <c r="R365" s="49">
        <v>5.5100450978685586E-2</v>
      </c>
      <c r="S365" s="49">
        <f t="shared" si="77"/>
        <v>5.6183490492136591E-2</v>
      </c>
      <c r="T365" s="59">
        <v>1</v>
      </c>
    </row>
    <row r="366" spans="1:20" ht="12.75" customHeight="1" x14ac:dyDescent="0.25">
      <c r="A366" s="52" t="s">
        <v>812</v>
      </c>
      <c r="B366" s="52" t="s">
        <v>813</v>
      </c>
      <c r="C366" s="52" t="s">
        <v>38</v>
      </c>
      <c r="D366" s="58">
        <f t="shared" ref="D366:D429" si="78">VLOOKUP(A366,Master, 7,FALSE)</f>
        <v>9668795</v>
      </c>
      <c r="E366" s="58">
        <f t="shared" ref="E366:E429" si="79">VLOOKUP(A366, Master, 8,FALSE)</f>
        <v>1922919</v>
      </c>
      <c r="F366" s="70">
        <f t="shared" ref="F366:F429" si="80">VLOOKUP(A366, Master, 9, FALSE)</f>
        <v>0.19887886753209683</v>
      </c>
      <c r="G366" s="58">
        <f t="shared" ref="G366:G429" si="81">VLOOKUP(A366, Master, 10, FALSE)</f>
        <v>9772616</v>
      </c>
      <c r="H366" s="58">
        <f t="shared" ref="H366:H429" si="82">VLOOKUP(A366, Master, 11, FALSE)</f>
        <v>1398630</v>
      </c>
      <c r="I366" s="70">
        <f t="shared" ref="I366:I429" si="83">VLOOKUP(A366, Master, 12, FALSE)</f>
        <v>0.14311725744672665</v>
      </c>
      <c r="J366" s="58">
        <f t="shared" ref="J366:J429" si="84">VLOOKUP(A366, Master, 13, FALSE)</f>
        <v>9603381</v>
      </c>
      <c r="K366" s="58">
        <f t="shared" ref="K366:K429" si="85">VLOOKUP(A366, Master, 14, FALSE)</f>
        <v>1366548</v>
      </c>
      <c r="L366" s="70">
        <f t="shared" ref="L366:L429" si="86">VLOOKUP(A366, Master, 15, FALSE)</f>
        <v>0.14229863419976777</v>
      </c>
      <c r="M366" s="51">
        <f t="shared" ref="M366:M429" si="87">VLOOKUP(A366, Master, 16, FALSE)</f>
        <v>10133997</v>
      </c>
      <c r="N366" s="51">
        <f t="shared" ref="N366:N429" si="88">VLOOKUP(A366, Master, 17, FALSE)</f>
        <v>1305395</v>
      </c>
      <c r="O366" s="49">
        <f t="shared" ref="O366:O429" si="89">VLOOKUP(A366, Master, 18, FALSE)</f>
        <v>0.12881343856723068</v>
      </c>
      <c r="P366" s="51">
        <v>10293716</v>
      </c>
      <c r="Q366" s="51">
        <v>2343723</v>
      </c>
      <c r="R366" s="49">
        <v>0.22768483218305227</v>
      </c>
      <c r="S366" s="49">
        <f t="shared" si="77"/>
        <v>0.16815860598577484</v>
      </c>
      <c r="T366" s="59">
        <v>1</v>
      </c>
    </row>
    <row r="367" spans="1:20" ht="12.75" customHeight="1" x14ac:dyDescent="0.25">
      <c r="A367" s="52" t="s">
        <v>814</v>
      </c>
      <c r="B367" s="52" t="s">
        <v>815</v>
      </c>
      <c r="C367" s="52" t="s">
        <v>38</v>
      </c>
      <c r="D367" s="58">
        <f t="shared" si="78"/>
        <v>7840829</v>
      </c>
      <c r="E367" s="58">
        <f t="shared" si="79"/>
        <v>2664347</v>
      </c>
      <c r="F367" s="70">
        <f t="shared" si="80"/>
        <v>0.33980424773962037</v>
      </c>
      <c r="G367" s="58">
        <f t="shared" si="81"/>
        <v>8256507</v>
      </c>
      <c r="H367" s="58">
        <f t="shared" si="82"/>
        <v>2129420</v>
      </c>
      <c r="I367" s="70">
        <f t="shared" si="83"/>
        <v>0.25790809600234094</v>
      </c>
      <c r="J367" s="58">
        <f t="shared" si="84"/>
        <v>8040371</v>
      </c>
      <c r="K367" s="58">
        <f t="shared" si="85"/>
        <v>2491762</v>
      </c>
      <c r="L367" s="70">
        <f t="shared" si="86"/>
        <v>0.30990634636138059</v>
      </c>
      <c r="M367" s="51">
        <f t="shared" si="87"/>
        <v>8595819</v>
      </c>
      <c r="N367" s="51">
        <f t="shared" si="88"/>
        <v>2472635</v>
      </c>
      <c r="O367" s="49">
        <f t="shared" si="89"/>
        <v>0.2876555450969826</v>
      </c>
      <c r="P367" s="51">
        <v>8770995</v>
      </c>
      <c r="Q367" s="51">
        <v>3333614</v>
      </c>
      <c r="R367" s="49">
        <v>0.38007250032635981</v>
      </c>
      <c r="S367" s="49">
        <f t="shared" si="77"/>
        <v>0.31506934710533685</v>
      </c>
      <c r="T367" s="59">
        <v>1</v>
      </c>
    </row>
    <row r="368" spans="1:20" ht="12.75" customHeight="1" x14ac:dyDescent="0.25">
      <c r="A368" s="52" t="s">
        <v>816</v>
      </c>
      <c r="B368" s="52" t="s">
        <v>817</v>
      </c>
      <c r="C368" s="52" t="s">
        <v>38</v>
      </c>
      <c r="D368" s="58">
        <f t="shared" si="78"/>
        <v>11475298</v>
      </c>
      <c r="E368" s="58">
        <f t="shared" si="79"/>
        <v>1187089</v>
      </c>
      <c r="F368" s="70">
        <f t="shared" si="80"/>
        <v>0.1034473353110307</v>
      </c>
      <c r="G368" s="58">
        <f t="shared" si="81"/>
        <v>11494598</v>
      </c>
      <c r="H368" s="58">
        <f t="shared" si="82"/>
        <v>1065033</v>
      </c>
      <c r="I368" s="70">
        <f t="shared" si="83"/>
        <v>9.2655088938299532E-2</v>
      </c>
      <c r="J368" s="58">
        <f t="shared" si="84"/>
        <v>11357143</v>
      </c>
      <c r="K368" s="58">
        <f t="shared" si="85"/>
        <v>1468603</v>
      </c>
      <c r="L368" s="70">
        <f t="shared" si="86"/>
        <v>0.12931095434828987</v>
      </c>
      <c r="M368" s="51">
        <f t="shared" si="87"/>
        <v>11788289</v>
      </c>
      <c r="N368" s="51">
        <f t="shared" si="88"/>
        <v>1287522</v>
      </c>
      <c r="O368" s="49">
        <f t="shared" si="89"/>
        <v>0.10922043054763927</v>
      </c>
      <c r="P368" s="51">
        <v>12639843</v>
      </c>
      <c r="Q368" s="51">
        <v>1022841</v>
      </c>
      <c r="R368" s="49">
        <v>8.0921970312447716E-2</v>
      </c>
      <c r="S368" s="49">
        <f t="shared" si="77"/>
        <v>0.10311115589154143</v>
      </c>
      <c r="T368" s="59">
        <v>1</v>
      </c>
    </row>
    <row r="369" spans="1:20" ht="12.75" customHeight="1" x14ac:dyDescent="0.25">
      <c r="A369" s="52" t="s">
        <v>818</v>
      </c>
      <c r="B369" s="52" t="s">
        <v>819</v>
      </c>
      <c r="C369" s="52" t="s">
        <v>183</v>
      </c>
      <c r="D369" s="58">
        <f t="shared" si="78"/>
        <v>11346684</v>
      </c>
      <c r="E369" s="58">
        <f t="shared" si="79"/>
        <v>7462947</v>
      </c>
      <c r="F369" s="70">
        <f t="shared" si="80"/>
        <v>0.65772052874654829</v>
      </c>
      <c r="G369" s="58">
        <f t="shared" si="81"/>
        <v>11052874</v>
      </c>
      <c r="H369" s="58">
        <f t="shared" si="82"/>
        <v>7462312</v>
      </c>
      <c r="I369" s="70">
        <f t="shared" si="83"/>
        <v>0.67514675368596444</v>
      </c>
      <c r="J369" s="58">
        <f t="shared" si="84"/>
        <v>11639556</v>
      </c>
      <c r="K369" s="58">
        <f t="shared" si="85"/>
        <v>7579553</v>
      </c>
      <c r="L369" s="70">
        <f t="shared" si="86"/>
        <v>0.65118918625418354</v>
      </c>
      <c r="M369" s="51">
        <f t="shared" si="87"/>
        <v>12076378</v>
      </c>
      <c r="N369" s="51">
        <f t="shared" si="88"/>
        <v>7816087</v>
      </c>
      <c r="O369" s="49">
        <f t="shared" si="89"/>
        <v>0.64722112871922355</v>
      </c>
      <c r="P369" s="51">
        <v>13383078</v>
      </c>
      <c r="Q369" s="51">
        <v>7842870</v>
      </c>
      <c r="R369" s="49">
        <v>0.58602886421195488</v>
      </c>
      <c r="S369" s="49">
        <f t="shared" si="77"/>
        <v>0.64346129232357507</v>
      </c>
      <c r="T369" s="59">
        <v>2</v>
      </c>
    </row>
    <row r="370" spans="1:20" ht="12.75" customHeight="1" x14ac:dyDescent="0.25">
      <c r="A370" s="52" t="s">
        <v>820</v>
      </c>
      <c r="B370" s="52" t="s">
        <v>540</v>
      </c>
      <c r="C370" s="52" t="s">
        <v>337</v>
      </c>
      <c r="D370" s="58">
        <f t="shared" si="78"/>
        <v>18786669</v>
      </c>
      <c r="E370" s="58">
        <f t="shared" si="79"/>
        <v>1565317</v>
      </c>
      <c r="F370" s="70">
        <f t="shared" si="80"/>
        <v>8.3320624853719411E-2</v>
      </c>
      <c r="G370" s="58">
        <f t="shared" si="81"/>
        <v>20179769</v>
      </c>
      <c r="H370" s="58">
        <f t="shared" si="82"/>
        <v>1074952</v>
      </c>
      <c r="I370" s="70">
        <f t="shared" si="83"/>
        <v>5.3268796089786755E-2</v>
      </c>
      <c r="J370" s="58">
        <f t="shared" si="84"/>
        <v>20468798</v>
      </c>
      <c r="K370" s="58">
        <f t="shared" si="85"/>
        <v>1064451</v>
      </c>
      <c r="L370" s="70">
        <f t="shared" si="86"/>
        <v>5.2003591026693406E-2</v>
      </c>
      <c r="M370" s="51">
        <f t="shared" si="87"/>
        <v>20807877</v>
      </c>
      <c r="N370" s="51">
        <f t="shared" si="88"/>
        <v>1158107</v>
      </c>
      <c r="O370" s="49">
        <f t="shared" si="89"/>
        <v>5.5657143686499107E-2</v>
      </c>
      <c r="P370" s="51">
        <v>21556887</v>
      </c>
      <c r="Q370" s="51">
        <v>634928</v>
      </c>
      <c r="R370" s="49">
        <v>2.9453603389023655E-2</v>
      </c>
      <c r="S370" s="49">
        <f t="shared" si="77"/>
        <v>5.4740751809144471E-2</v>
      </c>
      <c r="T370" s="59">
        <v>1</v>
      </c>
    </row>
    <row r="371" spans="1:20" ht="12.75" customHeight="1" x14ac:dyDescent="0.25">
      <c r="A371" s="52" t="s">
        <v>821</v>
      </c>
      <c r="B371" s="52" t="s">
        <v>822</v>
      </c>
      <c r="C371" s="52" t="s">
        <v>337</v>
      </c>
      <c r="D371" s="58">
        <f t="shared" si="78"/>
        <v>18453231</v>
      </c>
      <c r="E371" s="58">
        <f t="shared" si="79"/>
        <v>661109</v>
      </c>
      <c r="F371" s="70">
        <f t="shared" si="80"/>
        <v>3.5826192171983323E-2</v>
      </c>
      <c r="G371" s="58">
        <f t="shared" si="81"/>
        <v>17267789</v>
      </c>
      <c r="H371" s="58">
        <f t="shared" si="82"/>
        <v>1511898</v>
      </c>
      <c r="I371" s="70">
        <f t="shared" si="83"/>
        <v>8.7555969093669139E-2</v>
      </c>
      <c r="J371" s="58">
        <f t="shared" si="84"/>
        <v>17493931</v>
      </c>
      <c r="K371" s="58">
        <f t="shared" si="85"/>
        <v>1986995</v>
      </c>
      <c r="L371" s="70">
        <f t="shared" si="86"/>
        <v>0.11358196165287264</v>
      </c>
      <c r="M371" s="51">
        <f t="shared" si="87"/>
        <v>17737340</v>
      </c>
      <c r="N371" s="51">
        <f t="shared" si="88"/>
        <v>3108773</v>
      </c>
      <c r="O371" s="49">
        <f t="shared" si="89"/>
        <v>0.17526714828717271</v>
      </c>
      <c r="P371" s="51">
        <v>17922335</v>
      </c>
      <c r="Q371" s="51">
        <v>5195828</v>
      </c>
      <c r="R371" s="49">
        <v>0.28990798353004782</v>
      </c>
      <c r="S371" s="49">
        <f t="shared" si="77"/>
        <v>0.14042785094714913</v>
      </c>
      <c r="T371" s="59">
        <v>1</v>
      </c>
    </row>
    <row r="372" spans="1:20" ht="12.75" customHeight="1" x14ac:dyDescent="0.25">
      <c r="A372" s="52" t="s">
        <v>823</v>
      </c>
      <c r="B372" s="52" t="s">
        <v>824</v>
      </c>
      <c r="C372" s="52" t="s">
        <v>337</v>
      </c>
      <c r="D372" s="58">
        <f t="shared" si="78"/>
        <v>19679759</v>
      </c>
      <c r="E372" s="58">
        <f t="shared" si="79"/>
        <v>904220</v>
      </c>
      <c r="F372" s="70">
        <f t="shared" si="80"/>
        <v>4.5946700871692586E-2</v>
      </c>
      <c r="G372" s="58">
        <f t="shared" si="81"/>
        <v>19178228</v>
      </c>
      <c r="H372" s="58">
        <f t="shared" si="82"/>
        <v>342588</v>
      </c>
      <c r="I372" s="70">
        <f t="shared" si="83"/>
        <v>1.78633813301208E-2</v>
      </c>
      <c r="J372" s="58">
        <f t="shared" si="84"/>
        <v>18642417</v>
      </c>
      <c r="K372" s="58">
        <f t="shared" si="85"/>
        <v>1148403</v>
      </c>
      <c r="L372" s="70">
        <f t="shared" si="86"/>
        <v>6.1601615284112572E-2</v>
      </c>
      <c r="M372" s="51">
        <f t="shared" si="87"/>
        <v>19705509</v>
      </c>
      <c r="N372" s="51">
        <f t="shared" si="88"/>
        <v>1217524</v>
      </c>
      <c r="O372" s="49">
        <f t="shared" si="89"/>
        <v>6.1785970613598459E-2</v>
      </c>
      <c r="P372" s="51">
        <v>20035462</v>
      </c>
      <c r="Q372" s="51">
        <v>880963</v>
      </c>
      <c r="R372" s="49">
        <v>4.3970186462383549E-2</v>
      </c>
      <c r="S372" s="49">
        <f t="shared" si="77"/>
        <v>4.6233570912381595E-2</v>
      </c>
      <c r="T372" s="59">
        <v>4</v>
      </c>
    </row>
    <row r="373" spans="1:20" ht="12.75" customHeight="1" x14ac:dyDescent="0.25">
      <c r="A373" s="52" t="s">
        <v>825</v>
      </c>
      <c r="B373" s="52" t="s">
        <v>826</v>
      </c>
      <c r="C373" s="52" t="s">
        <v>246</v>
      </c>
      <c r="D373" s="58">
        <f t="shared" si="78"/>
        <v>9213855</v>
      </c>
      <c r="E373" s="58">
        <f t="shared" si="79"/>
        <v>3463312</v>
      </c>
      <c r="F373" s="70">
        <f t="shared" si="80"/>
        <v>0.37588088807562092</v>
      </c>
      <c r="G373" s="58">
        <f t="shared" si="81"/>
        <v>9004506</v>
      </c>
      <c r="H373" s="58">
        <f t="shared" si="82"/>
        <v>3787956</v>
      </c>
      <c r="I373" s="70">
        <f t="shared" si="83"/>
        <v>0.42067338285964828</v>
      </c>
      <c r="J373" s="58">
        <f t="shared" si="84"/>
        <v>9524098</v>
      </c>
      <c r="K373" s="58">
        <f t="shared" si="85"/>
        <v>3846518</v>
      </c>
      <c r="L373" s="70">
        <f t="shared" si="86"/>
        <v>0.4038721567123732</v>
      </c>
      <c r="M373" s="51">
        <f t="shared" si="87"/>
        <v>9775971</v>
      </c>
      <c r="N373" s="51">
        <f t="shared" si="88"/>
        <v>3904978</v>
      </c>
      <c r="O373" s="49">
        <f t="shared" si="89"/>
        <v>0.39944656136970946</v>
      </c>
      <c r="P373" s="51">
        <v>10089834</v>
      </c>
      <c r="Q373" s="51">
        <v>4290995</v>
      </c>
      <c r="R373" s="49">
        <v>0.42527904819841439</v>
      </c>
      <c r="S373" s="49">
        <f t="shared" si="77"/>
        <v>0.40503040744315327</v>
      </c>
      <c r="T373" s="59">
        <v>3</v>
      </c>
    </row>
    <row r="374" spans="1:20" ht="12.75" customHeight="1" x14ac:dyDescent="0.25">
      <c r="A374" s="52" t="s">
        <v>827</v>
      </c>
      <c r="B374" s="52" t="s">
        <v>828</v>
      </c>
      <c r="C374" s="52" t="s">
        <v>246</v>
      </c>
      <c r="D374" s="58">
        <f t="shared" si="78"/>
        <v>5872003</v>
      </c>
      <c r="E374" s="58">
        <f t="shared" si="79"/>
        <v>2807406</v>
      </c>
      <c r="F374" s="70">
        <f t="shared" si="80"/>
        <v>0.47810023257821904</v>
      </c>
      <c r="G374" s="58">
        <f t="shared" si="81"/>
        <v>6248826</v>
      </c>
      <c r="H374" s="58">
        <f t="shared" si="82"/>
        <v>2752608</v>
      </c>
      <c r="I374" s="70">
        <f t="shared" si="83"/>
        <v>0.4405000235244188</v>
      </c>
      <c r="J374" s="58">
        <f t="shared" si="84"/>
        <v>5963037</v>
      </c>
      <c r="K374" s="58">
        <f t="shared" si="85"/>
        <v>3455862</v>
      </c>
      <c r="L374" s="70">
        <f t="shared" si="86"/>
        <v>0.57954730114872677</v>
      </c>
      <c r="M374" s="51">
        <f t="shared" si="87"/>
        <v>6356773</v>
      </c>
      <c r="N374" s="51">
        <f t="shared" si="88"/>
        <v>4239587</v>
      </c>
      <c r="O374" s="49">
        <f t="shared" si="89"/>
        <v>0.66694012826948512</v>
      </c>
      <c r="P374" s="51">
        <v>6828001</v>
      </c>
      <c r="Q374" s="51">
        <v>5396397</v>
      </c>
      <c r="R374" s="49">
        <v>0.79033336404022203</v>
      </c>
      <c r="S374" s="49">
        <f t="shared" si="77"/>
        <v>0.59108420991221433</v>
      </c>
      <c r="T374" s="59">
        <v>2</v>
      </c>
    </row>
    <row r="375" spans="1:20" ht="12.75" customHeight="1" x14ac:dyDescent="0.25">
      <c r="A375" s="52" t="s">
        <v>829</v>
      </c>
      <c r="B375" s="52" t="s">
        <v>830</v>
      </c>
      <c r="C375" s="52" t="s">
        <v>246</v>
      </c>
      <c r="D375" s="58">
        <f t="shared" si="78"/>
        <v>10196454</v>
      </c>
      <c r="E375" s="58">
        <f t="shared" si="79"/>
        <v>830274</v>
      </c>
      <c r="F375" s="70">
        <f t="shared" si="80"/>
        <v>8.14277198720261E-2</v>
      </c>
      <c r="G375" s="58">
        <f t="shared" si="81"/>
        <v>10105914</v>
      </c>
      <c r="H375" s="58">
        <f t="shared" si="82"/>
        <v>678181</v>
      </c>
      <c r="I375" s="70">
        <f t="shared" si="83"/>
        <v>6.7107339326259854E-2</v>
      </c>
      <c r="J375" s="58">
        <f t="shared" si="84"/>
        <v>9657030</v>
      </c>
      <c r="K375" s="58">
        <f t="shared" si="85"/>
        <v>1160002</v>
      </c>
      <c r="L375" s="70">
        <f t="shared" si="86"/>
        <v>0.12011995406455193</v>
      </c>
      <c r="M375" s="51">
        <f t="shared" si="87"/>
        <v>9950509</v>
      </c>
      <c r="N375" s="51">
        <f t="shared" si="88"/>
        <v>1588679</v>
      </c>
      <c r="O375" s="49">
        <f t="shared" si="89"/>
        <v>0.15965806372317234</v>
      </c>
      <c r="P375" s="51">
        <v>9633496</v>
      </c>
      <c r="Q375" s="51">
        <v>2459168</v>
      </c>
      <c r="R375" s="49">
        <v>0.25527264453112347</v>
      </c>
      <c r="S375" s="49">
        <f t="shared" si="77"/>
        <v>0.13671714430342674</v>
      </c>
      <c r="T375" s="59">
        <v>2</v>
      </c>
    </row>
    <row r="376" spans="1:20" ht="12.75" customHeight="1" x14ac:dyDescent="0.25">
      <c r="A376" s="52" t="s">
        <v>831</v>
      </c>
      <c r="B376" s="52" t="s">
        <v>832</v>
      </c>
      <c r="C376" s="52" t="s">
        <v>246</v>
      </c>
      <c r="D376" s="58">
        <f t="shared" si="78"/>
        <v>8654786</v>
      </c>
      <c r="E376" s="58">
        <f t="shared" si="79"/>
        <v>2471436</v>
      </c>
      <c r="F376" s="70">
        <f t="shared" si="80"/>
        <v>0.28555714722466852</v>
      </c>
      <c r="G376" s="58">
        <f t="shared" si="81"/>
        <v>8569278</v>
      </c>
      <c r="H376" s="58">
        <f t="shared" si="82"/>
        <v>2624341</v>
      </c>
      <c r="I376" s="70">
        <f t="shared" si="83"/>
        <v>0.30624995478032108</v>
      </c>
      <c r="J376" s="58">
        <f t="shared" si="84"/>
        <v>8948287</v>
      </c>
      <c r="K376" s="58">
        <f t="shared" si="85"/>
        <v>3070199</v>
      </c>
      <c r="L376" s="70">
        <f t="shared" si="86"/>
        <v>0.34310466349592944</v>
      </c>
      <c r="M376" s="51">
        <f t="shared" si="87"/>
        <v>9493393</v>
      </c>
      <c r="N376" s="51">
        <f t="shared" si="88"/>
        <v>3698030</v>
      </c>
      <c r="O376" s="49">
        <f t="shared" si="89"/>
        <v>0.38953722868104163</v>
      </c>
      <c r="P376" s="51">
        <v>9645072</v>
      </c>
      <c r="Q376" s="51">
        <v>4946505</v>
      </c>
      <c r="R376" s="49">
        <v>0.51285309223197084</v>
      </c>
      <c r="S376" s="49">
        <f t="shared" si="77"/>
        <v>0.36746041728278628</v>
      </c>
      <c r="T376" s="59">
        <v>1</v>
      </c>
    </row>
    <row r="377" spans="1:20" ht="12.75" customHeight="1" x14ac:dyDescent="0.25">
      <c r="A377" s="52" t="s">
        <v>833</v>
      </c>
      <c r="B377" s="52" t="s">
        <v>834</v>
      </c>
      <c r="C377" s="52" t="s">
        <v>291</v>
      </c>
      <c r="D377" s="58">
        <f t="shared" si="78"/>
        <v>13919160</v>
      </c>
      <c r="E377" s="58">
        <f t="shared" si="79"/>
        <v>5475382</v>
      </c>
      <c r="F377" s="70">
        <f t="shared" si="80"/>
        <v>0.39337014589960889</v>
      </c>
      <c r="G377" s="58">
        <f t="shared" si="81"/>
        <v>13167179</v>
      </c>
      <c r="H377" s="58">
        <f t="shared" si="82"/>
        <v>5680800</v>
      </c>
      <c r="I377" s="70">
        <f t="shared" si="83"/>
        <v>0.43143637676680785</v>
      </c>
      <c r="J377" s="58">
        <f t="shared" si="84"/>
        <v>13656389</v>
      </c>
      <c r="K377" s="58">
        <f t="shared" si="85"/>
        <v>6386271</v>
      </c>
      <c r="L377" s="70">
        <f t="shared" si="86"/>
        <v>0.46763979848552939</v>
      </c>
      <c r="M377" s="51">
        <f t="shared" si="87"/>
        <v>14482009</v>
      </c>
      <c r="N377" s="51">
        <f t="shared" si="88"/>
        <v>6537095</v>
      </c>
      <c r="O377" s="49">
        <f t="shared" si="89"/>
        <v>0.45139420918741313</v>
      </c>
      <c r="P377" s="51">
        <v>14422416</v>
      </c>
      <c r="Q377" s="51">
        <v>5191020</v>
      </c>
      <c r="R377" s="49">
        <v>0.35992721330462246</v>
      </c>
      <c r="S377" s="49">
        <f t="shared" si="77"/>
        <v>0.42075354872879628</v>
      </c>
      <c r="T377" s="59">
        <v>5</v>
      </c>
    </row>
    <row r="378" spans="1:20" ht="12.75" customHeight="1" x14ac:dyDescent="0.25">
      <c r="A378" s="52" t="s">
        <v>835</v>
      </c>
      <c r="B378" s="52" t="s">
        <v>582</v>
      </c>
      <c r="C378" s="52" t="s">
        <v>291</v>
      </c>
      <c r="D378" s="58">
        <f t="shared" si="78"/>
        <v>24803408</v>
      </c>
      <c r="E378" s="58">
        <f t="shared" si="79"/>
        <v>425414</v>
      </c>
      <c r="F378" s="70">
        <f t="shared" si="80"/>
        <v>1.7151433383670502E-2</v>
      </c>
      <c r="G378" s="58">
        <f t="shared" si="81"/>
        <v>24283242</v>
      </c>
      <c r="H378" s="58">
        <f t="shared" si="82"/>
        <v>446325</v>
      </c>
      <c r="I378" s="70">
        <f t="shared" si="83"/>
        <v>1.8379959315152399E-2</v>
      </c>
      <c r="J378" s="58">
        <f t="shared" si="84"/>
        <v>24819709</v>
      </c>
      <c r="K378" s="58">
        <f t="shared" si="85"/>
        <v>881516</v>
      </c>
      <c r="L378" s="70">
        <f t="shared" si="86"/>
        <v>3.5516774189415352E-2</v>
      </c>
      <c r="M378" s="51">
        <f t="shared" si="87"/>
        <v>24792381</v>
      </c>
      <c r="N378" s="51">
        <f t="shared" si="88"/>
        <v>1869046</v>
      </c>
      <c r="O378" s="49">
        <f t="shared" si="89"/>
        <v>7.5387918570628612E-2</v>
      </c>
      <c r="P378" s="51">
        <v>24507843</v>
      </c>
      <c r="Q378" s="51">
        <v>3169962</v>
      </c>
      <c r="R378" s="49">
        <v>0.12934479790816353</v>
      </c>
      <c r="S378" s="49">
        <f t="shared" si="77"/>
        <v>5.5156176673406089E-2</v>
      </c>
      <c r="T378" s="59">
        <v>4</v>
      </c>
    </row>
    <row r="379" spans="1:20" ht="12.75" customHeight="1" x14ac:dyDescent="0.25">
      <c r="A379" s="52" t="s">
        <v>836</v>
      </c>
      <c r="B379" s="52" t="s">
        <v>837</v>
      </c>
      <c r="C379" s="52" t="s">
        <v>291</v>
      </c>
      <c r="D379" s="58">
        <f t="shared" si="78"/>
        <v>43584009</v>
      </c>
      <c r="E379" s="58">
        <f t="shared" si="79"/>
        <v>869525</v>
      </c>
      <c r="F379" s="70">
        <f t="shared" si="80"/>
        <v>1.9950551129888028E-2</v>
      </c>
      <c r="G379" s="58">
        <f t="shared" si="81"/>
        <v>39195743</v>
      </c>
      <c r="H379" s="58">
        <f t="shared" si="82"/>
        <v>2861301</v>
      </c>
      <c r="I379" s="70">
        <f t="shared" si="83"/>
        <v>7.3000300058095588E-2</v>
      </c>
      <c r="J379" s="58">
        <f t="shared" si="84"/>
        <v>38359447</v>
      </c>
      <c r="K379" s="58">
        <f t="shared" si="85"/>
        <v>4416412</v>
      </c>
      <c r="L379" s="70">
        <f t="shared" si="86"/>
        <v>0.115132316688507</v>
      </c>
      <c r="M379" s="51">
        <f t="shared" si="87"/>
        <v>40250465</v>
      </c>
      <c r="N379" s="51">
        <f t="shared" si="88"/>
        <v>5819516</v>
      </c>
      <c r="O379" s="49">
        <f t="shared" si="89"/>
        <v>0.14458257811431496</v>
      </c>
      <c r="P379" s="51">
        <v>41069457</v>
      </c>
      <c r="Q379" s="51">
        <v>6516309</v>
      </c>
      <c r="R379" s="49">
        <v>0.15866557476033832</v>
      </c>
      <c r="S379" s="49">
        <f t="shared" si="77"/>
        <v>0.10226626415022877</v>
      </c>
      <c r="T379" s="59">
        <v>5</v>
      </c>
    </row>
    <row r="380" spans="1:20" ht="12.75" customHeight="1" x14ac:dyDescent="0.25">
      <c r="A380" s="52" t="s">
        <v>838</v>
      </c>
      <c r="B380" s="52" t="s">
        <v>530</v>
      </c>
      <c r="C380" s="52" t="s">
        <v>291</v>
      </c>
      <c r="D380" s="58">
        <f t="shared" si="78"/>
        <v>25894483</v>
      </c>
      <c r="E380" s="58">
        <f t="shared" si="79"/>
        <v>20838550</v>
      </c>
      <c r="F380" s="70">
        <f t="shared" si="80"/>
        <v>0.80474864085913589</v>
      </c>
      <c r="G380" s="58">
        <f t="shared" si="81"/>
        <v>23975992</v>
      </c>
      <c r="H380" s="58">
        <f t="shared" si="82"/>
        <v>20861280</v>
      </c>
      <c r="I380" s="70">
        <f t="shared" si="83"/>
        <v>0.87009038041053732</v>
      </c>
      <c r="J380" s="58">
        <f t="shared" si="84"/>
        <v>24624785</v>
      </c>
      <c r="K380" s="58">
        <f t="shared" si="85"/>
        <v>20077170</v>
      </c>
      <c r="L380" s="70">
        <f t="shared" si="86"/>
        <v>0.81532366678531409</v>
      </c>
      <c r="M380" s="51">
        <f t="shared" si="87"/>
        <v>24915118</v>
      </c>
      <c r="N380" s="51">
        <f t="shared" si="88"/>
        <v>19684824</v>
      </c>
      <c r="O380" s="49">
        <f t="shared" si="89"/>
        <v>0.79007548750120304</v>
      </c>
      <c r="P380" s="51">
        <v>23944378</v>
      </c>
      <c r="Q380" s="51">
        <v>20601612</v>
      </c>
      <c r="R380" s="49">
        <v>0.86039453603680993</v>
      </c>
      <c r="S380" s="49">
        <f t="shared" si="77"/>
        <v>0.82812654231859995</v>
      </c>
      <c r="T380" s="59">
        <v>5</v>
      </c>
    </row>
    <row r="381" spans="1:20" ht="12.75" customHeight="1" x14ac:dyDescent="0.25">
      <c r="A381" s="52" t="s">
        <v>839</v>
      </c>
      <c r="B381" s="52" t="s">
        <v>840</v>
      </c>
      <c r="C381" s="52" t="s">
        <v>180</v>
      </c>
      <c r="D381" s="58">
        <f t="shared" si="78"/>
        <v>12025076</v>
      </c>
      <c r="E381" s="58">
        <f t="shared" si="79"/>
        <v>3716712</v>
      </c>
      <c r="F381" s="70">
        <f t="shared" si="80"/>
        <v>0.30908012556427916</v>
      </c>
      <c r="G381" s="58">
        <f t="shared" si="81"/>
        <v>11057781</v>
      </c>
      <c r="H381" s="58">
        <f t="shared" si="82"/>
        <v>4191020</v>
      </c>
      <c r="I381" s="70">
        <f t="shared" si="83"/>
        <v>0.3790109426113612</v>
      </c>
      <c r="J381" s="58">
        <f t="shared" si="84"/>
        <v>12074881</v>
      </c>
      <c r="K381" s="58">
        <f t="shared" si="85"/>
        <v>4276461</v>
      </c>
      <c r="L381" s="70">
        <f t="shared" si="86"/>
        <v>0.35416175115928678</v>
      </c>
      <c r="M381" s="51">
        <f t="shared" si="87"/>
        <v>12049077</v>
      </c>
      <c r="N381" s="51">
        <f t="shared" si="88"/>
        <v>4606990</v>
      </c>
      <c r="O381" s="49">
        <f t="shared" si="89"/>
        <v>0.38235210879638332</v>
      </c>
      <c r="P381" s="51">
        <v>12874517</v>
      </c>
      <c r="Q381" s="51">
        <v>5531188</v>
      </c>
      <c r="R381" s="49">
        <v>0.4296229520688038</v>
      </c>
      <c r="S381" s="49">
        <f t="shared" si="77"/>
        <v>0.37084557604002283</v>
      </c>
      <c r="T381" s="59">
        <v>2</v>
      </c>
    </row>
    <row r="382" spans="1:20" ht="12.75" customHeight="1" x14ac:dyDescent="0.25">
      <c r="A382" s="52" t="s">
        <v>841</v>
      </c>
      <c r="B382" s="52" t="s">
        <v>842</v>
      </c>
      <c r="C382" s="52" t="s">
        <v>180</v>
      </c>
      <c r="D382" s="58">
        <f t="shared" si="78"/>
        <v>13468059</v>
      </c>
      <c r="E382" s="58">
        <f t="shared" si="79"/>
        <v>5096827</v>
      </c>
      <c r="F382" s="70">
        <f t="shared" si="80"/>
        <v>0.37843812534530774</v>
      </c>
      <c r="G382" s="58">
        <f t="shared" si="81"/>
        <v>14114187</v>
      </c>
      <c r="H382" s="58">
        <f t="shared" si="82"/>
        <v>4179995</v>
      </c>
      <c r="I382" s="70">
        <f t="shared" si="83"/>
        <v>0.29615556319326081</v>
      </c>
      <c r="J382" s="58">
        <f t="shared" si="84"/>
        <v>14157210</v>
      </c>
      <c r="K382" s="58">
        <f t="shared" si="85"/>
        <v>3817879</v>
      </c>
      <c r="L382" s="70">
        <f t="shared" si="86"/>
        <v>0.26967735874512</v>
      </c>
      <c r="M382" s="51">
        <f t="shared" si="87"/>
        <v>14007020</v>
      </c>
      <c r="N382" s="51">
        <f t="shared" si="88"/>
        <v>3389259</v>
      </c>
      <c r="O382" s="49">
        <f t="shared" si="89"/>
        <v>0.24196859860270065</v>
      </c>
      <c r="P382" s="51">
        <v>13726297</v>
      </c>
      <c r="Q382" s="51">
        <v>3254711</v>
      </c>
      <c r="R382" s="49">
        <v>0.23711500632690666</v>
      </c>
      <c r="S382" s="49">
        <f t="shared" si="77"/>
        <v>0.28467093044265923</v>
      </c>
      <c r="T382" s="59">
        <v>3</v>
      </c>
    </row>
    <row r="383" spans="1:20" ht="12.75" customHeight="1" x14ac:dyDescent="0.25">
      <c r="A383" s="52" t="s">
        <v>843</v>
      </c>
      <c r="B383" s="52" t="s">
        <v>844</v>
      </c>
      <c r="C383" s="52" t="s">
        <v>180</v>
      </c>
      <c r="D383" s="58">
        <f t="shared" si="78"/>
        <v>17012063</v>
      </c>
      <c r="E383" s="58">
        <f t="shared" si="79"/>
        <v>2635768</v>
      </c>
      <c r="F383" s="70">
        <f t="shared" si="80"/>
        <v>0.15493523624971292</v>
      </c>
      <c r="G383" s="58">
        <f t="shared" si="81"/>
        <v>17184577</v>
      </c>
      <c r="H383" s="58">
        <f t="shared" si="82"/>
        <v>3610301</v>
      </c>
      <c r="I383" s="70">
        <f t="shared" si="83"/>
        <v>0.21008960534786511</v>
      </c>
      <c r="J383" s="58">
        <f t="shared" si="84"/>
        <v>17865354</v>
      </c>
      <c r="K383" s="58">
        <f t="shared" si="85"/>
        <v>4325055</v>
      </c>
      <c r="L383" s="70">
        <f t="shared" si="86"/>
        <v>0.24209176039836658</v>
      </c>
      <c r="M383" s="51">
        <f t="shared" si="87"/>
        <v>17716557</v>
      </c>
      <c r="N383" s="51">
        <f t="shared" si="88"/>
        <v>5254786</v>
      </c>
      <c r="O383" s="49">
        <f t="shared" si="89"/>
        <v>0.29660311537958534</v>
      </c>
      <c r="P383" s="51">
        <v>18959164</v>
      </c>
      <c r="Q383" s="51">
        <v>6479380</v>
      </c>
      <c r="R383" s="49">
        <v>0.34175452039973914</v>
      </c>
      <c r="S383" s="49">
        <f t="shared" si="77"/>
        <v>0.24909484755505384</v>
      </c>
      <c r="T383" s="59">
        <v>2</v>
      </c>
    </row>
    <row r="384" spans="1:20" ht="12.75" customHeight="1" x14ac:dyDescent="0.25">
      <c r="A384" s="52" t="s">
        <v>845</v>
      </c>
      <c r="B384" s="52" t="s">
        <v>846</v>
      </c>
      <c r="C384" s="52" t="s">
        <v>180</v>
      </c>
      <c r="D384" s="58">
        <f t="shared" si="78"/>
        <v>15157712</v>
      </c>
      <c r="E384" s="58">
        <f t="shared" si="79"/>
        <v>6863509</v>
      </c>
      <c r="F384" s="70">
        <f t="shared" si="80"/>
        <v>0.45280639980493098</v>
      </c>
      <c r="G384" s="58">
        <f t="shared" si="81"/>
        <v>15534812</v>
      </c>
      <c r="H384" s="58">
        <f t="shared" si="82"/>
        <v>7410127</v>
      </c>
      <c r="I384" s="70">
        <f t="shared" si="83"/>
        <v>0.4770013953178191</v>
      </c>
      <c r="J384" s="58">
        <f t="shared" si="84"/>
        <v>16745922</v>
      </c>
      <c r="K384" s="58">
        <f t="shared" si="85"/>
        <v>7023031</v>
      </c>
      <c r="L384" s="70">
        <f t="shared" si="86"/>
        <v>0.41938753805254797</v>
      </c>
      <c r="M384" s="51">
        <f t="shared" si="87"/>
        <v>16846478</v>
      </c>
      <c r="N384" s="51">
        <f t="shared" si="88"/>
        <v>6552995</v>
      </c>
      <c r="O384" s="49">
        <f t="shared" si="89"/>
        <v>0.38898308596016329</v>
      </c>
      <c r="P384" s="51">
        <v>16771441</v>
      </c>
      <c r="Q384" s="51">
        <v>6922307</v>
      </c>
      <c r="R384" s="49">
        <v>0.41274372309451524</v>
      </c>
      <c r="S384" s="49">
        <f t="shared" si="77"/>
        <v>0.43018442844599536</v>
      </c>
      <c r="T384" s="59">
        <v>4</v>
      </c>
    </row>
    <row r="385" spans="1:20" ht="12.75" customHeight="1" x14ac:dyDescent="0.25">
      <c r="A385" s="52" t="s">
        <v>847</v>
      </c>
      <c r="B385" s="52" t="s">
        <v>848</v>
      </c>
      <c r="C385" s="52" t="s">
        <v>180</v>
      </c>
      <c r="D385" s="58">
        <f t="shared" si="78"/>
        <v>8449771</v>
      </c>
      <c r="E385" s="58">
        <f t="shared" si="79"/>
        <v>3199699</v>
      </c>
      <c r="F385" s="70">
        <f t="shared" si="80"/>
        <v>0.37867286580902609</v>
      </c>
      <c r="G385" s="58">
        <f t="shared" si="81"/>
        <v>8009084</v>
      </c>
      <c r="H385" s="58">
        <f t="shared" si="82"/>
        <v>3187202</v>
      </c>
      <c r="I385" s="70">
        <f t="shared" si="83"/>
        <v>0.39794837961494722</v>
      </c>
      <c r="J385" s="58">
        <f t="shared" si="84"/>
        <v>8228205</v>
      </c>
      <c r="K385" s="58">
        <f t="shared" si="85"/>
        <v>3241951</v>
      </c>
      <c r="L385" s="70">
        <f t="shared" si="86"/>
        <v>0.39400464621384618</v>
      </c>
      <c r="M385" s="51">
        <f t="shared" si="87"/>
        <v>8981840</v>
      </c>
      <c r="N385" s="51">
        <f t="shared" si="88"/>
        <v>3190835</v>
      </c>
      <c r="O385" s="49">
        <f t="shared" si="89"/>
        <v>0.35525404594158883</v>
      </c>
      <c r="P385" s="51">
        <v>8920561</v>
      </c>
      <c r="Q385" s="51">
        <v>1386975</v>
      </c>
      <c r="R385" s="49">
        <v>0.15548069230175099</v>
      </c>
      <c r="S385" s="49">
        <f t="shared" si="77"/>
        <v>0.33627212597623191</v>
      </c>
      <c r="T385" s="59">
        <v>2</v>
      </c>
    </row>
    <row r="386" spans="1:20" ht="12.75" customHeight="1" x14ac:dyDescent="0.25">
      <c r="A386" s="52" t="s">
        <v>849</v>
      </c>
      <c r="B386" s="52" t="s">
        <v>850</v>
      </c>
      <c r="C386" s="52" t="s">
        <v>171</v>
      </c>
      <c r="D386" s="58">
        <f t="shared" si="78"/>
        <v>12704738</v>
      </c>
      <c r="E386" s="58">
        <f t="shared" si="79"/>
        <v>11061722</v>
      </c>
      <c r="F386" s="70">
        <f t="shared" si="80"/>
        <v>0.87067690809523191</v>
      </c>
      <c r="G386" s="58">
        <f t="shared" si="81"/>
        <v>13141006</v>
      </c>
      <c r="H386" s="58">
        <f t="shared" si="82"/>
        <v>13265517</v>
      </c>
      <c r="I386" s="70">
        <f t="shared" si="83"/>
        <v>1.0094749975762891</v>
      </c>
      <c r="J386" s="58">
        <f t="shared" si="84"/>
        <v>13497233</v>
      </c>
      <c r="K386" s="58">
        <f t="shared" si="85"/>
        <v>15582031</v>
      </c>
      <c r="L386" s="70">
        <f t="shared" si="86"/>
        <v>1.1544611402944589</v>
      </c>
      <c r="M386" s="51">
        <f t="shared" si="87"/>
        <v>13986350</v>
      </c>
      <c r="N386" s="51">
        <f t="shared" si="88"/>
        <v>17974806</v>
      </c>
      <c r="O386" s="49">
        <f t="shared" si="89"/>
        <v>1.2851677528447378</v>
      </c>
      <c r="P386" s="51">
        <v>18714014</v>
      </c>
      <c r="Q386" s="51">
        <v>16294448</v>
      </c>
      <c r="R386" s="49">
        <v>0.87070833654393975</v>
      </c>
      <c r="S386" s="49">
        <f t="shared" ref="S386:S449" si="90">AVERAGE(F386,I386,L386,O386,R386)</f>
        <v>1.0380978270709316</v>
      </c>
      <c r="T386" s="59">
        <v>3</v>
      </c>
    </row>
    <row r="387" spans="1:20" ht="12.75" customHeight="1" x14ac:dyDescent="0.25">
      <c r="A387" s="52" t="s">
        <v>851</v>
      </c>
      <c r="B387" s="52" t="s">
        <v>852</v>
      </c>
      <c r="C387" s="52" t="s">
        <v>171</v>
      </c>
      <c r="D387" s="58">
        <f t="shared" si="78"/>
        <v>19240303</v>
      </c>
      <c r="E387" s="58">
        <f t="shared" si="79"/>
        <v>7988117</v>
      </c>
      <c r="F387" s="70">
        <f t="shared" si="80"/>
        <v>0.4151762578790989</v>
      </c>
      <c r="G387" s="58">
        <f t="shared" si="81"/>
        <v>19965184</v>
      </c>
      <c r="H387" s="58">
        <f t="shared" si="82"/>
        <v>8807660</v>
      </c>
      <c r="I387" s="70">
        <f t="shared" si="83"/>
        <v>0.44115095558347972</v>
      </c>
      <c r="J387" s="58">
        <f t="shared" si="84"/>
        <v>19624256</v>
      </c>
      <c r="K387" s="58">
        <f t="shared" si="85"/>
        <v>11869510</v>
      </c>
      <c r="L387" s="70">
        <f t="shared" si="86"/>
        <v>0.6048387261152729</v>
      </c>
      <c r="M387" s="51">
        <f t="shared" si="87"/>
        <v>20138706</v>
      </c>
      <c r="N387" s="51">
        <f t="shared" si="88"/>
        <v>15393497</v>
      </c>
      <c r="O387" s="49">
        <f t="shared" si="89"/>
        <v>0.76437368915361292</v>
      </c>
      <c r="P387" s="51">
        <v>20879392</v>
      </c>
      <c r="Q387" s="51">
        <v>18145128</v>
      </c>
      <c r="R387" s="49">
        <v>0.86904484575029772</v>
      </c>
      <c r="S387" s="49">
        <f t="shared" si="90"/>
        <v>0.61891689489635238</v>
      </c>
      <c r="T387" s="59">
        <v>4</v>
      </c>
    </row>
    <row r="388" spans="1:20" ht="12.75" customHeight="1" x14ac:dyDescent="0.25">
      <c r="A388" s="52" t="s">
        <v>853</v>
      </c>
      <c r="B388" s="52" t="s">
        <v>854</v>
      </c>
      <c r="C388" s="52" t="s">
        <v>171</v>
      </c>
      <c r="D388" s="58">
        <f t="shared" si="78"/>
        <v>28448988</v>
      </c>
      <c r="E388" s="58">
        <f t="shared" si="79"/>
        <v>137361</v>
      </c>
      <c r="F388" s="70">
        <f t="shared" si="80"/>
        <v>4.8283264065491537E-3</v>
      </c>
      <c r="G388" s="58">
        <f t="shared" si="81"/>
        <v>28262552</v>
      </c>
      <c r="H388" s="58">
        <f t="shared" si="82"/>
        <v>4377184</v>
      </c>
      <c r="I388" s="70">
        <f t="shared" si="83"/>
        <v>0.15487575219675845</v>
      </c>
      <c r="J388" s="58">
        <f t="shared" si="84"/>
        <v>32885669</v>
      </c>
      <c r="K388" s="58">
        <f t="shared" si="85"/>
        <v>5195259</v>
      </c>
      <c r="L388" s="70">
        <f t="shared" si="86"/>
        <v>0.15797942258678088</v>
      </c>
      <c r="M388" s="51">
        <f t="shared" si="87"/>
        <v>35583479</v>
      </c>
      <c r="N388" s="51">
        <f t="shared" si="88"/>
        <v>5336021</v>
      </c>
      <c r="O388" s="49">
        <f t="shared" si="89"/>
        <v>0.14995782171833169</v>
      </c>
      <c r="P388" s="51">
        <v>37048045</v>
      </c>
      <c r="Q388" s="51">
        <v>6145342</v>
      </c>
      <c r="R388" s="49">
        <v>0.16587493348164525</v>
      </c>
      <c r="S388" s="49">
        <f t="shared" si="90"/>
        <v>0.1267032512780131</v>
      </c>
      <c r="T388" s="59">
        <v>5</v>
      </c>
    </row>
    <row r="389" spans="1:20" ht="12.75" customHeight="1" x14ac:dyDescent="0.25">
      <c r="A389" s="52" t="s">
        <v>855</v>
      </c>
      <c r="B389" s="52" t="s">
        <v>856</v>
      </c>
      <c r="C389" s="52" t="s">
        <v>171</v>
      </c>
      <c r="D389" s="58">
        <f t="shared" si="78"/>
        <v>17169351</v>
      </c>
      <c r="E389" s="58">
        <f t="shared" si="79"/>
        <v>6541778</v>
      </c>
      <c r="F389" s="70">
        <f t="shared" si="80"/>
        <v>0.3810148677139864</v>
      </c>
      <c r="G389" s="58">
        <f t="shared" si="81"/>
        <v>17966270</v>
      </c>
      <c r="H389" s="58">
        <f t="shared" si="82"/>
        <v>5807292</v>
      </c>
      <c r="I389" s="70">
        <f t="shared" si="83"/>
        <v>0.32323303612825588</v>
      </c>
      <c r="J389" s="58">
        <f t="shared" si="84"/>
        <v>17416311</v>
      </c>
      <c r="K389" s="58">
        <f t="shared" si="85"/>
        <v>6546334</v>
      </c>
      <c r="L389" s="70">
        <f t="shared" si="86"/>
        <v>0.3758737427231289</v>
      </c>
      <c r="M389" s="51">
        <f t="shared" si="87"/>
        <v>17786942</v>
      </c>
      <c r="N389" s="51">
        <f t="shared" si="88"/>
        <v>7294431</v>
      </c>
      <c r="O389" s="49">
        <f t="shared" si="89"/>
        <v>0.41010034214987601</v>
      </c>
      <c r="P389" s="51">
        <v>18046154</v>
      </c>
      <c r="Q389" s="51">
        <v>8155968</v>
      </c>
      <c r="R389" s="49">
        <v>0.45195048208055855</v>
      </c>
      <c r="S389" s="49">
        <f t="shared" si="90"/>
        <v>0.38843449415916115</v>
      </c>
      <c r="T389" s="59">
        <v>3</v>
      </c>
    </row>
    <row r="390" spans="1:20" ht="12.75" customHeight="1" x14ac:dyDescent="0.25">
      <c r="A390" s="52" t="s">
        <v>857</v>
      </c>
      <c r="B390" s="52" t="s">
        <v>858</v>
      </c>
      <c r="C390" s="52" t="s">
        <v>171</v>
      </c>
      <c r="D390" s="58">
        <f t="shared" si="78"/>
        <v>16330651</v>
      </c>
      <c r="E390" s="58">
        <f t="shared" si="79"/>
        <v>817458</v>
      </c>
      <c r="F390" s="70">
        <f t="shared" si="80"/>
        <v>5.00566695106031E-2</v>
      </c>
      <c r="G390" s="58">
        <f t="shared" si="81"/>
        <v>15662469</v>
      </c>
      <c r="H390" s="58">
        <f t="shared" si="82"/>
        <v>1675413</v>
      </c>
      <c r="I390" s="70">
        <f t="shared" si="83"/>
        <v>0.10696991642888487</v>
      </c>
      <c r="J390" s="58">
        <f t="shared" si="84"/>
        <v>14855043</v>
      </c>
      <c r="K390" s="58">
        <f t="shared" si="85"/>
        <v>3271913</v>
      </c>
      <c r="L390" s="70">
        <f t="shared" si="86"/>
        <v>0.2202560436883286</v>
      </c>
      <c r="M390" s="51">
        <f t="shared" si="87"/>
        <v>15359362</v>
      </c>
      <c r="N390" s="51">
        <f t="shared" si="88"/>
        <v>4998258</v>
      </c>
      <c r="O390" s="49">
        <f t="shared" si="89"/>
        <v>0.32542093870826144</v>
      </c>
      <c r="P390" s="51">
        <v>15917230</v>
      </c>
      <c r="Q390" s="51">
        <v>6199350</v>
      </c>
      <c r="R390" s="49">
        <v>0.38947417358422287</v>
      </c>
      <c r="S390" s="49">
        <f t="shared" si="90"/>
        <v>0.21843554838406018</v>
      </c>
      <c r="T390" s="59">
        <v>2</v>
      </c>
    </row>
    <row r="391" spans="1:20" ht="12.75" customHeight="1" x14ac:dyDescent="0.25">
      <c r="A391" s="52" t="s">
        <v>859</v>
      </c>
      <c r="B391" s="52" t="s">
        <v>860</v>
      </c>
      <c r="C391" s="52" t="s">
        <v>171</v>
      </c>
      <c r="D391" s="58">
        <f t="shared" si="78"/>
        <v>11471301</v>
      </c>
      <c r="E391" s="58">
        <f t="shared" si="79"/>
        <v>6260915</v>
      </c>
      <c r="F391" s="70">
        <f t="shared" si="80"/>
        <v>0.54578944445795641</v>
      </c>
      <c r="G391" s="58">
        <f t="shared" si="81"/>
        <v>10605531</v>
      </c>
      <c r="H391" s="58">
        <f t="shared" si="82"/>
        <v>8315662</v>
      </c>
      <c r="I391" s="70">
        <f t="shared" si="83"/>
        <v>0.78408728426704899</v>
      </c>
      <c r="J391" s="58">
        <f t="shared" si="84"/>
        <v>12074498</v>
      </c>
      <c r="K391" s="58">
        <f t="shared" si="85"/>
        <v>8548794</v>
      </c>
      <c r="L391" s="70">
        <f t="shared" si="86"/>
        <v>0.70800409259250363</v>
      </c>
      <c r="M391" s="51">
        <f t="shared" si="87"/>
        <v>14417825</v>
      </c>
      <c r="N391" s="51">
        <f t="shared" si="88"/>
        <v>6969482</v>
      </c>
      <c r="O391" s="49">
        <f t="shared" si="89"/>
        <v>0.48339343833067749</v>
      </c>
      <c r="P391" s="51">
        <v>13735867</v>
      </c>
      <c r="Q391" s="51">
        <v>6615102</v>
      </c>
      <c r="R391" s="49">
        <v>0.48159333517134373</v>
      </c>
      <c r="S391" s="49">
        <f t="shared" si="90"/>
        <v>0.60057351896390609</v>
      </c>
      <c r="T391" s="59">
        <v>3</v>
      </c>
    </row>
    <row r="392" spans="1:20" ht="12.75" customHeight="1" x14ac:dyDescent="0.25">
      <c r="A392" s="52" t="s">
        <v>861</v>
      </c>
      <c r="B392" s="52" t="s">
        <v>862</v>
      </c>
      <c r="C392" s="52" t="s">
        <v>171</v>
      </c>
      <c r="D392" s="58">
        <f t="shared" si="78"/>
        <v>33623526</v>
      </c>
      <c r="E392" s="58">
        <f t="shared" si="79"/>
        <v>3154611</v>
      </c>
      <c r="F392" s="70">
        <f t="shared" si="80"/>
        <v>9.3821540310793108E-2</v>
      </c>
      <c r="G392" s="58">
        <f t="shared" si="81"/>
        <v>33427284</v>
      </c>
      <c r="H392" s="58">
        <f t="shared" si="82"/>
        <v>3434842</v>
      </c>
      <c r="I392" s="70">
        <f t="shared" si="83"/>
        <v>0.10275564117024882</v>
      </c>
      <c r="J392" s="58">
        <f t="shared" si="84"/>
        <v>33208822</v>
      </c>
      <c r="K392" s="58">
        <f t="shared" si="85"/>
        <v>6165578</v>
      </c>
      <c r="L392" s="70">
        <f t="shared" si="86"/>
        <v>0.18566084638593924</v>
      </c>
      <c r="M392" s="51">
        <f t="shared" si="87"/>
        <v>34017330</v>
      </c>
      <c r="N392" s="51">
        <f t="shared" si="88"/>
        <v>9486117</v>
      </c>
      <c r="O392" s="49">
        <f t="shared" si="89"/>
        <v>0.2788613039294971</v>
      </c>
      <c r="P392" s="51">
        <v>35592751</v>
      </c>
      <c r="Q392" s="51">
        <v>12804160</v>
      </c>
      <c r="R392" s="49">
        <v>0.35974066741848643</v>
      </c>
      <c r="S392" s="49">
        <f t="shared" si="90"/>
        <v>0.20416799984299291</v>
      </c>
      <c r="T392" s="59">
        <v>5</v>
      </c>
    </row>
    <row r="393" spans="1:20" ht="12.75" customHeight="1" x14ac:dyDescent="0.25">
      <c r="A393" s="52" t="s">
        <v>863</v>
      </c>
      <c r="B393" s="52" t="s">
        <v>864</v>
      </c>
      <c r="C393" s="52" t="s">
        <v>35</v>
      </c>
      <c r="D393" s="58">
        <f t="shared" si="78"/>
        <v>17214151</v>
      </c>
      <c r="E393" s="58">
        <f t="shared" si="79"/>
        <v>4632330</v>
      </c>
      <c r="F393" s="70">
        <f t="shared" si="80"/>
        <v>0.26910011420255348</v>
      </c>
      <c r="G393" s="58">
        <f t="shared" si="81"/>
        <v>16606217</v>
      </c>
      <c r="H393" s="58">
        <f t="shared" si="82"/>
        <v>4575932</v>
      </c>
      <c r="I393" s="70">
        <f t="shared" si="83"/>
        <v>0.27555535375696943</v>
      </c>
      <c r="J393" s="58">
        <f t="shared" si="84"/>
        <v>16820764</v>
      </c>
      <c r="K393" s="58">
        <f t="shared" si="85"/>
        <v>5189104</v>
      </c>
      <c r="L393" s="70">
        <f t="shared" si="86"/>
        <v>0.30849395425796355</v>
      </c>
      <c r="M393" s="51">
        <f t="shared" si="87"/>
        <v>17262643</v>
      </c>
      <c r="N393" s="51">
        <f t="shared" si="88"/>
        <v>5723458</v>
      </c>
      <c r="O393" s="49">
        <f t="shared" si="89"/>
        <v>0.33155166332293379</v>
      </c>
      <c r="P393" s="51">
        <v>18348402</v>
      </c>
      <c r="Q393" s="51">
        <v>5615159</v>
      </c>
      <c r="R393" s="49">
        <v>0.30602986570710627</v>
      </c>
      <c r="S393" s="49">
        <f t="shared" si="90"/>
        <v>0.29814619024950534</v>
      </c>
      <c r="T393" s="59">
        <v>3</v>
      </c>
    </row>
    <row r="394" spans="1:20" ht="12.75" customHeight="1" x14ac:dyDescent="0.25">
      <c r="A394" s="52" t="s">
        <v>865</v>
      </c>
      <c r="B394" s="52" t="s">
        <v>866</v>
      </c>
      <c r="C394" s="52" t="s">
        <v>35</v>
      </c>
      <c r="D394" s="58">
        <f t="shared" si="78"/>
        <v>16074890</v>
      </c>
      <c r="E394" s="58">
        <f t="shared" si="79"/>
        <v>4115448</v>
      </c>
      <c r="F394" s="70">
        <f t="shared" si="80"/>
        <v>0.25601717958878722</v>
      </c>
      <c r="G394" s="58">
        <f t="shared" si="81"/>
        <v>15921490</v>
      </c>
      <c r="H394" s="58">
        <f t="shared" si="82"/>
        <v>0</v>
      </c>
      <c r="I394" s="70">
        <f t="shared" si="83"/>
        <v>0</v>
      </c>
      <c r="J394" s="58">
        <f t="shared" si="84"/>
        <v>15506490</v>
      </c>
      <c r="K394" s="58">
        <f t="shared" si="85"/>
        <v>0</v>
      </c>
      <c r="L394" s="70">
        <f t="shared" si="86"/>
        <v>0</v>
      </c>
      <c r="M394" s="51">
        <f t="shared" si="87"/>
        <v>16244724</v>
      </c>
      <c r="N394" s="51">
        <f t="shared" si="88"/>
        <v>0</v>
      </c>
      <c r="O394" s="49">
        <f t="shared" si="89"/>
        <v>0</v>
      </c>
      <c r="P394" s="51">
        <v>16581553</v>
      </c>
      <c r="Q394" s="51">
        <v>7902609</v>
      </c>
      <c r="R394" s="49">
        <v>0.47659040139364511</v>
      </c>
      <c r="S394" s="49">
        <f t="shared" si="90"/>
        <v>0.14652151619648648</v>
      </c>
      <c r="T394" s="59">
        <v>4</v>
      </c>
    </row>
    <row r="395" spans="1:20" ht="12.75" customHeight="1" x14ac:dyDescent="0.25">
      <c r="A395" s="52" t="s">
        <v>867</v>
      </c>
      <c r="B395" s="52" t="s">
        <v>837</v>
      </c>
      <c r="C395" s="52" t="s">
        <v>35</v>
      </c>
      <c r="D395" s="58">
        <f t="shared" si="78"/>
        <v>7118098</v>
      </c>
      <c r="E395" s="58">
        <f t="shared" si="79"/>
        <v>627400</v>
      </c>
      <c r="F395" s="70">
        <f t="shared" si="80"/>
        <v>8.8141523199034344E-2</v>
      </c>
      <c r="G395" s="58">
        <f t="shared" si="81"/>
        <v>6725593</v>
      </c>
      <c r="H395" s="58">
        <f t="shared" si="82"/>
        <v>938702</v>
      </c>
      <c r="I395" s="70">
        <f t="shared" si="83"/>
        <v>0.13957163331173919</v>
      </c>
      <c r="J395" s="58">
        <f t="shared" si="84"/>
        <v>6534897</v>
      </c>
      <c r="K395" s="58">
        <f t="shared" si="85"/>
        <v>1980270</v>
      </c>
      <c r="L395" s="70">
        <f t="shared" si="86"/>
        <v>0.3030300248037574</v>
      </c>
      <c r="M395" s="51">
        <f t="shared" si="87"/>
        <v>7010100</v>
      </c>
      <c r="N395" s="51">
        <f t="shared" si="88"/>
        <v>3296697</v>
      </c>
      <c r="O395" s="49">
        <f t="shared" si="89"/>
        <v>0.4702781700689006</v>
      </c>
      <c r="P395" s="51">
        <v>6958834</v>
      </c>
      <c r="Q395" s="51">
        <v>5003722</v>
      </c>
      <c r="R395" s="49">
        <v>0.71904603558584668</v>
      </c>
      <c r="S395" s="49">
        <f t="shared" si="90"/>
        <v>0.34401347739385563</v>
      </c>
      <c r="T395" s="59">
        <v>2</v>
      </c>
    </row>
    <row r="396" spans="1:20" ht="12.75" customHeight="1" x14ac:dyDescent="0.25">
      <c r="A396" s="52" t="s">
        <v>868</v>
      </c>
      <c r="B396" s="52" t="s">
        <v>869</v>
      </c>
      <c r="C396" s="52" t="s">
        <v>127</v>
      </c>
      <c r="D396" s="58">
        <f t="shared" si="78"/>
        <v>28269988</v>
      </c>
      <c r="E396" s="58">
        <f t="shared" si="79"/>
        <v>12198323</v>
      </c>
      <c r="F396" s="70">
        <f t="shared" si="80"/>
        <v>0.43149374523965134</v>
      </c>
      <c r="G396" s="58">
        <f t="shared" si="81"/>
        <v>30887309</v>
      </c>
      <c r="H396" s="58">
        <f t="shared" si="82"/>
        <v>12808038</v>
      </c>
      <c r="I396" s="70">
        <f t="shared" si="83"/>
        <v>0.41466992155257032</v>
      </c>
      <c r="J396" s="58">
        <f t="shared" si="84"/>
        <v>33736846</v>
      </c>
      <c r="K396" s="58">
        <f t="shared" si="85"/>
        <v>12100612</v>
      </c>
      <c r="L396" s="70">
        <f t="shared" si="86"/>
        <v>0.35867644533220444</v>
      </c>
      <c r="M396" s="51">
        <f t="shared" si="87"/>
        <v>34452425</v>
      </c>
      <c r="N396" s="51">
        <f t="shared" si="88"/>
        <v>11840962</v>
      </c>
      <c r="O396" s="49">
        <f t="shared" si="89"/>
        <v>0.34369023370633561</v>
      </c>
      <c r="P396" s="51">
        <v>37606595</v>
      </c>
      <c r="Q396" s="51">
        <v>9899616</v>
      </c>
      <c r="R396" s="49">
        <v>0.26324148729764024</v>
      </c>
      <c r="S396" s="49">
        <f t="shared" si="90"/>
        <v>0.36235436662568044</v>
      </c>
      <c r="T396" s="59">
        <v>6</v>
      </c>
    </row>
    <row r="397" spans="1:20" ht="12.75" customHeight="1" x14ac:dyDescent="0.25">
      <c r="A397" s="52" t="s">
        <v>870</v>
      </c>
      <c r="B397" s="52" t="s">
        <v>871</v>
      </c>
      <c r="C397" s="52" t="s">
        <v>127</v>
      </c>
      <c r="D397" s="58">
        <f t="shared" si="78"/>
        <v>38743172</v>
      </c>
      <c r="E397" s="58">
        <f t="shared" si="79"/>
        <v>9891455</v>
      </c>
      <c r="F397" s="70">
        <f t="shared" si="80"/>
        <v>0.25530834181568818</v>
      </c>
      <c r="G397" s="58">
        <f t="shared" si="81"/>
        <v>39351605</v>
      </c>
      <c r="H397" s="58">
        <f t="shared" si="82"/>
        <v>5343035</v>
      </c>
      <c r="I397" s="70">
        <f t="shared" si="83"/>
        <v>0.13577679995517336</v>
      </c>
      <c r="J397" s="58">
        <f t="shared" si="84"/>
        <v>36682883</v>
      </c>
      <c r="K397" s="58">
        <f t="shared" si="85"/>
        <v>6478668</v>
      </c>
      <c r="L397" s="70">
        <f t="shared" si="86"/>
        <v>0.17661283601945899</v>
      </c>
      <c r="M397" s="51">
        <f t="shared" si="87"/>
        <v>36952146</v>
      </c>
      <c r="N397" s="51">
        <f t="shared" si="88"/>
        <v>10638042</v>
      </c>
      <c r="O397" s="49">
        <f t="shared" si="89"/>
        <v>0.28788698767319226</v>
      </c>
      <c r="P397" s="51">
        <v>37465384</v>
      </c>
      <c r="Q397" s="51">
        <v>14471418</v>
      </c>
      <c r="R397" s="49">
        <v>0.3862610349863223</v>
      </c>
      <c r="S397" s="49">
        <f t="shared" si="90"/>
        <v>0.24836920008996702</v>
      </c>
      <c r="T397" s="59">
        <v>6</v>
      </c>
    </row>
    <row r="398" spans="1:20" ht="12.75" customHeight="1" x14ac:dyDescent="0.25">
      <c r="A398" s="52" t="s">
        <v>872</v>
      </c>
      <c r="B398" s="52" t="s">
        <v>873</v>
      </c>
      <c r="C398" s="52" t="s">
        <v>127</v>
      </c>
      <c r="D398" s="58">
        <f t="shared" si="78"/>
        <v>14384931</v>
      </c>
      <c r="E398" s="58">
        <f t="shared" si="79"/>
        <v>64993</v>
      </c>
      <c r="F398" s="70">
        <f t="shared" si="80"/>
        <v>4.5181308134185699E-3</v>
      </c>
      <c r="G398" s="58">
        <f t="shared" si="81"/>
        <v>16860593</v>
      </c>
      <c r="H398" s="58">
        <f t="shared" si="82"/>
        <v>3066784</v>
      </c>
      <c r="I398" s="70">
        <f t="shared" si="83"/>
        <v>0.18189063694260338</v>
      </c>
      <c r="J398" s="58">
        <f t="shared" si="84"/>
        <v>16951029</v>
      </c>
      <c r="K398" s="58">
        <f t="shared" si="85"/>
        <v>4224673</v>
      </c>
      <c r="L398" s="70">
        <f t="shared" si="86"/>
        <v>0.24922811470619277</v>
      </c>
      <c r="M398" s="51">
        <f t="shared" si="87"/>
        <v>17023177</v>
      </c>
      <c r="N398" s="51">
        <f t="shared" si="88"/>
        <v>5842432</v>
      </c>
      <c r="O398" s="49">
        <f t="shared" si="89"/>
        <v>0.34320456163969865</v>
      </c>
      <c r="P398" s="51">
        <v>14351987</v>
      </c>
      <c r="Q398" s="51">
        <v>3727332</v>
      </c>
      <c r="R398" s="49">
        <v>0.25970842922307552</v>
      </c>
      <c r="S398" s="49">
        <f t="shared" si="90"/>
        <v>0.2077099746649978</v>
      </c>
      <c r="T398" s="59">
        <v>4</v>
      </c>
    </row>
    <row r="399" spans="1:20" ht="12.75" customHeight="1" x14ac:dyDescent="0.25">
      <c r="A399" s="52" t="s">
        <v>874</v>
      </c>
      <c r="B399" s="52" t="s">
        <v>875</v>
      </c>
      <c r="C399" s="52" t="s">
        <v>127</v>
      </c>
      <c r="D399" s="58">
        <f t="shared" si="78"/>
        <v>10620175</v>
      </c>
      <c r="E399" s="58">
        <f t="shared" si="79"/>
        <v>348076</v>
      </c>
      <c r="F399" s="70">
        <f t="shared" si="80"/>
        <v>3.2774977813454106E-2</v>
      </c>
      <c r="G399" s="58">
        <f t="shared" si="81"/>
        <v>10127455</v>
      </c>
      <c r="H399" s="58">
        <f t="shared" si="82"/>
        <v>392822</v>
      </c>
      <c r="I399" s="70">
        <f t="shared" si="83"/>
        <v>3.878782971635026E-2</v>
      </c>
      <c r="J399" s="58">
        <f t="shared" si="84"/>
        <v>9244429</v>
      </c>
      <c r="K399" s="58">
        <f t="shared" si="85"/>
        <v>1447948</v>
      </c>
      <c r="L399" s="70">
        <f t="shared" si="86"/>
        <v>0.15662925206088987</v>
      </c>
      <c r="M399" s="51">
        <f t="shared" si="87"/>
        <v>9922366</v>
      </c>
      <c r="N399" s="51">
        <f t="shared" si="88"/>
        <v>2308877</v>
      </c>
      <c r="O399" s="49">
        <f t="shared" si="89"/>
        <v>0.23269419813782319</v>
      </c>
      <c r="P399" s="51">
        <v>9474059</v>
      </c>
      <c r="Q399" s="51">
        <v>4265388</v>
      </c>
      <c r="R399" s="49">
        <v>0.45021758889194169</v>
      </c>
      <c r="S399" s="49">
        <f t="shared" si="90"/>
        <v>0.18222076932409181</v>
      </c>
      <c r="T399" s="59">
        <v>3</v>
      </c>
    </row>
    <row r="400" spans="1:20" ht="12.75" customHeight="1" x14ac:dyDescent="0.25">
      <c r="A400" s="52" t="s">
        <v>876</v>
      </c>
      <c r="B400" s="52" t="s">
        <v>877</v>
      </c>
      <c r="C400" s="52" t="s">
        <v>127</v>
      </c>
      <c r="D400" s="58">
        <f t="shared" si="78"/>
        <v>17005662</v>
      </c>
      <c r="E400" s="58">
        <f t="shared" si="79"/>
        <v>2195281</v>
      </c>
      <c r="F400" s="70">
        <f t="shared" si="80"/>
        <v>0.12909118151354532</v>
      </c>
      <c r="G400" s="58">
        <f t="shared" si="81"/>
        <v>16860593</v>
      </c>
      <c r="H400" s="58">
        <f t="shared" si="82"/>
        <v>3066784</v>
      </c>
      <c r="I400" s="70">
        <f t="shared" si="83"/>
        <v>0.18189063694260338</v>
      </c>
      <c r="J400" s="58">
        <f t="shared" si="84"/>
        <v>16951029</v>
      </c>
      <c r="K400" s="58">
        <f t="shared" si="85"/>
        <v>4224673</v>
      </c>
      <c r="L400" s="70">
        <f t="shared" si="86"/>
        <v>0.24922811470619277</v>
      </c>
      <c r="M400" s="51">
        <f t="shared" si="87"/>
        <v>17023177</v>
      </c>
      <c r="N400" s="51">
        <f t="shared" si="88"/>
        <v>5842432</v>
      </c>
      <c r="O400" s="49">
        <f t="shared" si="89"/>
        <v>0.34320456163969865</v>
      </c>
      <c r="P400" s="51">
        <v>17729082</v>
      </c>
      <c r="Q400" s="51">
        <v>6830107</v>
      </c>
      <c r="R400" s="49">
        <v>0.38524876809752473</v>
      </c>
      <c r="S400" s="49">
        <f t="shared" si="90"/>
        <v>0.25773265257991296</v>
      </c>
      <c r="T400" s="59">
        <v>3</v>
      </c>
    </row>
    <row r="401" spans="1:20" ht="12.75" customHeight="1" x14ac:dyDescent="0.25">
      <c r="A401" s="52" t="s">
        <v>878</v>
      </c>
      <c r="B401" s="52" t="s">
        <v>879</v>
      </c>
      <c r="C401" s="52" t="s">
        <v>127</v>
      </c>
      <c r="D401" s="58">
        <f t="shared" si="78"/>
        <v>14071430</v>
      </c>
      <c r="E401" s="58">
        <f t="shared" si="79"/>
        <v>4602189</v>
      </c>
      <c r="F401" s="70">
        <f t="shared" si="80"/>
        <v>0.32705908354730118</v>
      </c>
      <c r="G401" s="58">
        <f t="shared" si="81"/>
        <v>14415019</v>
      </c>
      <c r="H401" s="58">
        <f t="shared" si="82"/>
        <v>3910429</v>
      </c>
      <c r="I401" s="70">
        <f t="shared" si="83"/>
        <v>0.27127463376912647</v>
      </c>
      <c r="J401" s="58">
        <f t="shared" si="84"/>
        <v>15452080</v>
      </c>
      <c r="K401" s="58">
        <f t="shared" si="85"/>
        <v>2347516</v>
      </c>
      <c r="L401" s="70">
        <f t="shared" si="86"/>
        <v>0.15192233019761742</v>
      </c>
      <c r="M401" s="51">
        <f t="shared" si="87"/>
        <v>14689210</v>
      </c>
      <c r="N401" s="51">
        <f t="shared" si="88"/>
        <v>1983229</v>
      </c>
      <c r="O401" s="49">
        <f t="shared" si="89"/>
        <v>0.13501263852855258</v>
      </c>
      <c r="P401" s="51">
        <v>14430402</v>
      </c>
      <c r="Q401" s="51">
        <v>2508766</v>
      </c>
      <c r="R401" s="49">
        <v>0.17385281435680031</v>
      </c>
      <c r="S401" s="49">
        <f t="shared" si="90"/>
        <v>0.21182430007987957</v>
      </c>
      <c r="T401" s="59">
        <v>3</v>
      </c>
    </row>
    <row r="402" spans="1:20" ht="12.75" customHeight="1" x14ac:dyDescent="0.25">
      <c r="A402" s="52" t="s">
        <v>880</v>
      </c>
      <c r="B402" s="52" t="s">
        <v>881</v>
      </c>
      <c r="C402" s="52" t="s">
        <v>127</v>
      </c>
      <c r="D402" s="58">
        <f t="shared" si="78"/>
        <v>27938749</v>
      </c>
      <c r="E402" s="58">
        <f t="shared" si="79"/>
        <v>5149114</v>
      </c>
      <c r="F402" s="70">
        <f t="shared" si="80"/>
        <v>0.18430009160395835</v>
      </c>
      <c r="G402" s="58">
        <f t="shared" si="81"/>
        <v>28794125</v>
      </c>
      <c r="H402" s="58">
        <f t="shared" si="82"/>
        <v>2548794</v>
      </c>
      <c r="I402" s="70">
        <f t="shared" si="83"/>
        <v>8.8517848693092774E-2</v>
      </c>
      <c r="J402" s="58">
        <f t="shared" si="84"/>
        <v>30597335</v>
      </c>
      <c r="K402" s="58">
        <f t="shared" si="85"/>
        <v>2556388</v>
      </c>
      <c r="L402" s="70">
        <f t="shared" si="86"/>
        <v>8.3549367943319242E-2</v>
      </c>
      <c r="M402" s="51">
        <f t="shared" si="87"/>
        <v>29458423</v>
      </c>
      <c r="N402" s="51">
        <f t="shared" si="88"/>
        <v>5274494</v>
      </c>
      <c r="O402" s="49">
        <f t="shared" si="89"/>
        <v>0.17904875627592148</v>
      </c>
      <c r="P402" s="51">
        <v>30793625</v>
      </c>
      <c r="Q402" s="51">
        <v>8229894</v>
      </c>
      <c r="R402" s="49">
        <v>0.26725966819430969</v>
      </c>
      <c r="S402" s="49">
        <f t="shared" si="90"/>
        <v>0.16053514654212031</v>
      </c>
      <c r="T402" s="59">
        <v>3</v>
      </c>
    </row>
    <row r="403" spans="1:20" ht="12.75" customHeight="1" x14ac:dyDescent="0.25">
      <c r="A403" s="52" t="s">
        <v>882</v>
      </c>
      <c r="B403" s="52" t="s">
        <v>883</v>
      </c>
      <c r="C403" s="52" t="s">
        <v>233</v>
      </c>
      <c r="D403" s="58">
        <f t="shared" si="78"/>
        <v>33454062</v>
      </c>
      <c r="E403" s="58">
        <f t="shared" si="79"/>
        <v>7414926</v>
      </c>
      <c r="F403" s="70">
        <f t="shared" si="80"/>
        <v>0.22164501279396207</v>
      </c>
      <c r="G403" s="58">
        <f t="shared" si="81"/>
        <v>34328375</v>
      </c>
      <c r="H403" s="58">
        <f t="shared" si="82"/>
        <v>5506688</v>
      </c>
      <c r="I403" s="70">
        <f t="shared" si="83"/>
        <v>0.1604121371897155</v>
      </c>
      <c r="J403" s="58">
        <f t="shared" si="84"/>
        <v>35929912</v>
      </c>
      <c r="K403" s="58">
        <f t="shared" si="85"/>
        <v>4031251</v>
      </c>
      <c r="L403" s="70">
        <f t="shared" si="86"/>
        <v>0.11219763076514075</v>
      </c>
      <c r="M403" s="51">
        <f t="shared" si="87"/>
        <v>36931926</v>
      </c>
      <c r="N403" s="51">
        <f t="shared" si="88"/>
        <v>5613571</v>
      </c>
      <c r="O403" s="49">
        <f t="shared" si="89"/>
        <v>0.15199778641384692</v>
      </c>
      <c r="P403" s="51">
        <v>38214096</v>
      </c>
      <c r="Q403" s="51">
        <v>6515317</v>
      </c>
      <c r="R403" s="49">
        <v>0.17049512305616232</v>
      </c>
      <c r="S403" s="49">
        <f t="shared" si="90"/>
        <v>0.16334953804376554</v>
      </c>
      <c r="T403" s="59">
        <v>5</v>
      </c>
    </row>
    <row r="404" spans="1:20" ht="12.75" customHeight="1" x14ac:dyDescent="0.25">
      <c r="A404" s="52" t="s">
        <v>884</v>
      </c>
      <c r="B404" s="52" t="s">
        <v>885</v>
      </c>
      <c r="C404" s="52" t="s">
        <v>233</v>
      </c>
      <c r="D404" s="58">
        <f t="shared" si="78"/>
        <v>13258905</v>
      </c>
      <c r="E404" s="58">
        <f t="shared" si="79"/>
        <v>4340511</v>
      </c>
      <c r="F404" s="70">
        <f t="shared" si="80"/>
        <v>0.32736572137744407</v>
      </c>
      <c r="G404" s="58">
        <f t="shared" si="81"/>
        <v>12355523</v>
      </c>
      <c r="H404" s="58">
        <f t="shared" si="82"/>
        <v>4963537</v>
      </c>
      <c r="I404" s="70">
        <f t="shared" si="83"/>
        <v>0.40172617541159528</v>
      </c>
      <c r="J404" s="58">
        <f t="shared" si="84"/>
        <v>12805367</v>
      </c>
      <c r="K404" s="58">
        <f t="shared" si="85"/>
        <v>5847666</v>
      </c>
      <c r="L404" s="70">
        <f t="shared" si="86"/>
        <v>0.45665743121614555</v>
      </c>
      <c r="M404" s="51">
        <f t="shared" si="87"/>
        <v>12957549</v>
      </c>
      <c r="N404" s="51">
        <f t="shared" si="88"/>
        <v>7317852</v>
      </c>
      <c r="O404" s="49">
        <f t="shared" si="89"/>
        <v>0.5647558809154416</v>
      </c>
      <c r="P404" s="51">
        <v>13331148</v>
      </c>
      <c r="Q404" s="51">
        <v>8869158</v>
      </c>
      <c r="R404" s="49">
        <v>0.66529589199669825</v>
      </c>
      <c r="S404" s="49">
        <f t="shared" si="90"/>
        <v>0.48316022018346494</v>
      </c>
      <c r="T404" s="59">
        <v>6</v>
      </c>
    </row>
    <row r="405" spans="1:20" ht="12.75" customHeight="1" x14ac:dyDescent="0.25">
      <c r="A405" s="52" t="s">
        <v>886</v>
      </c>
      <c r="B405" s="52" t="s">
        <v>887</v>
      </c>
      <c r="C405" s="52" t="s">
        <v>233</v>
      </c>
      <c r="D405" s="58">
        <f t="shared" si="78"/>
        <v>35730960</v>
      </c>
      <c r="E405" s="58">
        <f t="shared" si="79"/>
        <v>4563039</v>
      </c>
      <c r="F405" s="70">
        <f t="shared" si="80"/>
        <v>0.12770546887069364</v>
      </c>
      <c r="G405" s="58">
        <f t="shared" si="81"/>
        <v>35841432</v>
      </c>
      <c r="H405" s="58">
        <f t="shared" si="82"/>
        <v>4638703</v>
      </c>
      <c r="I405" s="70">
        <f t="shared" si="83"/>
        <v>0.12942292595898511</v>
      </c>
      <c r="J405" s="58">
        <f t="shared" si="84"/>
        <v>39288811</v>
      </c>
      <c r="K405" s="58">
        <f t="shared" si="85"/>
        <v>1785083</v>
      </c>
      <c r="L405" s="70">
        <f t="shared" si="86"/>
        <v>4.5434894937390696E-2</v>
      </c>
      <c r="M405" s="51">
        <f t="shared" si="87"/>
        <v>36654931</v>
      </c>
      <c r="N405" s="51">
        <f t="shared" si="88"/>
        <v>1553426</v>
      </c>
      <c r="O405" s="49">
        <f t="shared" si="89"/>
        <v>4.2379727846166185E-2</v>
      </c>
      <c r="P405" s="51">
        <v>35298013</v>
      </c>
      <c r="Q405" s="51">
        <v>7740686</v>
      </c>
      <c r="R405" s="49">
        <v>0.21929523341724647</v>
      </c>
      <c r="S405" s="49">
        <f t="shared" si="90"/>
        <v>0.11284765020609641</v>
      </c>
      <c r="T405" s="59">
        <v>5</v>
      </c>
    </row>
    <row r="406" spans="1:20" ht="12.75" customHeight="1" x14ac:dyDescent="0.25">
      <c r="A406" s="52" t="s">
        <v>888</v>
      </c>
      <c r="B406" s="52" t="s">
        <v>889</v>
      </c>
      <c r="C406" s="52" t="s">
        <v>233</v>
      </c>
      <c r="D406" s="58">
        <f t="shared" si="78"/>
        <v>71676721</v>
      </c>
      <c r="E406" s="58">
        <f t="shared" si="79"/>
        <v>33005084</v>
      </c>
      <c r="F406" s="70">
        <f t="shared" si="80"/>
        <v>0.46047145488142516</v>
      </c>
      <c r="G406" s="58">
        <f t="shared" si="81"/>
        <v>71986418</v>
      </c>
      <c r="H406" s="58">
        <f t="shared" si="82"/>
        <v>32352825</v>
      </c>
      <c r="I406" s="70">
        <f t="shared" si="83"/>
        <v>0.4494295715616799</v>
      </c>
      <c r="J406" s="58">
        <f t="shared" si="84"/>
        <v>76771303</v>
      </c>
      <c r="K406" s="58">
        <f t="shared" si="85"/>
        <v>28141932</v>
      </c>
      <c r="L406" s="70">
        <f t="shared" si="86"/>
        <v>0.36656837777001128</v>
      </c>
      <c r="M406" s="51">
        <f t="shared" si="87"/>
        <v>77283402</v>
      </c>
      <c r="N406" s="51">
        <f t="shared" si="88"/>
        <v>29090946</v>
      </c>
      <c r="O406" s="49">
        <f t="shared" si="89"/>
        <v>0.37641906602403452</v>
      </c>
      <c r="P406" s="51">
        <v>79567875</v>
      </c>
      <c r="Q406" s="51">
        <v>30248367</v>
      </c>
      <c r="R406" s="49">
        <v>0.38015803488531019</v>
      </c>
      <c r="S406" s="49">
        <f t="shared" si="90"/>
        <v>0.40660930102449216</v>
      </c>
      <c r="T406" s="59">
        <v>7</v>
      </c>
    </row>
    <row r="407" spans="1:20" ht="12.75" customHeight="1" x14ac:dyDescent="0.25">
      <c r="A407" s="52" t="s">
        <v>890</v>
      </c>
      <c r="B407" s="52" t="s">
        <v>891</v>
      </c>
      <c r="C407" s="52" t="s">
        <v>208</v>
      </c>
      <c r="D407" s="58">
        <f t="shared" si="78"/>
        <v>15153952</v>
      </c>
      <c r="E407" s="58">
        <f t="shared" si="79"/>
        <v>2382599</v>
      </c>
      <c r="F407" s="70">
        <f t="shared" si="80"/>
        <v>0.15722624698824439</v>
      </c>
      <c r="G407" s="58">
        <f t="shared" si="81"/>
        <v>12027637</v>
      </c>
      <c r="H407" s="58">
        <f t="shared" si="82"/>
        <v>4323908</v>
      </c>
      <c r="I407" s="70">
        <f t="shared" si="83"/>
        <v>0.35949771347439236</v>
      </c>
      <c r="J407" s="58">
        <f t="shared" si="84"/>
        <v>12367392</v>
      </c>
      <c r="K407" s="58">
        <f t="shared" si="85"/>
        <v>4423141</v>
      </c>
      <c r="L407" s="70">
        <f t="shared" si="86"/>
        <v>0.35764541141737888</v>
      </c>
      <c r="M407" s="51">
        <f t="shared" si="87"/>
        <v>12712513</v>
      </c>
      <c r="N407" s="51">
        <f t="shared" si="88"/>
        <v>4949969</v>
      </c>
      <c r="O407" s="49">
        <f t="shared" si="89"/>
        <v>0.38937769424503244</v>
      </c>
      <c r="P407" s="51">
        <v>13181639</v>
      </c>
      <c r="Q407" s="51">
        <v>5706683</v>
      </c>
      <c r="R407" s="49">
        <v>0.43292666412727582</v>
      </c>
      <c r="S407" s="49">
        <f t="shared" si="90"/>
        <v>0.33933474605046476</v>
      </c>
      <c r="T407" s="59">
        <v>3</v>
      </c>
    </row>
    <row r="408" spans="1:20" ht="12.75" customHeight="1" x14ac:dyDescent="0.25">
      <c r="A408" s="52" t="s">
        <v>892</v>
      </c>
      <c r="B408" s="52" t="s">
        <v>893</v>
      </c>
      <c r="C408" s="52" t="s">
        <v>208</v>
      </c>
      <c r="D408" s="58">
        <f t="shared" si="78"/>
        <v>16768438</v>
      </c>
      <c r="E408" s="58">
        <f t="shared" si="79"/>
        <v>1160743</v>
      </c>
      <c r="F408" s="70">
        <f t="shared" si="80"/>
        <v>6.9221891746863953E-2</v>
      </c>
      <c r="G408" s="58">
        <f t="shared" si="81"/>
        <v>17306977</v>
      </c>
      <c r="H408" s="58">
        <f t="shared" si="82"/>
        <v>114461</v>
      </c>
      <c r="I408" s="70">
        <f t="shared" si="83"/>
        <v>6.6135755539514498E-3</v>
      </c>
      <c r="J408" s="58">
        <f t="shared" si="84"/>
        <v>16804421</v>
      </c>
      <c r="K408" s="58">
        <f t="shared" si="85"/>
        <v>687880</v>
      </c>
      <c r="L408" s="70">
        <f t="shared" si="86"/>
        <v>4.0934465995585326E-2</v>
      </c>
      <c r="M408" s="51">
        <f t="shared" si="87"/>
        <v>16671073</v>
      </c>
      <c r="N408" s="51">
        <f t="shared" si="88"/>
        <v>2005137</v>
      </c>
      <c r="O408" s="49">
        <f t="shared" si="89"/>
        <v>0.12027642131973149</v>
      </c>
      <c r="P408" s="51">
        <v>18636474</v>
      </c>
      <c r="Q408" s="51">
        <v>3978691</v>
      </c>
      <c r="R408" s="49">
        <v>0.21348947231112494</v>
      </c>
      <c r="S408" s="49">
        <f t="shared" si="90"/>
        <v>9.0107165385451424E-2</v>
      </c>
      <c r="T408" s="59">
        <v>3</v>
      </c>
    </row>
    <row r="409" spans="1:20" ht="12.75" customHeight="1" x14ac:dyDescent="0.25">
      <c r="A409" s="52" t="s">
        <v>894</v>
      </c>
      <c r="B409" s="52" t="s">
        <v>895</v>
      </c>
      <c r="C409" s="52" t="s">
        <v>208</v>
      </c>
      <c r="D409" s="58">
        <f t="shared" si="78"/>
        <v>15799011</v>
      </c>
      <c r="E409" s="58">
        <f t="shared" si="79"/>
        <v>6425636</v>
      </c>
      <c r="F409" s="70">
        <f t="shared" si="80"/>
        <v>0.40671128085169383</v>
      </c>
      <c r="G409" s="58">
        <f t="shared" si="81"/>
        <v>13767403</v>
      </c>
      <c r="H409" s="58">
        <f t="shared" si="82"/>
        <v>7222292</v>
      </c>
      <c r="I409" s="70">
        <f t="shared" si="83"/>
        <v>0.52459363614183441</v>
      </c>
      <c r="J409" s="58">
        <f t="shared" si="84"/>
        <v>13896368</v>
      </c>
      <c r="K409" s="58">
        <f t="shared" si="85"/>
        <v>6142217</v>
      </c>
      <c r="L409" s="70">
        <f t="shared" si="86"/>
        <v>0.44200160790215115</v>
      </c>
      <c r="M409" s="51">
        <f t="shared" si="87"/>
        <v>14311556</v>
      </c>
      <c r="N409" s="51">
        <f t="shared" si="88"/>
        <v>5335164</v>
      </c>
      <c r="O409" s="49">
        <f t="shared" si="89"/>
        <v>0.37278713789052709</v>
      </c>
      <c r="P409" s="51">
        <v>14321594</v>
      </c>
      <c r="Q409" s="51">
        <v>4670548</v>
      </c>
      <c r="R409" s="49">
        <v>0.32611928532536255</v>
      </c>
      <c r="S409" s="49">
        <f t="shared" si="90"/>
        <v>0.41444258962231384</v>
      </c>
      <c r="T409" s="59">
        <v>2</v>
      </c>
    </row>
    <row r="410" spans="1:20" ht="12.75" customHeight="1" x14ac:dyDescent="0.25">
      <c r="A410" s="52" t="s">
        <v>896</v>
      </c>
      <c r="B410" s="52" t="s">
        <v>1406</v>
      </c>
      <c r="C410" s="52" t="s">
        <v>68</v>
      </c>
      <c r="D410" s="58">
        <f t="shared" si="78"/>
        <v>40510676</v>
      </c>
      <c r="E410" s="58">
        <f t="shared" si="79"/>
        <v>6458791</v>
      </c>
      <c r="F410" s="70">
        <f t="shared" si="80"/>
        <v>0.15943429332060516</v>
      </c>
      <c r="G410" s="58">
        <f t="shared" si="81"/>
        <v>40415738</v>
      </c>
      <c r="H410" s="58">
        <f t="shared" si="82"/>
        <v>6314409</v>
      </c>
      <c r="I410" s="70">
        <f t="shared" si="83"/>
        <v>0.15623638989346181</v>
      </c>
      <c r="J410" s="58">
        <f t="shared" si="84"/>
        <v>42916183</v>
      </c>
      <c r="K410" s="58">
        <f t="shared" si="85"/>
        <v>4828711</v>
      </c>
      <c r="L410" s="70">
        <f t="shared" si="86"/>
        <v>0.11251492240118371</v>
      </c>
      <c r="M410" s="51">
        <f t="shared" si="87"/>
        <v>44667820</v>
      </c>
      <c r="N410" s="51">
        <f t="shared" si="88"/>
        <v>6235289</v>
      </c>
      <c r="O410" s="49">
        <f t="shared" si="89"/>
        <v>0.13959241798681915</v>
      </c>
      <c r="P410" s="51">
        <v>43763360</v>
      </c>
      <c r="Q410" s="51">
        <v>7801880</v>
      </c>
      <c r="R410" s="49">
        <v>0.17827424585315205</v>
      </c>
      <c r="S410" s="49">
        <f t="shared" si="90"/>
        <v>0.14921045389104437</v>
      </c>
      <c r="T410" s="59">
        <v>7</v>
      </c>
    </row>
    <row r="411" spans="1:20" ht="12.75" customHeight="1" x14ac:dyDescent="0.25">
      <c r="A411" s="52" t="s">
        <v>898</v>
      </c>
      <c r="B411" s="52" t="s">
        <v>899</v>
      </c>
      <c r="C411" s="52" t="s">
        <v>68</v>
      </c>
      <c r="D411" s="58">
        <f t="shared" si="78"/>
        <v>39239450</v>
      </c>
      <c r="E411" s="58">
        <f t="shared" si="79"/>
        <v>7388930</v>
      </c>
      <c r="F411" s="70">
        <f t="shared" si="80"/>
        <v>0.18830360772131108</v>
      </c>
      <c r="G411" s="58">
        <f t="shared" si="81"/>
        <v>40348418</v>
      </c>
      <c r="H411" s="58">
        <f t="shared" si="82"/>
        <v>7767782</v>
      </c>
      <c r="I411" s="70">
        <f t="shared" si="83"/>
        <v>0.19251763476823305</v>
      </c>
      <c r="J411" s="58">
        <f t="shared" si="84"/>
        <v>41854095</v>
      </c>
      <c r="K411" s="58">
        <f t="shared" si="85"/>
        <v>8293913</v>
      </c>
      <c r="L411" s="70">
        <f t="shared" si="86"/>
        <v>0.19816252149281929</v>
      </c>
      <c r="M411" s="51">
        <f t="shared" si="87"/>
        <v>42735503</v>
      </c>
      <c r="N411" s="51">
        <f t="shared" si="88"/>
        <v>9777494</v>
      </c>
      <c r="O411" s="49">
        <f t="shared" si="89"/>
        <v>0.22879089547629755</v>
      </c>
      <c r="P411" s="51">
        <v>46320268</v>
      </c>
      <c r="Q411" s="51">
        <v>9478653</v>
      </c>
      <c r="R411" s="49">
        <v>0.20463294815133626</v>
      </c>
      <c r="S411" s="49">
        <f t="shared" si="90"/>
        <v>0.20248152152199944</v>
      </c>
      <c r="T411" s="59">
        <v>5</v>
      </c>
    </row>
    <row r="412" spans="1:20" ht="12.75" customHeight="1" x14ac:dyDescent="0.25">
      <c r="A412" s="52" t="s">
        <v>900</v>
      </c>
      <c r="B412" s="52" t="s">
        <v>901</v>
      </c>
      <c r="C412" s="52" t="s">
        <v>68</v>
      </c>
      <c r="D412" s="58">
        <f t="shared" si="78"/>
        <v>23662602</v>
      </c>
      <c r="E412" s="58">
        <f t="shared" si="79"/>
        <v>5260804</v>
      </c>
      <c r="F412" s="70">
        <f t="shared" si="80"/>
        <v>0.22232567660986732</v>
      </c>
      <c r="G412" s="58">
        <f t="shared" si="81"/>
        <v>23608537</v>
      </c>
      <c r="H412" s="58">
        <f t="shared" si="82"/>
        <v>5156107</v>
      </c>
      <c r="I412" s="70">
        <f t="shared" si="83"/>
        <v>0.21840010670716276</v>
      </c>
      <c r="J412" s="58">
        <f t="shared" si="84"/>
        <v>23031998</v>
      </c>
      <c r="K412" s="58">
        <f t="shared" si="85"/>
        <v>7354610</v>
      </c>
      <c r="L412" s="70">
        <f t="shared" si="86"/>
        <v>0.31932140667952474</v>
      </c>
      <c r="M412" s="51">
        <f t="shared" si="87"/>
        <v>23786997</v>
      </c>
      <c r="N412" s="51">
        <f t="shared" si="88"/>
        <v>10786659</v>
      </c>
      <c r="O412" s="49">
        <f t="shared" si="89"/>
        <v>0.45346871654290788</v>
      </c>
      <c r="P412" s="51">
        <v>25067447</v>
      </c>
      <c r="Q412" s="51">
        <v>13232480</v>
      </c>
      <c r="R412" s="49">
        <v>0.52787505644272426</v>
      </c>
      <c r="S412" s="49">
        <f t="shared" si="90"/>
        <v>0.34827819259643739</v>
      </c>
      <c r="T412" s="59">
        <v>5</v>
      </c>
    </row>
    <row r="413" spans="1:20" ht="12.75" customHeight="1" x14ac:dyDescent="0.25">
      <c r="A413" s="52" t="s">
        <v>902</v>
      </c>
      <c r="B413" s="52" t="s">
        <v>903</v>
      </c>
      <c r="C413" s="52" t="s">
        <v>68</v>
      </c>
      <c r="D413" s="58">
        <f t="shared" si="78"/>
        <v>8427734</v>
      </c>
      <c r="E413" s="58">
        <f t="shared" si="79"/>
        <v>2759853</v>
      </c>
      <c r="F413" s="70">
        <f t="shared" si="80"/>
        <v>0.32747272279832279</v>
      </c>
      <c r="G413" s="58">
        <f t="shared" si="81"/>
        <v>8924375</v>
      </c>
      <c r="H413" s="58">
        <f t="shared" si="82"/>
        <v>2297951</v>
      </c>
      <c r="I413" s="70">
        <f t="shared" si="83"/>
        <v>0.25749153302051964</v>
      </c>
      <c r="J413" s="58">
        <f t="shared" si="84"/>
        <v>8912440</v>
      </c>
      <c r="K413" s="58">
        <f t="shared" si="85"/>
        <v>2280173</v>
      </c>
      <c r="L413" s="70">
        <f t="shared" si="86"/>
        <v>0.25584161015389723</v>
      </c>
      <c r="M413" s="51">
        <f t="shared" si="87"/>
        <v>8838489</v>
      </c>
      <c r="N413" s="51">
        <f t="shared" si="88"/>
        <v>2841586</v>
      </c>
      <c r="O413" s="49">
        <f t="shared" si="89"/>
        <v>0.32150133354241883</v>
      </c>
      <c r="P413" s="51">
        <v>9018436</v>
      </c>
      <c r="Q413" s="51">
        <v>3251588</v>
      </c>
      <c r="R413" s="49">
        <v>0.36054899097803655</v>
      </c>
      <c r="S413" s="49">
        <f t="shared" si="90"/>
        <v>0.30457123809863901</v>
      </c>
      <c r="T413" s="59">
        <v>3</v>
      </c>
    </row>
    <row r="414" spans="1:20" ht="12.75" customHeight="1" x14ac:dyDescent="0.25">
      <c r="A414" s="52" t="s">
        <v>904</v>
      </c>
      <c r="B414" s="52" t="s">
        <v>905</v>
      </c>
      <c r="C414" s="52" t="s">
        <v>68</v>
      </c>
      <c r="D414" s="58">
        <f t="shared" si="78"/>
        <v>5798230</v>
      </c>
      <c r="E414" s="58">
        <f t="shared" si="79"/>
        <v>1006632</v>
      </c>
      <c r="F414" s="70">
        <f t="shared" si="80"/>
        <v>0.17361022242994845</v>
      </c>
      <c r="G414" s="58">
        <f t="shared" si="81"/>
        <v>4276162</v>
      </c>
      <c r="H414" s="58">
        <f t="shared" si="82"/>
        <v>1474012</v>
      </c>
      <c r="I414" s="70">
        <f t="shared" si="83"/>
        <v>0.34470443355513658</v>
      </c>
      <c r="J414" s="58">
        <f t="shared" si="84"/>
        <v>4733077</v>
      </c>
      <c r="K414" s="58">
        <f t="shared" si="85"/>
        <v>1552999</v>
      </c>
      <c r="L414" s="70">
        <f t="shared" si="86"/>
        <v>0.32811614938865352</v>
      </c>
      <c r="M414" s="51">
        <f t="shared" si="87"/>
        <v>4853910</v>
      </c>
      <c r="N414" s="51">
        <f t="shared" si="88"/>
        <v>1700888</v>
      </c>
      <c r="O414" s="49">
        <f t="shared" si="89"/>
        <v>0.35041605633396583</v>
      </c>
      <c r="P414" s="51">
        <v>4996209</v>
      </c>
      <c r="Q414" s="51">
        <v>1951410</v>
      </c>
      <c r="R414" s="49">
        <v>0.39057813634297522</v>
      </c>
      <c r="S414" s="49">
        <f t="shared" si="90"/>
        <v>0.31748499961013593</v>
      </c>
      <c r="T414" s="59">
        <v>3</v>
      </c>
    </row>
    <row r="415" spans="1:20" ht="12.75" customHeight="1" x14ac:dyDescent="0.25">
      <c r="A415" s="52" t="s">
        <v>906</v>
      </c>
      <c r="B415" s="52" t="s">
        <v>907</v>
      </c>
      <c r="C415" s="52" t="s">
        <v>68</v>
      </c>
      <c r="D415" s="58">
        <f t="shared" si="78"/>
        <v>19573705</v>
      </c>
      <c r="E415" s="58">
        <f t="shared" si="79"/>
        <v>2156410</v>
      </c>
      <c r="F415" s="70">
        <f t="shared" si="80"/>
        <v>0.11016871869684354</v>
      </c>
      <c r="G415" s="58">
        <f t="shared" si="81"/>
        <v>18909554</v>
      </c>
      <c r="H415" s="58">
        <f t="shared" si="82"/>
        <v>3033599</v>
      </c>
      <c r="I415" s="70">
        <f t="shared" si="83"/>
        <v>0.16042678743242703</v>
      </c>
      <c r="J415" s="58">
        <f t="shared" si="84"/>
        <v>19832400</v>
      </c>
      <c r="K415" s="58">
        <f t="shared" si="85"/>
        <v>3661811</v>
      </c>
      <c r="L415" s="70">
        <f t="shared" si="86"/>
        <v>0.18463781488876788</v>
      </c>
      <c r="M415" s="51">
        <f t="shared" si="87"/>
        <v>20272565</v>
      </c>
      <c r="N415" s="51">
        <f t="shared" si="88"/>
        <v>4579655</v>
      </c>
      <c r="O415" s="49">
        <f t="shared" si="89"/>
        <v>0.22590407281959635</v>
      </c>
      <c r="P415" s="51">
        <v>21784332</v>
      </c>
      <c r="Q415" s="51">
        <v>3820857</v>
      </c>
      <c r="R415" s="49">
        <v>0.17539472865176678</v>
      </c>
      <c r="S415" s="49">
        <f t="shared" si="90"/>
        <v>0.17130642449788031</v>
      </c>
      <c r="T415" s="59">
        <v>5</v>
      </c>
    </row>
    <row r="416" spans="1:20" ht="12.75" customHeight="1" x14ac:dyDescent="0.25">
      <c r="A416" s="52" t="s">
        <v>908</v>
      </c>
      <c r="B416" s="52" t="s">
        <v>909</v>
      </c>
      <c r="C416" s="52" t="s">
        <v>68</v>
      </c>
      <c r="D416" s="58">
        <f t="shared" si="78"/>
        <v>6220316</v>
      </c>
      <c r="E416" s="58">
        <f t="shared" si="79"/>
        <v>363047</v>
      </c>
      <c r="F416" s="70">
        <f t="shared" si="80"/>
        <v>5.8364719734495807E-2</v>
      </c>
      <c r="G416" s="58">
        <f t="shared" si="81"/>
        <v>6336976</v>
      </c>
      <c r="H416" s="58">
        <f t="shared" si="82"/>
        <v>152506</v>
      </c>
      <c r="I416" s="70">
        <f t="shared" si="83"/>
        <v>2.4066052956489024E-2</v>
      </c>
      <c r="J416" s="58">
        <f t="shared" si="84"/>
        <v>6237280</v>
      </c>
      <c r="K416" s="58">
        <f t="shared" si="85"/>
        <v>402989</v>
      </c>
      <c r="L416" s="70">
        <f t="shared" si="86"/>
        <v>6.4609733730087479E-2</v>
      </c>
      <c r="M416" s="51">
        <f t="shared" si="87"/>
        <v>6137098</v>
      </c>
      <c r="N416" s="51">
        <f t="shared" si="88"/>
        <v>1158214</v>
      </c>
      <c r="O416" s="49">
        <f t="shared" si="89"/>
        <v>0.18872339988704759</v>
      </c>
      <c r="P416" s="51">
        <v>6576548</v>
      </c>
      <c r="Q416" s="51">
        <v>2272354</v>
      </c>
      <c r="R416" s="49">
        <v>0.34552382191994951</v>
      </c>
      <c r="S416" s="49">
        <f t="shared" si="90"/>
        <v>0.13625754564561388</v>
      </c>
      <c r="T416" s="59">
        <v>4</v>
      </c>
    </row>
    <row r="417" spans="1:20" ht="12.75" customHeight="1" x14ac:dyDescent="0.25">
      <c r="A417" s="52" t="s">
        <v>910</v>
      </c>
      <c r="B417" s="52" t="s">
        <v>911</v>
      </c>
      <c r="C417" s="52" t="s">
        <v>68</v>
      </c>
      <c r="D417" s="58">
        <f t="shared" si="78"/>
        <v>11857442</v>
      </c>
      <c r="E417" s="58">
        <f t="shared" si="79"/>
        <v>2191414</v>
      </c>
      <c r="F417" s="70">
        <f t="shared" si="80"/>
        <v>0.18481338555145368</v>
      </c>
      <c r="G417" s="58">
        <f t="shared" si="81"/>
        <v>11634556</v>
      </c>
      <c r="H417" s="58">
        <f t="shared" si="82"/>
        <v>903029</v>
      </c>
      <c r="I417" s="70">
        <f t="shared" si="83"/>
        <v>7.7616111865377591E-2</v>
      </c>
      <c r="J417" s="58">
        <f t="shared" si="84"/>
        <v>11160022</v>
      </c>
      <c r="K417" s="58">
        <f t="shared" si="85"/>
        <v>907911</v>
      </c>
      <c r="L417" s="70">
        <f t="shared" si="86"/>
        <v>8.1353871883048254E-2</v>
      </c>
      <c r="M417" s="51">
        <f t="shared" si="87"/>
        <v>11555370</v>
      </c>
      <c r="N417" s="51">
        <f t="shared" si="88"/>
        <v>1642154</v>
      </c>
      <c r="O417" s="49">
        <f t="shared" si="89"/>
        <v>0.14211176275619042</v>
      </c>
      <c r="P417" s="51">
        <v>12287753</v>
      </c>
      <c r="Q417" s="51">
        <v>2096707</v>
      </c>
      <c r="R417" s="49">
        <v>0.17063388237051966</v>
      </c>
      <c r="S417" s="49">
        <f t="shared" si="90"/>
        <v>0.13130580288531793</v>
      </c>
      <c r="T417" s="59">
        <v>3</v>
      </c>
    </row>
    <row r="418" spans="1:20" ht="12.75" customHeight="1" x14ac:dyDescent="0.25">
      <c r="A418" s="52" t="s">
        <v>912</v>
      </c>
      <c r="B418" s="52" t="s">
        <v>887</v>
      </c>
      <c r="C418" s="52" t="s">
        <v>68</v>
      </c>
      <c r="D418" s="58">
        <f t="shared" si="78"/>
        <v>10003826</v>
      </c>
      <c r="E418" s="58">
        <f t="shared" si="79"/>
        <v>1834097</v>
      </c>
      <c r="F418" s="70">
        <f t="shared" si="80"/>
        <v>0.18333955428652998</v>
      </c>
      <c r="G418" s="58">
        <f t="shared" si="81"/>
        <v>10270629</v>
      </c>
      <c r="H418" s="58">
        <f t="shared" si="82"/>
        <v>1737813</v>
      </c>
      <c r="I418" s="70">
        <f t="shared" si="83"/>
        <v>0.16920219784007387</v>
      </c>
      <c r="J418" s="58">
        <f t="shared" si="84"/>
        <v>10242202</v>
      </c>
      <c r="K418" s="58">
        <f t="shared" si="85"/>
        <v>1757437</v>
      </c>
      <c r="L418" s="70">
        <f t="shared" si="86"/>
        <v>0.17158780894967704</v>
      </c>
      <c r="M418" s="51">
        <f t="shared" si="87"/>
        <v>9907517</v>
      </c>
      <c r="N418" s="51">
        <f t="shared" si="88"/>
        <v>2460115</v>
      </c>
      <c r="O418" s="49">
        <f t="shared" si="89"/>
        <v>0.24830792619381828</v>
      </c>
      <c r="P418" s="51">
        <v>10722856</v>
      </c>
      <c r="Q418" s="51">
        <v>2776499</v>
      </c>
      <c r="R418" s="49">
        <v>0.25893278805571951</v>
      </c>
      <c r="S418" s="49">
        <f t="shared" si="90"/>
        <v>0.20627405506516375</v>
      </c>
      <c r="T418" s="59">
        <v>3</v>
      </c>
    </row>
    <row r="419" spans="1:20" ht="12.75" customHeight="1" x14ac:dyDescent="0.25">
      <c r="A419" s="52" t="s">
        <v>913</v>
      </c>
      <c r="B419" s="52" t="s">
        <v>914</v>
      </c>
      <c r="C419" s="52" t="s">
        <v>68</v>
      </c>
      <c r="D419" s="58">
        <f t="shared" si="78"/>
        <v>20066601</v>
      </c>
      <c r="E419" s="58">
        <f t="shared" si="79"/>
        <v>3752628</v>
      </c>
      <c r="F419" s="70">
        <f t="shared" si="80"/>
        <v>0.18700865183894372</v>
      </c>
      <c r="G419" s="58">
        <f t="shared" si="81"/>
        <v>19179303</v>
      </c>
      <c r="H419" s="58">
        <f t="shared" si="82"/>
        <v>3043340</v>
      </c>
      <c r="I419" s="70">
        <f t="shared" si="83"/>
        <v>0.15867834196060202</v>
      </c>
      <c r="J419" s="58">
        <f t="shared" si="84"/>
        <v>18106743</v>
      </c>
      <c r="K419" s="58">
        <f t="shared" si="85"/>
        <v>4021480</v>
      </c>
      <c r="L419" s="70">
        <f t="shared" si="86"/>
        <v>0.22209847458485493</v>
      </c>
      <c r="M419" s="51">
        <f t="shared" si="87"/>
        <v>18722104</v>
      </c>
      <c r="N419" s="51">
        <f t="shared" si="88"/>
        <v>4903397</v>
      </c>
      <c r="O419" s="49">
        <f t="shared" si="89"/>
        <v>0.26190416419009316</v>
      </c>
      <c r="P419" s="51">
        <v>20117403</v>
      </c>
      <c r="Q419" s="51">
        <v>4164910</v>
      </c>
      <c r="R419" s="49">
        <v>0.20703020166171548</v>
      </c>
      <c r="S419" s="49">
        <f t="shared" si="90"/>
        <v>0.20734396684724182</v>
      </c>
      <c r="T419" s="59">
        <v>1</v>
      </c>
    </row>
    <row r="420" spans="1:20" ht="12.75" customHeight="1" x14ac:dyDescent="0.25">
      <c r="A420" s="52" t="s">
        <v>915</v>
      </c>
      <c r="B420" s="52" t="s">
        <v>817</v>
      </c>
      <c r="C420" s="52" t="s">
        <v>68</v>
      </c>
      <c r="D420" s="58">
        <f t="shared" si="78"/>
        <v>6881743</v>
      </c>
      <c r="E420" s="58">
        <f t="shared" si="79"/>
        <v>1650555</v>
      </c>
      <c r="F420" s="70">
        <f t="shared" si="80"/>
        <v>0.23984548681925494</v>
      </c>
      <c r="G420" s="58">
        <f t="shared" si="81"/>
        <v>6444500</v>
      </c>
      <c r="H420" s="58">
        <f t="shared" si="82"/>
        <v>1484387</v>
      </c>
      <c r="I420" s="70">
        <f t="shared" si="83"/>
        <v>0.23033392815579176</v>
      </c>
      <c r="J420" s="58">
        <f t="shared" si="84"/>
        <v>6856017</v>
      </c>
      <c r="K420" s="58">
        <f t="shared" si="85"/>
        <v>1155959</v>
      </c>
      <c r="L420" s="70">
        <f t="shared" si="86"/>
        <v>0.16860503700618013</v>
      </c>
      <c r="M420" s="51">
        <f t="shared" si="87"/>
        <v>6480204</v>
      </c>
      <c r="N420" s="51">
        <f t="shared" si="88"/>
        <v>1711973</v>
      </c>
      <c r="O420" s="49">
        <f t="shared" si="89"/>
        <v>0.26418504726085784</v>
      </c>
      <c r="P420" s="51">
        <v>6434496</v>
      </c>
      <c r="Q420" s="51">
        <v>2170740</v>
      </c>
      <c r="R420" s="49">
        <v>0.33735975591561485</v>
      </c>
      <c r="S420" s="49">
        <f t="shared" si="90"/>
        <v>0.24806585103153989</v>
      </c>
      <c r="T420" s="59">
        <v>2</v>
      </c>
    </row>
    <row r="421" spans="1:20" ht="12.75" customHeight="1" x14ac:dyDescent="0.25">
      <c r="A421" s="52" t="s">
        <v>916</v>
      </c>
      <c r="B421" s="52" t="s">
        <v>917</v>
      </c>
      <c r="C421" s="52" t="s">
        <v>226</v>
      </c>
      <c r="D421" s="58">
        <f t="shared" si="78"/>
        <v>11298024</v>
      </c>
      <c r="E421" s="58">
        <f t="shared" si="79"/>
        <v>4290612</v>
      </c>
      <c r="F421" s="70">
        <f t="shared" si="80"/>
        <v>0.37976658573215988</v>
      </c>
      <c r="G421" s="58">
        <f t="shared" si="81"/>
        <v>11880571</v>
      </c>
      <c r="H421" s="58">
        <f t="shared" si="82"/>
        <v>5054779</v>
      </c>
      <c r="I421" s="70">
        <f t="shared" si="83"/>
        <v>0.42546599822516951</v>
      </c>
      <c r="J421" s="58">
        <f t="shared" si="84"/>
        <v>11905969</v>
      </c>
      <c r="K421" s="58">
        <f t="shared" si="85"/>
        <v>6673962</v>
      </c>
      <c r="L421" s="70">
        <f t="shared" si="86"/>
        <v>0.56055596986687939</v>
      </c>
      <c r="M421" s="51">
        <f t="shared" si="87"/>
        <v>12225919</v>
      </c>
      <c r="N421" s="51">
        <f t="shared" si="88"/>
        <v>8312933</v>
      </c>
      <c r="O421" s="49">
        <f t="shared" si="89"/>
        <v>0.67994340548142029</v>
      </c>
      <c r="P421" s="51">
        <v>12444402</v>
      </c>
      <c r="Q421" s="51">
        <v>9840187</v>
      </c>
      <c r="R421" s="49">
        <v>0.79073200946096089</v>
      </c>
      <c r="S421" s="49">
        <f t="shared" si="90"/>
        <v>0.56729279375331798</v>
      </c>
      <c r="T421" s="59">
        <v>1</v>
      </c>
    </row>
    <row r="422" spans="1:20" ht="12.75" customHeight="1" x14ac:dyDescent="0.25">
      <c r="A422" s="52" t="s">
        <v>918</v>
      </c>
      <c r="B422" s="52" t="s">
        <v>919</v>
      </c>
      <c r="C422" s="52" t="s">
        <v>226</v>
      </c>
      <c r="D422" s="58">
        <f t="shared" si="78"/>
        <v>11315971</v>
      </c>
      <c r="E422" s="58">
        <f t="shared" si="79"/>
        <v>2215337</v>
      </c>
      <c r="F422" s="70">
        <f t="shared" si="80"/>
        <v>0.19577082691357198</v>
      </c>
      <c r="G422" s="58">
        <f t="shared" si="81"/>
        <v>11084041</v>
      </c>
      <c r="H422" s="58">
        <f t="shared" si="82"/>
        <v>1789687</v>
      </c>
      <c r="I422" s="70">
        <f t="shared" si="83"/>
        <v>0.16146520930407962</v>
      </c>
      <c r="J422" s="58">
        <f t="shared" si="84"/>
        <v>10678680</v>
      </c>
      <c r="K422" s="58">
        <f t="shared" si="85"/>
        <v>2087150</v>
      </c>
      <c r="L422" s="70">
        <f t="shared" si="86"/>
        <v>0.19545018672719849</v>
      </c>
      <c r="M422" s="51">
        <f t="shared" si="87"/>
        <v>10872920</v>
      </c>
      <c r="N422" s="51">
        <f t="shared" si="88"/>
        <v>2417801</v>
      </c>
      <c r="O422" s="49">
        <f t="shared" si="89"/>
        <v>0.22236906001331749</v>
      </c>
      <c r="P422" s="51">
        <v>10920783</v>
      </c>
      <c r="Q422" s="51">
        <v>2879240</v>
      </c>
      <c r="R422" s="49">
        <v>0.26364776225294467</v>
      </c>
      <c r="S422" s="49">
        <f t="shared" si="90"/>
        <v>0.20774060904222247</v>
      </c>
      <c r="T422" s="59">
        <v>3</v>
      </c>
    </row>
    <row r="423" spans="1:20" ht="12.75" customHeight="1" x14ac:dyDescent="0.25">
      <c r="A423" s="52" t="s">
        <v>920</v>
      </c>
      <c r="B423" s="52" t="s">
        <v>921</v>
      </c>
      <c r="C423" s="52" t="s">
        <v>226</v>
      </c>
      <c r="D423" s="58">
        <f t="shared" si="78"/>
        <v>7751780</v>
      </c>
      <c r="E423" s="58">
        <f t="shared" si="79"/>
        <v>2964845</v>
      </c>
      <c r="F423" s="70">
        <f t="shared" si="80"/>
        <v>0.38247279979565985</v>
      </c>
      <c r="G423" s="58">
        <f t="shared" si="81"/>
        <v>7831260</v>
      </c>
      <c r="H423" s="58">
        <f t="shared" si="82"/>
        <v>2853563</v>
      </c>
      <c r="I423" s="70">
        <f t="shared" si="83"/>
        <v>0.36438108299303051</v>
      </c>
      <c r="J423" s="58">
        <f t="shared" si="84"/>
        <v>7898421</v>
      </c>
      <c r="K423" s="58">
        <f t="shared" si="85"/>
        <v>3029913</v>
      </c>
      <c r="L423" s="70">
        <f t="shared" si="86"/>
        <v>0.38360996457393193</v>
      </c>
      <c r="M423" s="51">
        <f t="shared" si="87"/>
        <v>7913852</v>
      </c>
      <c r="N423" s="51">
        <f t="shared" si="88"/>
        <v>3436897</v>
      </c>
      <c r="O423" s="49">
        <f t="shared" si="89"/>
        <v>0.43428876355029133</v>
      </c>
      <c r="P423" s="51">
        <v>8598033</v>
      </c>
      <c r="Q423" s="51">
        <v>3256575</v>
      </c>
      <c r="R423" s="49">
        <v>0.37875814154237369</v>
      </c>
      <c r="S423" s="49">
        <f t="shared" si="90"/>
        <v>0.38870215049105744</v>
      </c>
      <c r="T423" s="59">
        <v>1</v>
      </c>
    </row>
    <row r="424" spans="1:20" ht="12.75" customHeight="1" x14ac:dyDescent="0.25">
      <c r="A424" s="52" t="s">
        <v>922</v>
      </c>
      <c r="B424" s="52" t="s">
        <v>923</v>
      </c>
      <c r="C424" s="52" t="s">
        <v>226</v>
      </c>
      <c r="D424" s="58">
        <f t="shared" si="78"/>
        <v>15153952</v>
      </c>
      <c r="E424" s="58">
        <f t="shared" si="79"/>
        <v>2382599</v>
      </c>
      <c r="F424" s="70">
        <f t="shared" si="80"/>
        <v>0.15722624698824439</v>
      </c>
      <c r="G424" s="58">
        <f t="shared" si="81"/>
        <v>15188278</v>
      </c>
      <c r="H424" s="58">
        <f t="shared" si="82"/>
        <v>2356765</v>
      </c>
      <c r="I424" s="70">
        <f t="shared" si="83"/>
        <v>0.15516999359637743</v>
      </c>
      <c r="J424" s="58">
        <f t="shared" si="84"/>
        <v>16204353</v>
      </c>
      <c r="K424" s="58">
        <f t="shared" si="85"/>
        <v>2113265</v>
      </c>
      <c r="L424" s="70">
        <f t="shared" si="86"/>
        <v>0.13041341422270916</v>
      </c>
      <c r="M424" s="51">
        <f t="shared" si="87"/>
        <v>16119859</v>
      </c>
      <c r="N424" s="51">
        <f t="shared" si="88"/>
        <v>3155344</v>
      </c>
      <c r="O424" s="49">
        <f t="shared" si="89"/>
        <v>0.19574265506912933</v>
      </c>
      <c r="P424" s="51">
        <v>17440794</v>
      </c>
      <c r="Q424" s="51">
        <v>3404855</v>
      </c>
      <c r="R424" s="49">
        <v>0.19522362341989705</v>
      </c>
      <c r="S424" s="49">
        <f t="shared" si="90"/>
        <v>0.16675518665927147</v>
      </c>
      <c r="T424" s="59">
        <v>3</v>
      </c>
    </row>
    <row r="425" spans="1:20" ht="12.75" customHeight="1" x14ac:dyDescent="0.25">
      <c r="A425" s="52" t="s">
        <v>924</v>
      </c>
      <c r="B425" s="52" t="s">
        <v>925</v>
      </c>
      <c r="C425" s="52" t="s">
        <v>56</v>
      </c>
      <c r="D425" s="58">
        <f t="shared" si="78"/>
        <v>12401872</v>
      </c>
      <c r="E425" s="58">
        <f t="shared" si="79"/>
        <v>35634</v>
      </c>
      <c r="F425" s="70">
        <f t="shared" si="80"/>
        <v>2.8732759054439522E-3</v>
      </c>
      <c r="G425" s="58">
        <f t="shared" si="81"/>
        <v>11449405</v>
      </c>
      <c r="H425" s="58">
        <f t="shared" si="82"/>
        <v>300627</v>
      </c>
      <c r="I425" s="70">
        <f t="shared" si="83"/>
        <v>2.6256997634374887E-2</v>
      </c>
      <c r="J425" s="58">
        <f t="shared" si="84"/>
        <v>12070643</v>
      </c>
      <c r="K425" s="58">
        <f t="shared" si="85"/>
        <v>1212799</v>
      </c>
      <c r="L425" s="70">
        <f t="shared" si="86"/>
        <v>0.1004750948230347</v>
      </c>
      <c r="M425" s="51">
        <f t="shared" si="87"/>
        <v>13091850</v>
      </c>
      <c r="N425" s="51">
        <f t="shared" si="88"/>
        <v>2783639</v>
      </c>
      <c r="O425" s="49">
        <f t="shared" si="89"/>
        <v>0.21262380794158198</v>
      </c>
      <c r="P425" s="51">
        <v>14117216</v>
      </c>
      <c r="Q425" s="51">
        <v>2800977</v>
      </c>
      <c r="R425" s="49">
        <v>0.19840859557578491</v>
      </c>
      <c r="S425" s="49">
        <f t="shared" si="90"/>
        <v>0.10812755437604409</v>
      </c>
      <c r="T425" s="59">
        <v>2</v>
      </c>
    </row>
    <row r="426" spans="1:20" ht="12.75" customHeight="1" x14ac:dyDescent="0.25">
      <c r="A426" s="52" t="s">
        <v>926</v>
      </c>
      <c r="B426" s="52" t="s">
        <v>540</v>
      </c>
      <c r="C426" s="52" t="s">
        <v>56</v>
      </c>
      <c r="D426" s="58">
        <f t="shared" si="78"/>
        <v>18032089</v>
      </c>
      <c r="E426" s="58">
        <f t="shared" si="79"/>
        <v>574800</v>
      </c>
      <c r="F426" s="70">
        <f t="shared" si="80"/>
        <v>3.1876506377048162E-2</v>
      </c>
      <c r="G426" s="58">
        <f t="shared" si="81"/>
        <v>17484480</v>
      </c>
      <c r="H426" s="58">
        <f t="shared" si="82"/>
        <v>1812579</v>
      </c>
      <c r="I426" s="70">
        <f t="shared" si="83"/>
        <v>0.10366788145829901</v>
      </c>
      <c r="J426" s="58">
        <f t="shared" si="84"/>
        <v>18344317</v>
      </c>
      <c r="K426" s="58">
        <f t="shared" si="85"/>
        <v>4363145</v>
      </c>
      <c r="L426" s="70">
        <f t="shared" si="86"/>
        <v>0.23784723083448678</v>
      </c>
      <c r="M426" s="51">
        <f t="shared" si="87"/>
        <v>18959736</v>
      </c>
      <c r="N426" s="51">
        <f t="shared" si="88"/>
        <v>7424870</v>
      </c>
      <c r="O426" s="49">
        <f t="shared" si="89"/>
        <v>0.39161252034311028</v>
      </c>
      <c r="P426" s="51">
        <v>19577291</v>
      </c>
      <c r="Q426" s="51">
        <v>10400595</v>
      </c>
      <c r="R426" s="49">
        <v>0.53125812963601549</v>
      </c>
      <c r="S426" s="49">
        <f t="shared" si="90"/>
        <v>0.25925245372979194</v>
      </c>
      <c r="T426" s="59">
        <v>3</v>
      </c>
    </row>
    <row r="427" spans="1:20" ht="12.75" customHeight="1" x14ac:dyDescent="0.25">
      <c r="A427" s="52" t="s">
        <v>927</v>
      </c>
      <c r="B427" s="52" t="s">
        <v>928</v>
      </c>
      <c r="C427" s="52" t="s">
        <v>56</v>
      </c>
      <c r="D427" s="58">
        <f t="shared" si="78"/>
        <v>27037514</v>
      </c>
      <c r="E427" s="58">
        <f t="shared" si="79"/>
        <v>953534</v>
      </c>
      <c r="F427" s="70">
        <f t="shared" si="80"/>
        <v>3.5267073740581328E-2</v>
      </c>
      <c r="G427" s="58">
        <f t="shared" si="81"/>
        <v>24647355</v>
      </c>
      <c r="H427" s="58">
        <f t="shared" si="82"/>
        <v>2218847</v>
      </c>
      <c r="I427" s="70">
        <f t="shared" si="83"/>
        <v>9.0023736826933362E-2</v>
      </c>
      <c r="J427" s="58">
        <f t="shared" si="84"/>
        <v>24436684</v>
      </c>
      <c r="K427" s="58">
        <f t="shared" si="85"/>
        <v>3654035</v>
      </c>
      <c r="L427" s="70">
        <f t="shared" si="86"/>
        <v>0.14953072192610095</v>
      </c>
      <c r="M427" s="51">
        <f t="shared" si="87"/>
        <v>24640924</v>
      </c>
      <c r="N427" s="51">
        <f t="shared" si="88"/>
        <v>6775308</v>
      </c>
      <c r="O427" s="49">
        <f t="shared" si="89"/>
        <v>0.27496160452424595</v>
      </c>
      <c r="P427" s="51">
        <v>25750557</v>
      </c>
      <c r="Q427" s="51">
        <v>11519413</v>
      </c>
      <c r="R427" s="49">
        <v>0.44734616808483019</v>
      </c>
      <c r="S427" s="49">
        <f t="shared" si="90"/>
        <v>0.19942586102053836</v>
      </c>
      <c r="T427" s="59">
        <v>3</v>
      </c>
    </row>
    <row r="428" spans="1:20" ht="12.75" customHeight="1" x14ac:dyDescent="0.25">
      <c r="A428" s="52" t="s">
        <v>929</v>
      </c>
      <c r="B428" s="52" t="s">
        <v>930</v>
      </c>
      <c r="C428" s="52" t="s">
        <v>56</v>
      </c>
      <c r="D428" s="58">
        <f t="shared" si="78"/>
        <v>25364630</v>
      </c>
      <c r="E428" s="58">
        <f t="shared" si="79"/>
        <v>6785662</v>
      </c>
      <c r="F428" s="70">
        <f t="shared" si="80"/>
        <v>0.26752458048865685</v>
      </c>
      <c r="G428" s="58">
        <f t="shared" si="81"/>
        <v>25513650</v>
      </c>
      <c r="H428" s="58">
        <f t="shared" si="82"/>
        <v>9855201</v>
      </c>
      <c r="I428" s="70">
        <f t="shared" si="83"/>
        <v>0.38627170161854535</v>
      </c>
      <c r="J428" s="58">
        <f t="shared" si="84"/>
        <v>26586344</v>
      </c>
      <c r="K428" s="58">
        <f t="shared" si="85"/>
        <v>12754469</v>
      </c>
      <c r="L428" s="70">
        <f t="shared" si="86"/>
        <v>0.47973760514044356</v>
      </c>
      <c r="M428" s="51">
        <f t="shared" si="87"/>
        <v>28901813</v>
      </c>
      <c r="N428" s="51">
        <f t="shared" si="88"/>
        <v>15089407</v>
      </c>
      <c r="O428" s="49">
        <f t="shared" si="89"/>
        <v>0.52209205699310279</v>
      </c>
      <c r="P428" s="51">
        <v>28812898</v>
      </c>
      <c r="Q428" s="51">
        <v>17681150</v>
      </c>
      <c r="R428" s="49">
        <v>0.61365399620683769</v>
      </c>
      <c r="S428" s="49">
        <f t="shared" si="90"/>
        <v>0.45385598808951721</v>
      </c>
      <c r="T428" s="59">
        <v>6</v>
      </c>
    </row>
    <row r="429" spans="1:20" ht="12.75" customHeight="1" x14ac:dyDescent="0.25">
      <c r="A429" s="52" t="s">
        <v>931</v>
      </c>
      <c r="B429" s="52" t="s">
        <v>568</v>
      </c>
      <c r="C429" s="52" t="s">
        <v>932</v>
      </c>
      <c r="D429" s="58">
        <f t="shared" si="78"/>
        <v>7328446</v>
      </c>
      <c r="E429" s="58">
        <f t="shared" si="79"/>
        <v>1135320</v>
      </c>
      <c r="F429" s="70">
        <f t="shared" si="80"/>
        <v>0.15491961051497138</v>
      </c>
      <c r="G429" s="58">
        <f t="shared" si="81"/>
        <v>7689178</v>
      </c>
      <c r="H429" s="58">
        <f t="shared" si="82"/>
        <v>987978</v>
      </c>
      <c r="I429" s="70">
        <f t="shared" si="83"/>
        <v>0.12848941720428372</v>
      </c>
      <c r="J429" s="58">
        <f t="shared" si="84"/>
        <v>7505526</v>
      </c>
      <c r="K429" s="58">
        <f t="shared" si="85"/>
        <v>1176220</v>
      </c>
      <c r="L429" s="70">
        <f t="shared" si="86"/>
        <v>0.15671386655645453</v>
      </c>
      <c r="M429" s="51">
        <f t="shared" si="87"/>
        <v>7786903</v>
      </c>
      <c r="N429" s="51">
        <f t="shared" si="88"/>
        <v>1165161</v>
      </c>
      <c r="O429" s="49">
        <f t="shared" si="89"/>
        <v>0.1496308609469002</v>
      </c>
      <c r="P429" s="51">
        <v>8561318</v>
      </c>
      <c r="Q429" s="51">
        <v>1531977</v>
      </c>
      <c r="R429" s="49">
        <v>0.1789417236925436</v>
      </c>
      <c r="S429" s="49">
        <f t="shared" si="90"/>
        <v>0.15373909578303069</v>
      </c>
      <c r="T429" s="59">
        <v>2</v>
      </c>
    </row>
    <row r="430" spans="1:20" ht="12.75" customHeight="1" x14ac:dyDescent="0.25">
      <c r="A430" s="52" t="s">
        <v>933</v>
      </c>
      <c r="B430" s="52" t="s">
        <v>934</v>
      </c>
      <c r="C430" s="52" t="s">
        <v>932</v>
      </c>
      <c r="D430" s="58">
        <f t="shared" ref="D430:D493" si="91">VLOOKUP(A430,Master, 7,FALSE)</f>
        <v>18375362</v>
      </c>
      <c r="E430" s="58">
        <f t="shared" ref="E430:E493" si="92">VLOOKUP(A430, Master, 8,FALSE)</f>
        <v>916717</v>
      </c>
      <c r="F430" s="70">
        <f t="shared" ref="F430:F493" si="93">VLOOKUP(A430, Master, 9, FALSE)</f>
        <v>4.9888377709239144E-2</v>
      </c>
      <c r="G430" s="58">
        <f t="shared" ref="G430:G493" si="94">VLOOKUP(A430, Master, 10, FALSE)</f>
        <v>18276182</v>
      </c>
      <c r="H430" s="58">
        <f t="shared" ref="H430:H493" si="95">VLOOKUP(A430, Master, 11, FALSE)</f>
        <v>515553</v>
      </c>
      <c r="I430" s="70">
        <f t="shared" ref="I430:I493" si="96">VLOOKUP(A430, Master, 12, FALSE)</f>
        <v>2.8209009956237031E-2</v>
      </c>
      <c r="J430" s="58">
        <f t="shared" ref="J430:J493" si="97">VLOOKUP(A430, Master, 13, FALSE)</f>
        <v>17744859</v>
      </c>
      <c r="K430" s="58">
        <f t="shared" ref="K430:K493" si="98">VLOOKUP(A430, Master, 14, FALSE)</f>
        <v>1870034</v>
      </c>
      <c r="L430" s="70">
        <f t="shared" ref="L430:L493" si="99">VLOOKUP(A430, Master, 15, FALSE)</f>
        <v>0.10538455109730654</v>
      </c>
      <c r="M430" s="51">
        <f t="shared" ref="M430:M493" si="100">VLOOKUP(A430, Master, 16, FALSE)</f>
        <v>19295958</v>
      </c>
      <c r="N430" s="51">
        <f t="shared" ref="N430:N493" si="101">VLOOKUP(A430, Master, 17, FALSE)</f>
        <v>2730672</v>
      </c>
      <c r="O430" s="49">
        <f t="shared" ref="O430:O493" si="102">VLOOKUP(A430, Master, 18, FALSE)</f>
        <v>0.14151523339758512</v>
      </c>
      <c r="P430" s="51">
        <v>20271957</v>
      </c>
      <c r="Q430" s="51">
        <v>3580639</v>
      </c>
      <c r="R430" s="49">
        <v>0.17663015958449399</v>
      </c>
      <c r="S430" s="49">
        <f t="shared" si="90"/>
        <v>0.10032546634897237</v>
      </c>
      <c r="T430" s="59">
        <v>1</v>
      </c>
    </row>
    <row r="431" spans="1:20" ht="12.75" customHeight="1" x14ac:dyDescent="0.25">
      <c r="A431" s="52" t="s">
        <v>935</v>
      </c>
      <c r="B431" s="52" t="s">
        <v>634</v>
      </c>
      <c r="C431" s="52" t="s">
        <v>932</v>
      </c>
      <c r="D431" s="58">
        <f t="shared" si="91"/>
        <v>7339444</v>
      </c>
      <c r="E431" s="58">
        <f t="shared" si="92"/>
        <v>1542672</v>
      </c>
      <c r="F431" s="70">
        <f t="shared" si="93"/>
        <v>0.21018921869286011</v>
      </c>
      <c r="G431" s="58">
        <f t="shared" si="94"/>
        <v>7111790</v>
      </c>
      <c r="H431" s="58">
        <f t="shared" si="95"/>
        <v>1396958</v>
      </c>
      <c r="I431" s="70">
        <f t="shared" si="96"/>
        <v>0.19642846596988944</v>
      </c>
      <c r="J431" s="58">
        <f t="shared" si="97"/>
        <v>7163015</v>
      </c>
      <c r="K431" s="58">
        <f t="shared" si="98"/>
        <v>1072111</v>
      </c>
      <c r="L431" s="70">
        <f t="shared" si="99"/>
        <v>0.14967314741069229</v>
      </c>
      <c r="M431" s="51">
        <f t="shared" si="100"/>
        <v>6959075</v>
      </c>
      <c r="N431" s="51">
        <f t="shared" si="101"/>
        <v>1402065</v>
      </c>
      <c r="O431" s="49">
        <f t="shared" si="102"/>
        <v>0.20147289690080938</v>
      </c>
      <c r="P431" s="51">
        <v>7695662</v>
      </c>
      <c r="Q431" s="51">
        <v>1530290</v>
      </c>
      <c r="R431" s="49">
        <v>0.19885098903772022</v>
      </c>
      <c r="S431" s="49">
        <f t="shared" si="90"/>
        <v>0.1913229436023943</v>
      </c>
      <c r="T431" s="59">
        <v>1</v>
      </c>
    </row>
    <row r="432" spans="1:20" ht="12.75" customHeight="1" x14ac:dyDescent="0.25">
      <c r="A432" s="52" t="s">
        <v>936</v>
      </c>
      <c r="B432" s="52" t="s">
        <v>937</v>
      </c>
      <c r="C432" s="52" t="s">
        <v>73</v>
      </c>
      <c r="D432" s="58">
        <f t="shared" si="91"/>
        <v>7261546</v>
      </c>
      <c r="E432" s="58">
        <f t="shared" si="92"/>
        <v>1341249</v>
      </c>
      <c r="F432" s="70">
        <f t="shared" si="93"/>
        <v>0.18470570867415836</v>
      </c>
      <c r="G432" s="58">
        <f t="shared" si="94"/>
        <v>7301126</v>
      </c>
      <c r="H432" s="58">
        <f t="shared" si="95"/>
        <v>1254364</v>
      </c>
      <c r="I432" s="70">
        <f t="shared" si="96"/>
        <v>0.17180418472438361</v>
      </c>
      <c r="J432" s="58">
        <f t="shared" si="97"/>
        <v>7622365</v>
      </c>
      <c r="K432" s="58">
        <f t="shared" si="98"/>
        <v>1424565</v>
      </c>
      <c r="L432" s="70">
        <f t="shared" si="99"/>
        <v>0.1868927819646527</v>
      </c>
      <c r="M432" s="51">
        <f t="shared" si="100"/>
        <v>7243287</v>
      </c>
      <c r="N432" s="51">
        <f t="shared" si="101"/>
        <v>2600075</v>
      </c>
      <c r="O432" s="49">
        <f t="shared" si="102"/>
        <v>0.35896340984417707</v>
      </c>
      <c r="P432" s="51">
        <v>8181075</v>
      </c>
      <c r="Q432" s="51">
        <v>3428724</v>
      </c>
      <c r="R432" s="49">
        <v>0.41910433531045738</v>
      </c>
      <c r="S432" s="49">
        <f t="shared" si="90"/>
        <v>0.26429408410356581</v>
      </c>
      <c r="T432" s="59">
        <v>2</v>
      </c>
    </row>
    <row r="433" spans="1:20" ht="12.75" customHeight="1" x14ac:dyDescent="0.25">
      <c r="A433" s="52" t="s">
        <v>938</v>
      </c>
      <c r="B433" s="52" t="s">
        <v>939</v>
      </c>
      <c r="C433" s="52" t="s">
        <v>73</v>
      </c>
      <c r="D433" s="58">
        <f t="shared" si="91"/>
        <v>10006974</v>
      </c>
      <c r="E433" s="58">
        <f t="shared" si="92"/>
        <v>3338072</v>
      </c>
      <c r="F433" s="70">
        <f t="shared" si="93"/>
        <v>0.33357456509830047</v>
      </c>
      <c r="G433" s="58">
        <f t="shared" si="94"/>
        <v>10138642</v>
      </c>
      <c r="H433" s="58">
        <f t="shared" si="95"/>
        <v>3333457</v>
      </c>
      <c r="I433" s="70">
        <f t="shared" si="96"/>
        <v>0.32878732674454825</v>
      </c>
      <c r="J433" s="58">
        <f t="shared" si="97"/>
        <v>10369536</v>
      </c>
      <c r="K433" s="58">
        <f t="shared" si="98"/>
        <v>3491891</v>
      </c>
      <c r="L433" s="70">
        <f t="shared" si="99"/>
        <v>0.33674515426726903</v>
      </c>
      <c r="M433" s="51">
        <f t="shared" si="100"/>
        <v>10591651</v>
      </c>
      <c r="N433" s="51">
        <f t="shared" si="101"/>
        <v>4169841</v>
      </c>
      <c r="O433" s="49">
        <f t="shared" si="102"/>
        <v>0.39369131403593266</v>
      </c>
      <c r="P433" s="51">
        <v>11018025</v>
      </c>
      <c r="Q433" s="51">
        <v>4965302</v>
      </c>
      <c r="R433" s="49">
        <v>0.45065263511382486</v>
      </c>
      <c r="S433" s="49">
        <f t="shared" si="90"/>
        <v>0.36869019905197503</v>
      </c>
      <c r="T433" s="59">
        <v>2</v>
      </c>
    </row>
    <row r="434" spans="1:20" ht="12.75" customHeight="1" x14ac:dyDescent="0.25">
      <c r="A434" s="52" t="s">
        <v>940</v>
      </c>
      <c r="B434" s="52" t="s">
        <v>941</v>
      </c>
      <c r="C434" s="52" t="s">
        <v>73</v>
      </c>
      <c r="D434" s="58">
        <f t="shared" si="91"/>
        <v>8355357</v>
      </c>
      <c r="E434" s="58">
        <f t="shared" si="92"/>
        <v>3411586</v>
      </c>
      <c r="F434" s="70">
        <f t="shared" si="93"/>
        <v>0.40831121877856325</v>
      </c>
      <c r="G434" s="58">
        <f t="shared" si="94"/>
        <v>8498633</v>
      </c>
      <c r="H434" s="58">
        <f t="shared" si="95"/>
        <v>3528488</v>
      </c>
      <c r="I434" s="70">
        <f t="shared" si="96"/>
        <v>0.41518300649057327</v>
      </c>
      <c r="J434" s="58">
        <f t="shared" si="97"/>
        <v>8520382</v>
      </c>
      <c r="K434" s="58">
        <f t="shared" si="98"/>
        <v>3817811</v>
      </c>
      <c r="L434" s="70">
        <f t="shared" si="99"/>
        <v>0.44807979266657294</v>
      </c>
      <c r="M434" s="51">
        <f t="shared" si="100"/>
        <v>8736108</v>
      </c>
      <c r="N434" s="51">
        <f t="shared" si="101"/>
        <v>4328398</v>
      </c>
      <c r="O434" s="49">
        <f t="shared" si="102"/>
        <v>0.49546067882860423</v>
      </c>
      <c r="P434" s="51">
        <v>8917991</v>
      </c>
      <c r="Q434" s="51">
        <v>5111368</v>
      </c>
      <c r="R434" s="49">
        <v>0.57315240618655028</v>
      </c>
      <c r="S434" s="49">
        <f t="shared" si="90"/>
        <v>0.46803742059017284</v>
      </c>
      <c r="T434" s="59">
        <v>2</v>
      </c>
    </row>
    <row r="435" spans="1:20" ht="12.75" customHeight="1" x14ac:dyDescent="0.25">
      <c r="A435" s="52" t="s">
        <v>942</v>
      </c>
      <c r="B435" s="52" t="s">
        <v>943</v>
      </c>
      <c r="C435" s="52" t="s">
        <v>73</v>
      </c>
      <c r="D435" s="58">
        <f t="shared" si="91"/>
        <v>8709049</v>
      </c>
      <c r="E435" s="58">
        <f t="shared" si="92"/>
        <v>3011825</v>
      </c>
      <c r="F435" s="70">
        <f t="shared" si="93"/>
        <v>0.3458270816939944</v>
      </c>
      <c r="G435" s="58">
        <f t="shared" si="94"/>
        <v>8700095</v>
      </c>
      <c r="H435" s="58">
        <f t="shared" si="95"/>
        <v>2707647</v>
      </c>
      <c r="I435" s="70">
        <f t="shared" si="96"/>
        <v>0.31122039471982776</v>
      </c>
      <c r="J435" s="58">
        <f t="shared" si="97"/>
        <v>9117282</v>
      </c>
      <c r="K435" s="58">
        <f t="shared" si="98"/>
        <v>3148946</v>
      </c>
      <c r="L435" s="70">
        <f t="shared" si="99"/>
        <v>0.34538209962135646</v>
      </c>
      <c r="M435" s="51">
        <f t="shared" si="100"/>
        <v>9410346</v>
      </c>
      <c r="N435" s="51">
        <f t="shared" si="101"/>
        <v>3758795</v>
      </c>
      <c r="O435" s="49">
        <f t="shared" si="102"/>
        <v>0.39943217815795506</v>
      </c>
      <c r="P435" s="51">
        <v>9378060</v>
      </c>
      <c r="Q435" s="51">
        <v>4811078</v>
      </c>
      <c r="R435" s="49">
        <v>0.51301420549665921</v>
      </c>
      <c r="S435" s="49">
        <f t="shared" si="90"/>
        <v>0.38297519193795859</v>
      </c>
      <c r="T435" s="59">
        <v>2</v>
      </c>
    </row>
    <row r="436" spans="1:20" ht="12.75" customHeight="1" x14ac:dyDescent="0.25">
      <c r="A436" s="52" t="s">
        <v>944</v>
      </c>
      <c r="B436" s="52" t="s">
        <v>945</v>
      </c>
      <c r="C436" s="52" t="s">
        <v>296</v>
      </c>
      <c r="D436" s="58">
        <f t="shared" si="91"/>
        <v>7891902</v>
      </c>
      <c r="E436" s="58">
        <f t="shared" si="92"/>
        <v>583257</v>
      </c>
      <c r="F436" s="70">
        <f t="shared" si="93"/>
        <v>7.3905758079611222E-2</v>
      </c>
      <c r="G436" s="58">
        <f t="shared" si="94"/>
        <v>7755395</v>
      </c>
      <c r="H436" s="58">
        <f t="shared" si="95"/>
        <v>1277899</v>
      </c>
      <c r="I436" s="70">
        <f t="shared" si="96"/>
        <v>0.16477548854700502</v>
      </c>
      <c r="J436" s="58">
        <f t="shared" si="97"/>
        <v>7800716</v>
      </c>
      <c r="K436" s="58">
        <f t="shared" si="98"/>
        <v>2631342</v>
      </c>
      <c r="L436" s="70">
        <f t="shared" si="99"/>
        <v>0.33732057416267941</v>
      </c>
      <c r="M436" s="51">
        <f t="shared" si="100"/>
        <v>8548838</v>
      </c>
      <c r="N436" s="51">
        <f t="shared" si="101"/>
        <v>3246937</v>
      </c>
      <c r="O436" s="49">
        <f t="shared" si="102"/>
        <v>0.37981033211765153</v>
      </c>
      <c r="P436" s="51">
        <v>9935624</v>
      </c>
      <c r="Q436" s="51">
        <v>3333964</v>
      </c>
      <c r="R436" s="49">
        <v>0.33555657903318403</v>
      </c>
      <c r="S436" s="49">
        <f t="shared" si="90"/>
        <v>0.25827374638802625</v>
      </c>
      <c r="T436" s="59">
        <v>3</v>
      </c>
    </row>
    <row r="437" spans="1:20" ht="12.75" customHeight="1" x14ac:dyDescent="0.25">
      <c r="A437" s="52" t="s">
        <v>946</v>
      </c>
      <c r="B437" s="52" t="s">
        <v>947</v>
      </c>
      <c r="C437" s="52" t="s">
        <v>296</v>
      </c>
      <c r="D437" s="58">
        <f t="shared" si="91"/>
        <v>11286033</v>
      </c>
      <c r="E437" s="58">
        <f t="shared" si="92"/>
        <v>391291</v>
      </c>
      <c r="F437" s="70">
        <f t="shared" si="93"/>
        <v>3.4670375321426049E-2</v>
      </c>
      <c r="G437" s="58">
        <f t="shared" si="94"/>
        <v>11026387</v>
      </c>
      <c r="H437" s="58">
        <f t="shared" si="95"/>
        <v>1561620</v>
      </c>
      <c r="I437" s="70">
        <f t="shared" si="96"/>
        <v>0.14162572019284286</v>
      </c>
      <c r="J437" s="58">
        <f t="shared" si="97"/>
        <v>11852737</v>
      </c>
      <c r="K437" s="58">
        <f t="shared" si="98"/>
        <v>2244320</v>
      </c>
      <c r="L437" s="70">
        <f t="shared" si="99"/>
        <v>0.18935035848682039</v>
      </c>
      <c r="M437" s="51">
        <f t="shared" si="100"/>
        <v>11581495</v>
      </c>
      <c r="N437" s="51">
        <f t="shared" si="101"/>
        <v>3615807</v>
      </c>
      <c r="O437" s="49">
        <f t="shared" si="102"/>
        <v>0.31220554859281985</v>
      </c>
      <c r="P437" s="51">
        <v>12010270</v>
      </c>
      <c r="Q437" s="51">
        <v>5102935</v>
      </c>
      <c r="R437" s="49">
        <v>0.42488095604844855</v>
      </c>
      <c r="S437" s="49">
        <f t="shared" si="90"/>
        <v>0.22054659172847155</v>
      </c>
      <c r="T437" s="59">
        <v>2</v>
      </c>
    </row>
    <row r="438" spans="1:20" ht="12.75" customHeight="1" x14ac:dyDescent="0.25">
      <c r="A438" s="52" t="s">
        <v>948</v>
      </c>
      <c r="B438" s="52" t="s">
        <v>949</v>
      </c>
      <c r="C438" s="52" t="s">
        <v>296</v>
      </c>
      <c r="D438" s="58">
        <f t="shared" si="91"/>
        <v>5126423</v>
      </c>
      <c r="E438" s="58">
        <f t="shared" si="92"/>
        <v>1846539</v>
      </c>
      <c r="F438" s="70">
        <f t="shared" si="93"/>
        <v>0.3602002800003043</v>
      </c>
      <c r="G438" s="58">
        <f t="shared" si="94"/>
        <v>5373087</v>
      </c>
      <c r="H438" s="58">
        <f t="shared" si="95"/>
        <v>1717409</v>
      </c>
      <c r="I438" s="70">
        <f t="shared" si="96"/>
        <v>0.3196317126448911</v>
      </c>
      <c r="J438" s="58">
        <f t="shared" si="97"/>
        <v>5374162</v>
      </c>
      <c r="K438" s="58">
        <f t="shared" si="98"/>
        <v>1888226</v>
      </c>
      <c r="L438" s="70">
        <f t="shared" si="99"/>
        <v>0.35135263879280154</v>
      </c>
      <c r="M438" s="51">
        <f t="shared" si="100"/>
        <v>5616813</v>
      </c>
      <c r="N438" s="51">
        <f t="shared" si="101"/>
        <v>2030690</v>
      </c>
      <c r="O438" s="49">
        <f t="shared" si="102"/>
        <v>0.36153776171647517</v>
      </c>
      <c r="P438" s="51">
        <v>6464374</v>
      </c>
      <c r="Q438" s="51">
        <v>2251175</v>
      </c>
      <c r="R438" s="49">
        <v>0.34824331017976373</v>
      </c>
      <c r="S438" s="49">
        <f t="shared" si="90"/>
        <v>0.3481931406668472</v>
      </c>
      <c r="T438" s="59">
        <v>2</v>
      </c>
    </row>
    <row r="439" spans="1:20" ht="12.75" customHeight="1" x14ac:dyDescent="0.25">
      <c r="A439" s="52" t="s">
        <v>950</v>
      </c>
      <c r="B439" s="52" t="s">
        <v>951</v>
      </c>
      <c r="C439" s="52" t="s">
        <v>952</v>
      </c>
      <c r="D439" s="58">
        <f t="shared" si="91"/>
        <v>24820160</v>
      </c>
      <c r="E439" s="58">
        <f t="shared" si="92"/>
        <v>342442</v>
      </c>
      <c r="F439" s="70">
        <f t="shared" si="93"/>
        <v>1.3796929592718178E-2</v>
      </c>
      <c r="G439" s="58">
        <f t="shared" si="94"/>
        <v>25143693</v>
      </c>
      <c r="H439" s="58">
        <f t="shared" si="95"/>
        <v>598495</v>
      </c>
      <c r="I439" s="70">
        <f t="shared" si="96"/>
        <v>2.3802987095014244E-2</v>
      </c>
      <c r="J439" s="58">
        <f t="shared" si="97"/>
        <v>27858156</v>
      </c>
      <c r="K439" s="58">
        <f t="shared" si="98"/>
        <v>3893699</v>
      </c>
      <c r="L439" s="70">
        <f t="shared" si="99"/>
        <v>0.13976872697532458</v>
      </c>
      <c r="M439" s="51">
        <f t="shared" si="100"/>
        <v>25275147</v>
      </c>
      <c r="N439" s="51">
        <f t="shared" si="101"/>
        <v>5957347</v>
      </c>
      <c r="O439" s="49">
        <f t="shared" si="102"/>
        <v>0.23569979632561583</v>
      </c>
      <c r="P439" s="51">
        <v>26730127</v>
      </c>
      <c r="Q439" s="51">
        <v>8626265</v>
      </c>
      <c r="R439" s="49">
        <v>0.32271694780948851</v>
      </c>
      <c r="S439" s="49">
        <f t="shared" si="90"/>
        <v>0.14715707755963225</v>
      </c>
      <c r="T439" s="59">
        <v>1</v>
      </c>
    </row>
    <row r="440" spans="1:20" ht="12.75" customHeight="1" x14ac:dyDescent="0.25">
      <c r="A440" s="52" t="s">
        <v>953</v>
      </c>
      <c r="B440" s="52" t="s">
        <v>954</v>
      </c>
      <c r="C440" s="52" t="s">
        <v>76</v>
      </c>
      <c r="D440" s="58">
        <f t="shared" si="91"/>
        <v>12369546</v>
      </c>
      <c r="E440" s="58">
        <f t="shared" si="92"/>
        <v>4549274</v>
      </c>
      <c r="F440" s="70">
        <f t="shared" si="93"/>
        <v>0.36778019177098337</v>
      </c>
      <c r="G440" s="58">
        <f t="shared" si="94"/>
        <v>12354218</v>
      </c>
      <c r="H440" s="58">
        <f t="shared" si="95"/>
        <v>3563208</v>
      </c>
      <c r="I440" s="70">
        <f t="shared" si="96"/>
        <v>0.28842035975081548</v>
      </c>
      <c r="J440" s="58">
        <f t="shared" si="97"/>
        <v>13811125</v>
      </c>
      <c r="K440" s="58">
        <f t="shared" si="98"/>
        <v>3694966</v>
      </c>
      <c r="L440" s="70">
        <f t="shared" si="99"/>
        <v>0.26753548317027032</v>
      </c>
      <c r="M440" s="51">
        <f t="shared" si="100"/>
        <v>12415975</v>
      </c>
      <c r="N440" s="51">
        <f t="shared" si="101"/>
        <v>4611710</v>
      </c>
      <c r="O440" s="49">
        <f t="shared" si="102"/>
        <v>0.37143357650124137</v>
      </c>
      <c r="P440" s="51">
        <v>12692299</v>
      </c>
      <c r="Q440" s="51">
        <v>5856666</v>
      </c>
      <c r="R440" s="49">
        <v>0.46143460692188232</v>
      </c>
      <c r="S440" s="49">
        <f t="shared" si="90"/>
        <v>0.35132084362303856</v>
      </c>
      <c r="T440" s="59">
        <v>3</v>
      </c>
    </row>
    <row r="441" spans="1:20" ht="12.75" customHeight="1" x14ac:dyDescent="0.25">
      <c r="A441" s="52" t="s">
        <v>955</v>
      </c>
      <c r="B441" s="52" t="s">
        <v>956</v>
      </c>
      <c r="C441" s="52" t="s">
        <v>76</v>
      </c>
      <c r="D441" s="58">
        <f t="shared" si="91"/>
        <v>7213331</v>
      </c>
      <c r="E441" s="58">
        <f t="shared" si="92"/>
        <v>2716159</v>
      </c>
      <c r="F441" s="70">
        <f t="shared" si="93"/>
        <v>0.37654711810673874</v>
      </c>
      <c r="G441" s="58">
        <f t="shared" si="94"/>
        <v>6718015</v>
      </c>
      <c r="H441" s="58">
        <f t="shared" si="95"/>
        <v>3750643</v>
      </c>
      <c r="I441" s="70">
        <f t="shared" si="96"/>
        <v>0.55829631222913312</v>
      </c>
      <c r="J441" s="58">
        <f t="shared" si="97"/>
        <v>6719786</v>
      </c>
      <c r="K441" s="58">
        <f t="shared" si="98"/>
        <v>4434244</v>
      </c>
      <c r="L441" s="70">
        <f t="shared" si="99"/>
        <v>0.65987875209121238</v>
      </c>
      <c r="M441" s="51">
        <f t="shared" si="100"/>
        <v>6672871</v>
      </c>
      <c r="N441" s="51">
        <f t="shared" si="101"/>
        <v>5118443</v>
      </c>
      <c r="O441" s="49">
        <f t="shared" si="102"/>
        <v>0.76705259250478541</v>
      </c>
      <c r="P441" s="51">
        <v>7147046</v>
      </c>
      <c r="Q441" s="51">
        <v>5303578</v>
      </c>
      <c r="R441" s="49">
        <v>0.74206574296569516</v>
      </c>
      <c r="S441" s="49">
        <f t="shared" si="90"/>
        <v>0.62076810357951295</v>
      </c>
      <c r="T441" s="59">
        <v>4</v>
      </c>
    </row>
    <row r="442" spans="1:20" ht="12.75" customHeight="1" x14ac:dyDescent="0.25">
      <c r="A442" s="52" t="s">
        <v>957</v>
      </c>
      <c r="B442" s="52" t="s">
        <v>958</v>
      </c>
      <c r="C442" s="52" t="s">
        <v>76</v>
      </c>
      <c r="D442" s="58">
        <f t="shared" si="91"/>
        <v>31739485</v>
      </c>
      <c r="E442" s="58">
        <f t="shared" si="92"/>
        <v>15908821</v>
      </c>
      <c r="F442" s="70">
        <f t="shared" si="93"/>
        <v>0.50123122665663922</v>
      </c>
      <c r="G442" s="58">
        <f t="shared" si="94"/>
        <v>27386275</v>
      </c>
      <c r="H442" s="58">
        <f t="shared" si="95"/>
        <v>19487362</v>
      </c>
      <c r="I442" s="70">
        <f t="shared" si="96"/>
        <v>0.71157402750100185</v>
      </c>
      <c r="J442" s="58">
        <f t="shared" si="97"/>
        <v>32153083</v>
      </c>
      <c r="K442" s="58">
        <f t="shared" si="98"/>
        <v>23935756</v>
      </c>
      <c r="L442" s="70">
        <f t="shared" si="99"/>
        <v>0.74443113277815376</v>
      </c>
      <c r="M442" s="51">
        <f t="shared" si="100"/>
        <v>31975902</v>
      </c>
      <c r="N442" s="51">
        <f t="shared" si="101"/>
        <v>27798086</v>
      </c>
      <c r="O442" s="49">
        <f t="shared" si="102"/>
        <v>0.86934485851251353</v>
      </c>
      <c r="P442" s="51">
        <v>34673054</v>
      </c>
      <c r="Q442" s="51">
        <v>28679690</v>
      </c>
      <c r="R442" s="49">
        <v>0.8271463482853284</v>
      </c>
      <c r="S442" s="49">
        <f t="shared" si="90"/>
        <v>0.73074551874672733</v>
      </c>
      <c r="T442" s="59">
        <v>7</v>
      </c>
    </row>
    <row r="443" spans="1:20" ht="12.75" customHeight="1" x14ac:dyDescent="0.25">
      <c r="A443" s="52" t="s">
        <v>959</v>
      </c>
      <c r="B443" s="52" t="s">
        <v>960</v>
      </c>
      <c r="C443" s="52" t="s">
        <v>76</v>
      </c>
      <c r="D443" s="58">
        <f t="shared" si="91"/>
        <v>36397254</v>
      </c>
      <c r="E443" s="58">
        <f t="shared" si="92"/>
        <v>9571329</v>
      </c>
      <c r="F443" s="70">
        <f t="shared" si="93"/>
        <v>0.26296843712440504</v>
      </c>
      <c r="G443" s="58">
        <f t="shared" si="94"/>
        <v>34082221</v>
      </c>
      <c r="H443" s="58">
        <f t="shared" si="95"/>
        <v>11033144</v>
      </c>
      <c r="I443" s="70">
        <f t="shared" si="96"/>
        <v>0.32372139127904842</v>
      </c>
      <c r="J443" s="58">
        <f t="shared" si="97"/>
        <v>34783074</v>
      </c>
      <c r="K443" s="58">
        <f t="shared" si="98"/>
        <v>14647558</v>
      </c>
      <c r="L443" s="70">
        <f t="shared" si="99"/>
        <v>0.42111165907878068</v>
      </c>
      <c r="M443" s="51">
        <f t="shared" si="100"/>
        <v>38584688</v>
      </c>
      <c r="N443" s="51">
        <f t="shared" si="101"/>
        <v>16977367</v>
      </c>
      <c r="O443" s="49">
        <f t="shared" si="102"/>
        <v>0.44000270262649266</v>
      </c>
      <c r="P443" s="51">
        <v>40966126</v>
      </c>
      <c r="Q443" s="51">
        <v>18856898</v>
      </c>
      <c r="R443" s="49">
        <v>0.46030464291400169</v>
      </c>
      <c r="S443" s="49">
        <f t="shared" si="90"/>
        <v>0.38162176660454566</v>
      </c>
      <c r="T443" s="59">
        <v>7</v>
      </c>
    </row>
    <row r="444" spans="1:20" ht="12.75" customHeight="1" x14ac:dyDescent="0.25">
      <c r="A444" s="52" t="s">
        <v>961</v>
      </c>
      <c r="B444" s="52" t="s">
        <v>962</v>
      </c>
      <c r="C444" s="52" t="s">
        <v>76</v>
      </c>
      <c r="D444" s="58">
        <f t="shared" si="91"/>
        <v>10246701</v>
      </c>
      <c r="E444" s="58">
        <f t="shared" si="92"/>
        <v>5439306</v>
      </c>
      <c r="F444" s="70">
        <f t="shared" si="93"/>
        <v>0.53083485113891782</v>
      </c>
      <c r="G444" s="58">
        <f t="shared" si="94"/>
        <v>10270120</v>
      </c>
      <c r="H444" s="58">
        <f t="shared" si="95"/>
        <v>6003432</v>
      </c>
      <c r="I444" s="70">
        <f t="shared" si="96"/>
        <v>0.58455324767383443</v>
      </c>
      <c r="J444" s="58">
        <f t="shared" si="97"/>
        <v>10556289</v>
      </c>
      <c r="K444" s="58">
        <f t="shared" si="98"/>
        <v>6955989</v>
      </c>
      <c r="L444" s="70">
        <f t="shared" si="99"/>
        <v>0.65894264546944481</v>
      </c>
      <c r="M444" s="51">
        <f t="shared" si="100"/>
        <v>10544878</v>
      </c>
      <c r="N444" s="51">
        <f t="shared" si="101"/>
        <v>7969246</v>
      </c>
      <c r="O444" s="49">
        <f t="shared" si="102"/>
        <v>0.75574568050953272</v>
      </c>
      <c r="P444" s="51">
        <v>10521977</v>
      </c>
      <c r="Q444" s="51">
        <v>10220160</v>
      </c>
      <c r="R444" s="49">
        <v>0.97131556170480127</v>
      </c>
      <c r="S444" s="49">
        <f t="shared" si="90"/>
        <v>0.7002783972993063</v>
      </c>
      <c r="T444" s="59">
        <v>1</v>
      </c>
    </row>
    <row r="445" spans="1:20" ht="12.75" customHeight="1" x14ac:dyDescent="0.25">
      <c r="A445" s="52" t="s">
        <v>963</v>
      </c>
      <c r="B445" s="52" t="s">
        <v>964</v>
      </c>
      <c r="C445" s="52" t="s">
        <v>76</v>
      </c>
      <c r="D445" s="58">
        <f t="shared" si="91"/>
        <v>48133749</v>
      </c>
      <c r="E445" s="58">
        <f t="shared" si="92"/>
        <v>10857459</v>
      </c>
      <c r="F445" s="70">
        <f t="shared" si="93"/>
        <v>0.22556852988949605</v>
      </c>
      <c r="G445" s="58">
        <f t="shared" si="94"/>
        <v>48133749</v>
      </c>
      <c r="H445" s="58">
        <f t="shared" si="95"/>
        <v>10857459</v>
      </c>
      <c r="I445" s="70">
        <f t="shared" si="96"/>
        <v>0.22556852988949605</v>
      </c>
      <c r="J445" s="58">
        <f t="shared" si="97"/>
        <v>49906367</v>
      </c>
      <c r="K445" s="58">
        <f t="shared" si="98"/>
        <v>9263188</v>
      </c>
      <c r="L445" s="70">
        <f t="shared" si="99"/>
        <v>0.18561134694496997</v>
      </c>
      <c r="M445" s="51">
        <f t="shared" si="100"/>
        <v>48218437</v>
      </c>
      <c r="N445" s="51">
        <f t="shared" si="101"/>
        <v>10251675</v>
      </c>
      <c r="O445" s="49">
        <f t="shared" si="102"/>
        <v>0.21260902753857408</v>
      </c>
      <c r="P445" s="51">
        <v>52067422</v>
      </c>
      <c r="Q445" s="51">
        <v>13673638</v>
      </c>
      <c r="R445" s="49">
        <v>0.26261407757042399</v>
      </c>
      <c r="S445" s="49">
        <f t="shared" si="90"/>
        <v>0.22239430236659202</v>
      </c>
      <c r="T445" s="59">
        <v>5</v>
      </c>
    </row>
    <row r="446" spans="1:20" ht="12.75" customHeight="1" x14ac:dyDescent="0.25">
      <c r="A446" s="52" t="s">
        <v>965</v>
      </c>
      <c r="B446" s="52" t="s">
        <v>860</v>
      </c>
      <c r="C446" s="52" t="s">
        <v>76</v>
      </c>
      <c r="D446" s="58">
        <f t="shared" si="91"/>
        <v>19705280</v>
      </c>
      <c r="E446" s="58">
        <f t="shared" si="92"/>
        <v>6007383</v>
      </c>
      <c r="F446" s="70">
        <f t="shared" si="93"/>
        <v>0.30486159039607658</v>
      </c>
      <c r="G446" s="58">
        <f t="shared" si="94"/>
        <v>19170284</v>
      </c>
      <c r="H446" s="58">
        <f t="shared" si="95"/>
        <v>6341139</v>
      </c>
      <c r="I446" s="70">
        <f t="shared" si="96"/>
        <v>0.33077960660363714</v>
      </c>
      <c r="J446" s="58">
        <f t="shared" si="97"/>
        <v>19735761</v>
      </c>
      <c r="K446" s="58">
        <f t="shared" si="98"/>
        <v>6822416</v>
      </c>
      <c r="L446" s="70">
        <f t="shared" si="99"/>
        <v>0.34568801273991917</v>
      </c>
      <c r="M446" s="51">
        <f t="shared" si="100"/>
        <v>19818689</v>
      </c>
      <c r="N446" s="51">
        <f t="shared" si="101"/>
        <v>9061570</v>
      </c>
      <c r="O446" s="49">
        <f t="shared" si="102"/>
        <v>0.45722348234033039</v>
      </c>
      <c r="P446" s="51">
        <v>19973497</v>
      </c>
      <c r="Q446" s="51">
        <v>11328078</v>
      </c>
      <c r="R446" s="49">
        <v>0.56715546606585721</v>
      </c>
      <c r="S446" s="49">
        <f t="shared" si="90"/>
        <v>0.40114163162916405</v>
      </c>
      <c r="T446" s="59">
        <v>4</v>
      </c>
    </row>
    <row r="447" spans="1:20" ht="12.75" customHeight="1" x14ac:dyDescent="0.25">
      <c r="A447" s="52" t="s">
        <v>966</v>
      </c>
      <c r="B447" s="52" t="s">
        <v>967</v>
      </c>
      <c r="C447" s="52" t="s">
        <v>76</v>
      </c>
      <c r="D447" s="58">
        <f t="shared" si="91"/>
        <v>19107004</v>
      </c>
      <c r="E447" s="58">
        <f t="shared" si="92"/>
        <v>2098858</v>
      </c>
      <c r="F447" s="70">
        <f t="shared" si="93"/>
        <v>0.10984757212590733</v>
      </c>
      <c r="G447" s="58">
        <f t="shared" si="94"/>
        <v>19107004</v>
      </c>
      <c r="H447" s="58">
        <f t="shared" si="95"/>
        <v>2098858</v>
      </c>
      <c r="I447" s="70">
        <f t="shared" si="96"/>
        <v>0.10984757212590733</v>
      </c>
      <c r="J447" s="58">
        <f t="shared" si="97"/>
        <v>18131783</v>
      </c>
      <c r="K447" s="58">
        <f t="shared" si="98"/>
        <v>1206436</v>
      </c>
      <c r="L447" s="70">
        <f t="shared" si="99"/>
        <v>6.6537085735032239E-2</v>
      </c>
      <c r="M447" s="51">
        <f t="shared" si="100"/>
        <v>16930235</v>
      </c>
      <c r="N447" s="51">
        <f t="shared" si="101"/>
        <v>463801</v>
      </c>
      <c r="O447" s="49">
        <f t="shared" si="102"/>
        <v>2.7394835334536113E-2</v>
      </c>
      <c r="P447" s="51">
        <v>18291479</v>
      </c>
      <c r="Q447" s="51">
        <v>4076068</v>
      </c>
      <c r="R447" s="49">
        <v>0.22283971678834719</v>
      </c>
      <c r="S447" s="49">
        <f t="shared" si="90"/>
        <v>0.10729335642194604</v>
      </c>
      <c r="T447" s="59">
        <v>3</v>
      </c>
    </row>
    <row r="448" spans="1:20" ht="12.75" customHeight="1" x14ac:dyDescent="0.25">
      <c r="A448" s="52" t="s">
        <v>968</v>
      </c>
      <c r="B448" s="52" t="s">
        <v>969</v>
      </c>
      <c r="C448" s="52" t="s">
        <v>76</v>
      </c>
      <c r="D448" s="58">
        <f t="shared" si="91"/>
        <v>66471561</v>
      </c>
      <c r="E448" s="58">
        <f t="shared" si="92"/>
        <v>10287291</v>
      </c>
      <c r="F448" s="70">
        <f t="shared" si="93"/>
        <v>0.15476228999646932</v>
      </c>
      <c r="G448" s="58">
        <f t="shared" si="94"/>
        <v>67722196</v>
      </c>
      <c r="H448" s="58">
        <f t="shared" si="95"/>
        <v>5841944</v>
      </c>
      <c r="I448" s="70">
        <f t="shared" si="96"/>
        <v>8.626335743749361E-2</v>
      </c>
      <c r="J448" s="58">
        <f t="shared" si="97"/>
        <v>56922324</v>
      </c>
      <c r="K448" s="58">
        <f t="shared" si="98"/>
        <v>11430156</v>
      </c>
      <c r="L448" s="70">
        <f t="shared" si="99"/>
        <v>0.20080269386049662</v>
      </c>
      <c r="M448" s="51">
        <f t="shared" si="100"/>
        <v>55892853</v>
      </c>
      <c r="N448" s="51">
        <f t="shared" si="101"/>
        <v>20099805</v>
      </c>
      <c r="O448" s="49">
        <f t="shared" si="102"/>
        <v>0.35961315125567128</v>
      </c>
      <c r="P448" s="51">
        <v>61326871</v>
      </c>
      <c r="Q448" s="51">
        <v>28659081</v>
      </c>
      <c r="R448" s="49">
        <v>0.46731686343495332</v>
      </c>
      <c r="S448" s="49">
        <f t="shared" si="90"/>
        <v>0.2537516711970168</v>
      </c>
      <c r="T448" s="59">
        <v>7</v>
      </c>
    </row>
    <row r="449" spans="1:20" ht="12.75" customHeight="1" x14ac:dyDescent="0.25">
      <c r="A449" s="52" t="s">
        <v>970</v>
      </c>
      <c r="B449" s="52" t="s">
        <v>971</v>
      </c>
      <c r="C449" s="52" t="s">
        <v>972</v>
      </c>
      <c r="D449" s="58">
        <f t="shared" si="91"/>
        <v>18650334</v>
      </c>
      <c r="E449" s="58">
        <f t="shared" si="92"/>
        <v>7959623</v>
      </c>
      <c r="F449" s="70">
        <f t="shared" si="93"/>
        <v>0.42678179382739206</v>
      </c>
      <c r="G449" s="58">
        <f t="shared" si="94"/>
        <v>19015031</v>
      </c>
      <c r="H449" s="58">
        <f t="shared" si="95"/>
        <v>8505361</v>
      </c>
      <c r="I449" s="70">
        <f t="shared" si="96"/>
        <v>0.44729672015785826</v>
      </c>
      <c r="J449" s="58">
        <f t="shared" si="97"/>
        <v>20032284</v>
      </c>
      <c r="K449" s="58">
        <f t="shared" si="98"/>
        <v>8555107</v>
      </c>
      <c r="L449" s="70">
        <f t="shared" si="99"/>
        <v>0.42706598009493074</v>
      </c>
      <c r="M449" s="51">
        <f t="shared" si="100"/>
        <v>20148292</v>
      </c>
      <c r="N449" s="51">
        <f t="shared" si="101"/>
        <v>8601936</v>
      </c>
      <c r="O449" s="49">
        <f t="shared" si="102"/>
        <v>0.42693127536567366</v>
      </c>
      <c r="P449" s="51">
        <v>21068422</v>
      </c>
      <c r="Q449" s="51">
        <v>8526025</v>
      </c>
      <c r="R449" s="49">
        <v>0.4046826572963082</v>
      </c>
      <c r="S449" s="49">
        <f t="shared" si="90"/>
        <v>0.42655168534843257</v>
      </c>
      <c r="T449" s="59">
        <v>1</v>
      </c>
    </row>
    <row r="450" spans="1:20" ht="12.75" customHeight="1" x14ac:dyDescent="0.25">
      <c r="A450" s="52" t="s">
        <v>973</v>
      </c>
      <c r="B450" s="52" t="s">
        <v>974</v>
      </c>
      <c r="C450" s="52" t="s">
        <v>492</v>
      </c>
      <c r="D450" s="58">
        <f t="shared" si="91"/>
        <v>10770877</v>
      </c>
      <c r="E450" s="58">
        <f t="shared" si="92"/>
        <v>339450</v>
      </c>
      <c r="F450" s="70">
        <f t="shared" si="93"/>
        <v>3.1515539542416093E-2</v>
      </c>
      <c r="G450" s="58">
        <f t="shared" si="94"/>
        <v>11483675</v>
      </c>
      <c r="H450" s="58">
        <f t="shared" si="95"/>
        <v>40331</v>
      </c>
      <c r="I450" s="70">
        <f t="shared" si="96"/>
        <v>3.5120290325179005E-3</v>
      </c>
      <c r="J450" s="58">
        <f t="shared" si="97"/>
        <v>10672864</v>
      </c>
      <c r="K450" s="58">
        <f t="shared" si="98"/>
        <v>81022</v>
      </c>
      <c r="L450" s="70">
        <f t="shared" si="99"/>
        <v>7.5914018954987153E-3</v>
      </c>
      <c r="M450" s="51">
        <f t="shared" si="100"/>
        <v>11485027</v>
      </c>
      <c r="N450" s="51">
        <f t="shared" si="101"/>
        <v>108743</v>
      </c>
      <c r="O450" s="49">
        <f t="shared" si="102"/>
        <v>9.4682406928603656E-3</v>
      </c>
      <c r="P450" s="51">
        <v>12242198</v>
      </c>
      <c r="Q450" s="51">
        <v>128916</v>
      </c>
      <c r="R450" s="49">
        <v>1.0530461931754413E-2</v>
      </c>
      <c r="S450" s="49">
        <f t="shared" ref="S450:S513" si="103">AVERAGE(F450,I450,L450,O450,R450)</f>
        <v>1.2523534619009496E-2</v>
      </c>
      <c r="T450" s="59">
        <v>1</v>
      </c>
    </row>
    <row r="451" spans="1:20" ht="12.75" customHeight="1" x14ac:dyDescent="0.25">
      <c r="A451" s="52" t="s">
        <v>975</v>
      </c>
      <c r="B451" s="52" t="s">
        <v>930</v>
      </c>
      <c r="C451" s="52" t="s">
        <v>492</v>
      </c>
      <c r="D451" s="58">
        <f t="shared" si="91"/>
        <v>14137087</v>
      </c>
      <c r="E451" s="58">
        <f t="shared" si="92"/>
        <v>3889680</v>
      </c>
      <c r="F451" s="70">
        <f t="shared" si="93"/>
        <v>0.27514013318302422</v>
      </c>
      <c r="G451" s="58">
        <f t="shared" si="94"/>
        <v>14671487</v>
      </c>
      <c r="H451" s="58">
        <f t="shared" si="95"/>
        <v>4126112</v>
      </c>
      <c r="I451" s="70">
        <f t="shared" si="96"/>
        <v>0.28123338827209537</v>
      </c>
      <c r="J451" s="58">
        <f t="shared" si="97"/>
        <v>14907090</v>
      </c>
      <c r="K451" s="58">
        <f t="shared" si="98"/>
        <v>5273217</v>
      </c>
      <c r="L451" s="70">
        <f t="shared" si="99"/>
        <v>0.35373885848948389</v>
      </c>
      <c r="M451" s="51">
        <f t="shared" si="100"/>
        <v>15607765</v>
      </c>
      <c r="N451" s="51">
        <f t="shared" si="101"/>
        <v>5780983</v>
      </c>
      <c r="O451" s="49">
        <f t="shared" si="102"/>
        <v>0.37039146860553063</v>
      </c>
      <c r="P451" s="51">
        <v>15573826</v>
      </c>
      <c r="Q451" s="51">
        <v>5960477</v>
      </c>
      <c r="R451" s="49">
        <v>0.38272400115424432</v>
      </c>
      <c r="S451" s="49">
        <f t="shared" si="103"/>
        <v>0.33264556994087568</v>
      </c>
      <c r="T451" s="59">
        <v>2</v>
      </c>
    </row>
    <row r="452" spans="1:20" ht="12.75" customHeight="1" x14ac:dyDescent="0.25">
      <c r="A452" s="52" t="s">
        <v>976</v>
      </c>
      <c r="B452" s="52" t="s">
        <v>977</v>
      </c>
      <c r="C452" s="52" t="s">
        <v>492</v>
      </c>
      <c r="D452" s="58">
        <f t="shared" si="91"/>
        <v>10882511</v>
      </c>
      <c r="E452" s="58">
        <f t="shared" si="92"/>
        <v>484746</v>
      </c>
      <c r="F452" s="70">
        <f t="shared" si="93"/>
        <v>4.4543580061623643E-2</v>
      </c>
      <c r="G452" s="58">
        <f t="shared" si="94"/>
        <v>10723607</v>
      </c>
      <c r="H452" s="58">
        <f t="shared" si="95"/>
        <v>242558</v>
      </c>
      <c r="I452" s="70">
        <f t="shared" si="96"/>
        <v>2.261906837876472E-2</v>
      </c>
      <c r="J452" s="58">
        <f t="shared" si="97"/>
        <v>10784503</v>
      </c>
      <c r="K452" s="58">
        <f t="shared" si="98"/>
        <v>272916</v>
      </c>
      <c r="L452" s="70">
        <f t="shared" si="99"/>
        <v>2.5306312214851256E-2</v>
      </c>
      <c r="M452" s="51">
        <f t="shared" si="100"/>
        <v>11171667</v>
      </c>
      <c r="N452" s="51">
        <f t="shared" si="101"/>
        <v>421089</v>
      </c>
      <c r="O452" s="49">
        <f t="shared" si="102"/>
        <v>3.7692584284869927E-2</v>
      </c>
      <c r="P452" s="51">
        <v>10833915</v>
      </c>
      <c r="Q452" s="51">
        <v>1566698</v>
      </c>
      <c r="R452" s="49">
        <v>0.14461051245094686</v>
      </c>
      <c r="S452" s="49">
        <f t="shared" si="103"/>
        <v>5.4954411478211271E-2</v>
      </c>
      <c r="T452" s="59">
        <v>2</v>
      </c>
    </row>
    <row r="453" spans="1:20" ht="12.75" customHeight="1" x14ac:dyDescent="0.25">
      <c r="A453" s="52" t="s">
        <v>978</v>
      </c>
      <c r="B453" s="52" t="s">
        <v>979</v>
      </c>
      <c r="C453" s="52" t="s">
        <v>412</v>
      </c>
      <c r="D453" s="58">
        <f t="shared" si="91"/>
        <v>16493372</v>
      </c>
      <c r="E453" s="58">
        <f t="shared" si="92"/>
        <v>4961805</v>
      </c>
      <c r="F453" s="70">
        <f t="shared" si="93"/>
        <v>0.30083629957536884</v>
      </c>
      <c r="G453" s="58">
        <f t="shared" si="94"/>
        <v>17007260</v>
      </c>
      <c r="H453" s="58">
        <f t="shared" si="95"/>
        <v>5142379</v>
      </c>
      <c r="I453" s="70">
        <f t="shared" si="96"/>
        <v>0.30236375524334902</v>
      </c>
      <c r="J453" s="58">
        <f t="shared" si="97"/>
        <v>17873141</v>
      </c>
      <c r="K453" s="58">
        <f t="shared" si="98"/>
        <v>4679150</v>
      </c>
      <c r="L453" s="70">
        <f t="shared" si="99"/>
        <v>0.26179785634768954</v>
      </c>
      <c r="M453" s="51">
        <f t="shared" si="100"/>
        <v>17745009</v>
      </c>
      <c r="N453" s="51">
        <f t="shared" si="101"/>
        <v>4713744</v>
      </c>
      <c r="O453" s="49">
        <f t="shared" si="102"/>
        <v>0.26563773509497796</v>
      </c>
      <c r="P453" s="51">
        <v>17951385</v>
      </c>
      <c r="Q453" s="51">
        <v>4641724</v>
      </c>
      <c r="R453" s="49">
        <v>0.25857191520320022</v>
      </c>
      <c r="S453" s="49">
        <f t="shared" si="103"/>
        <v>0.27784151229291709</v>
      </c>
      <c r="T453" s="59">
        <v>3</v>
      </c>
    </row>
    <row r="454" spans="1:20" ht="12.75" customHeight="1" x14ac:dyDescent="0.25">
      <c r="A454" s="52" t="s">
        <v>980</v>
      </c>
      <c r="B454" s="52" t="s">
        <v>981</v>
      </c>
      <c r="C454" s="52" t="s">
        <v>412</v>
      </c>
      <c r="D454" s="58">
        <f t="shared" si="91"/>
        <v>21153432</v>
      </c>
      <c r="E454" s="58">
        <f t="shared" si="92"/>
        <v>5010333</v>
      </c>
      <c r="F454" s="70">
        <f t="shared" si="93"/>
        <v>0.23685674267891849</v>
      </c>
      <c r="G454" s="58">
        <f t="shared" si="94"/>
        <v>21571505</v>
      </c>
      <c r="H454" s="58">
        <f t="shared" si="95"/>
        <v>5211106</v>
      </c>
      <c r="I454" s="70">
        <f t="shared" si="96"/>
        <v>0.24157359442468201</v>
      </c>
      <c r="J454" s="58">
        <f t="shared" si="97"/>
        <v>21287814</v>
      </c>
      <c r="K454" s="58">
        <f t="shared" si="98"/>
        <v>5411104</v>
      </c>
      <c r="L454" s="70">
        <f t="shared" si="99"/>
        <v>0.25418786541445731</v>
      </c>
      <c r="M454" s="51">
        <f t="shared" si="100"/>
        <v>21551887</v>
      </c>
      <c r="N454" s="51">
        <f t="shared" si="101"/>
        <v>5611100</v>
      </c>
      <c r="O454" s="49">
        <f t="shared" si="102"/>
        <v>0.26035307256390122</v>
      </c>
      <c r="P454" s="51">
        <v>21907570</v>
      </c>
      <c r="Q454" s="51">
        <v>5811100</v>
      </c>
      <c r="R454" s="49">
        <v>0.26525534324436711</v>
      </c>
      <c r="S454" s="49">
        <f t="shared" si="103"/>
        <v>0.25164532366526526</v>
      </c>
      <c r="T454" s="59">
        <v>1</v>
      </c>
    </row>
    <row r="455" spans="1:20" ht="12.75" customHeight="1" x14ac:dyDescent="0.25">
      <c r="A455" s="52" t="s">
        <v>982</v>
      </c>
      <c r="B455" s="52" t="s">
        <v>983</v>
      </c>
      <c r="C455" s="52" t="s">
        <v>412</v>
      </c>
      <c r="D455" s="58">
        <f t="shared" si="91"/>
        <v>19107855</v>
      </c>
      <c r="E455" s="58">
        <f t="shared" si="92"/>
        <v>2329754</v>
      </c>
      <c r="F455" s="70">
        <f t="shared" si="93"/>
        <v>0.12192650614106083</v>
      </c>
      <c r="G455" s="58">
        <f t="shared" si="94"/>
        <v>19376408</v>
      </c>
      <c r="H455" s="58">
        <f t="shared" si="95"/>
        <v>1440731</v>
      </c>
      <c r="I455" s="70">
        <f t="shared" si="96"/>
        <v>7.4354906234426935E-2</v>
      </c>
      <c r="J455" s="58">
        <f t="shared" si="97"/>
        <v>19324574</v>
      </c>
      <c r="K455" s="58">
        <f t="shared" si="98"/>
        <v>1277842</v>
      </c>
      <c r="L455" s="70">
        <f t="shared" si="99"/>
        <v>6.6125235153954756E-2</v>
      </c>
      <c r="M455" s="51">
        <f t="shared" si="100"/>
        <v>19370549</v>
      </c>
      <c r="N455" s="51">
        <f t="shared" si="101"/>
        <v>1727932</v>
      </c>
      <c r="O455" s="49">
        <f t="shared" si="102"/>
        <v>8.9204079863714758E-2</v>
      </c>
      <c r="P455" s="51">
        <v>19390751</v>
      </c>
      <c r="Q455" s="51">
        <v>2606959</v>
      </c>
      <c r="R455" s="49">
        <v>0.13444342614682639</v>
      </c>
      <c r="S455" s="49">
        <f t="shared" si="103"/>
        <v>9.7210830707996743E-2</v>
      </c>
      <c r="T455" s="59">
        <v>4</v>
      </c>
    </row>
    <row r="456" spans="1:20" ht="12.75" customHeight="1" x14ac:dyDescent="0.25">
      <c r="A456" s="52" t="s">
        <v>984</v>
      </c>
      <c r="B456" s="52" t="s">
        <v>985</v>
      </c>
      <c r="C456" s="52" t="s">
        <v>412</v>
      </c>
      <c r="D456" s="58">
        <f t="shared" si="91"/>
        <v>23746682</v>
      </c>
      <c r="E456" s="58">
        <f t="shared" si="92"/>
        <v>3232579</v>
      </c>
      <c r="F456" s="70">
        <f t="shared" si="93"/>
        <v>0.1361276072168735</v>
      </c>
      <c r="G456" s="58">
        <f t="shared" si="94"/>
        <v>24246938</v>
      </c>
      <c r="H456" s="58">
        <f t="shared" si="95"/>
        <v>2945215</v>
      </c>
      <c r="I456" s="70">
        <f t="shared" si="96"/>
        <v>0.12146750241205714</v>
      </c>
      <c r="J456" s="58">
        <f t="shared" si="97"/>
        <v>25852823</v>
      </c>
      <c r="K456" s="58">
        <f t="shared" si="98"/>
        <v>3025345</v>
      </c>
      <c r="L456" s="70">
        <f t="shared" si="99"/>
        <v>0.11702184322385219</v>
      </c>
      <c r="M456" s="51">
        <f t="shared" si="100"/>
        <v>27763401</v>
      </c>
      <c r="N456" s="51">
        <f t="shared" si="101"/>
        <v>4463005</v>
      </c>
      <c r="O456" s="49">
        <f t="shared" si="102"/>
        <v>0.16075137912678639</v>
      </c>
      <c r="P456" s="51">
        <v>26825252</v>
      </c>
      <c r="Q456" s="51">
        <v>6711822</v>
      </c>
      <c r="R456" s="49">
        <v>0.25020536619749184</v>
      </c>
      <c r="S456" s="49">
        <f t="shared" si="103"/>
        <v>0.15711473963541223</v>
      </c>
      <c r="T456" s="59">
        <v>1</v>
      </c>
    </row>
    <row r="457" spans="1:20" ht="12.75" customHeight="1" x14ac:dyDescent="0.25">
      <c r="A457" s="52" t="s">
        <v>986</v>
      </c>
      <c r="B457" s="52" t="s">
        <v>987</v>
      </c>
      <c r="C457" s="52" t="s">
        <v>412</v>
      </c>
      <c r="D457" s="58">
        <f t="shared" si="91"/>
        <v>13586838</v>
      </c>
      <c r="E457" s="58">
        <f t="shared" si="92"/>
        <v>1392187</v>
      </c>
      <c r="F457" s="70">
        <f t="shared" si="93"/>
        <v>0.10246585703016405</v>
      </c>
      <c r="G457" s="58">
        <f t="shared" si="94"/>
        <v>13812878</v>
      </c>
      <c r="H457" s="58">
        <f t="shared" si="95"/>
        <v>1501473</v>
      </c>
      <c r="I457" s="70">
        <f t="shared" si="96"/>
        <v>0.10870095283546267</v>
      </c>
      <c r="J457" s="58">
        <f t="shared" si="97"/>
        <v>15128884</v>
      </c>
      <c r="K457" s="58">
        <f t="shared" si="98"/>
        <v>1688539</v>
      </c>
      <c r="L457" s="70">
        <f t="shared" si="99"/>
        <v>0.11161028136642465</v>
      </c>
      <c r="M457" s="51">
        <f t="shared" si="100"/>
        <v>15680792</v>
      </c>
      <c r="N457" s="51">
        <f t="shared" si="101"/>
        <v>2084937</v>
      </c>
      <c r="O457" s="49">
        <f t="shared" si="102"/>
        <v>0.1329612050207668</v>
      </c>
      <c r="P457" s="51">
        <v>16461772</v>
      </c>
      <c r="Q457" s="51">
        <v>1911986</v>
      </c>
      <c r="R457" s="49">
        <v>0.11614703447478193</v>
      </c>
      <c r="S457" s="49">
        <f t="shared" si="103"/>
        <v>0.11437706614552001</v>
      </c>
      <c r="T457" s="59">
        <v>3</v>
      </c>
    </row>
    <row r="458" spans="1:20" ht="12.75" customHeight="1" x14ac:dyDescent="0.25">
      <c r="A458" s="52" t="s">
        <v>988</v>
      </c>
      <c r="B458" s="52" t="s">
        <v>989</v>
      </c>
      <c r="C458" s="52" t="s">
        <v>430</v>
      </c>
      <c r="D458" s="58">
        <f t="shared" si="91"/>
        <v>9983457</v>
      </c>
      <c r="E458" s="58">
        <f t="shared" si="92"/>
        <v>2675202</v>
      </c>
      <c r="F458" s="70">
        <f t="shared" si="93"/>
        <v>0.26796349200482356</v>
      </c>
      <c r="G458" s="58">
        <f t="shared" si="94"/>
        <v>9700806</v>
      </c>
      <c r="H458" s="58">
        <f t="shared" si="95"/>
        <v>3319407</v>
      </c>
      <c r="I458" s="70">
        <f t="shared" si="96"/>
        <v>0.34217847465458023</v>
      </c>
      <c r="J458" s="58">
        <f t="shared" si="97"/>
        <v>10247195</v>
      </c>
      <c r="K458" s="58">
        <f t="shared" si="98"/>
        <v>3445742</v>
      </c>
      <c r="L458" s="70">
        <f t="shared" si="99"/>
        <v>0.33626197217872794</v>
      </c>
      <c r="M458" s="51">
        <f t="shared" si="100"/>
        <v>10675843</v>
      </c>
      <c r="N458" s="51">
        <f t="shared" si="101"/>
        <v>3676780</v>
      </c>
      <c r="O458" s="49">
        <f t="shared" si="102"/>
        <v>0.34440184255238671</v>
      </c>
      <c r="P458" s="51">
        <v>10719460</v>
      </c>
      <c r="Q458" s="51">
        <v>7545278</v>
      </c>
      <c r="R458" s="49">
        <v>0.70388601664636097</v>
      </c>
      <c r="S458" s="49">
        <f t="shared" si="103"/>
        <v>0.39893835960737589</v>
      </c>
      <c r="T458" s="59">
        <v>2</v>
      </c>
    </row>
    <row r="459" spans="1:20" ht="12.75" customHeight="1" x14ac:dyDescent="0.25">
      <c r="A459" s="52" t="s">
        <v>990</v>
      </c>
      <c r="B459" s="52" t="s">
        <v>991</v>
      </c>
      <c r="C459" s="52" t="s">
        <v>299</v>
      </c>
      <c r="D459" s="58">
        <f t="shared" si="91"/>
        <v>19302446</v>
      </c>
      <c r="E459" s="58">
        <f t="shared" si="92"/>
        <v>1591549</v>
      </c>
      <c r="F459" s="70">
        <f t="shared" si="93"/>
        <v>8.2453228984554594E-2</v>
      </c>
      <c r="G459" s="58">
        <f t="shared" si="94"/>
        <v>17147286</v>
      </c>
      <c r="H459" s="58">
        <f t="shared" si="95"/>
        <v>2373121</v>
      </c>
      <c r="I459" s="70">
        <f t="shared" si="96"/>
        <v>0.13839630364828581</v>
      </c>
      <c r="J459" s="58">
        <f t="shared" si="97"/>
        <v>17143752</v>
      </c>
      <c r="K459" s="58">
        <f t="shared" si="98"/>
        <v>3463106</v>
      </c>
      <c r="L459" s="70">
        <f t="shared" si="99"/>
        <v>0.20200397205932516</v>
      </c>
      <c r="M459" s="51">
        <f t="shared" si="100"/>
        <v>17044288</v>
      </c>
      <c r="N459" s="51">
        <f t="shared" si="101"/>
        <v>4558946</v>
      </c>
      <c r="O459" s="49">
        <f t="shared" si="102"/>
        <v>0.26747647070971814</v>
      </c>
      <c r="P459" s="51">
        <v>19304597</v>
      </c>
      <c r="Q459" s="51">
        <v>4716055</v>
      </c>
      <c r="R459" s="49">
        <v>0.24429699309444275</v>
      </c>
      <c r="S459" s="49">
        <f t="shared" si="103"/>
        <v>0.18692539369926528</v>
      </c>
      <c r="T459" s="59">
        <v>3</v>
      </c>
    </row>
    <row r="460" spans="1:20" ht="12.75" customHeight="1" x14ac:dyDescent="0.25">
      <c r="A460" s="52" t="s">
        <v>992</v>
      </c>
      <c r="B460" s="52" t="s">
        <v>993</v>
      </c>
      <c r="C460" s="52" t="s">
        <v>299</v>
      </c>
      <c r="D460" s="58">
        <f t="shared" si="91"/>
        <v>9476858</v>
      </c>
      <c r="E460" s="58">
        <f t="shared" si="92"/>
        <v>3123874</v>
      </c>
      <c r="F460" s="70">
        <f t="shared" si="93"/>
        <v>0.32963182523152718</v>
      </c>
      <c r="G460" s="58">
        <f t="shared" si="94"/>
        <v>10090994</v>
      </c>
      <c r="H460" s="58">
        <f t="shared" si="95"/>
        <v>2710834</v>
      </c>
      <c r="I460" s="70">
        <f t="shared" si="96"/>
        <v>0.26863894676778127</v>
      </c>
      <c r="J460" s="58">
        <f t="shared" si="97"/>
        <v>9698890</v>
      </c>
      <c r="K460" s="58">
        <f t="shared" si="98"/>
        <v>2966103</v>
      </c>
      <c r="L460" s="70">
        <f t="shared" si="99"/>
        <v>0.3058188101937438</v>
      </c>
      <c r="M460" s="51">
        <f t="shared" si="100"/>
        <v>9837066</v>
      </c>
      <c r="N460" s="51">
        <f t="shared" si="101"/>
        <v>3341232</v>
      </c>
      <c r="O460" s="49">
        <f t="shared" si="102"/>
        <v>0.33965737344854657</v>
      </c>
      <c r="P460" s="51">
        <v>9522502</v>
      </c>
      <c r="Q460" s="51">
        <v>3887774</v>
      </c>
      <c r="R460" s="49">
        <v>0.40827232170704714</v>
      </c>
      <c r="S460" s="49">
        <f t="shared" si="103"/>
        <v>0.33040385546972917</v>
      </c>
      <c r="T460" s="59">
        <v>3</v>
      </c>
    </row>
    <row r="461" spans="1:20" ht="12.75" customHeight="1" x14ac:dyDescent="0.25">
      <c r="A461" s="52" t="s">
        <v>994</v>
      </c>
      <c r="B461" s="52" t="s">
        <v>995</v>
      </c>
      <c r="C461" s="52" t="s">
        <v>299</v>
      </c>
      <c r="D461" s="58">
        <f t="shared" si="91"/>
        <v>10850433</v>
      </c>
      <c r="E461" s="58">
        <f t="shared" si="92"/>
        <v>1751581</v>
      </c>
      <c r="F461" s="70">
        <f t="shared" si="93"/>
        <v>0.16142959456088066</v>
      </c>
      <c r="G461" s="58">
        <f t="shared" si="94"/>
        <v>11151385</v>
      </c>
      <c r="H461" s="58">
        <f t="shared" si="95"/>
        <v>1739015</v>
      </c>
      <c r="I461" s="70">
        <f t="shared" si="96"/>
        <v>0.15594609996874828</v>
      </c>
      <c r="J461" s="58">
        <f t="shared" si="97"/>
        <v>10766500</v>
      </c>
      <c r="K461" s="58">
        <f t="shared" si="98"/>
        <v>1681301</v>
      </c>
      <c r="L461" s="70">
        <f t="shared" si="99"/>
        <v>0.15616040495982911</v>
      </c>
      <c r="M461" s="51">
        <f t="shared" si="100"/>
        <v>11137197</v>
      </c>
      <c r="N461" s="51">
        <f t="shared" si="101"/>
        <v>1823001</v>
      </c>
      <c r="O461" s="49">
        <f t="shared" si="102"/>
        <v>0.16368579993691409</v>
      </c>
      <c r="P461" s="51">
        <v>11337741</v>
      </c>
      <c r="Q461" s="51">
        <v>2617840</v>
      </c>
      <c r="R461" s="49">
        <v>0.23089608414939095</v>
      </c>
      <c r="S461" s="49">
        <f t="shared" si="103"/>
        <v>0.17362359671515262</v>
      </c>
      <c r="T461" s="59">
        <v>3</v>
      </c>
    </row>
    <row r="462" spans="1:20" ht="12.75" customHeight="1" x14ac:dyDescent="0.25">
      <c r="A462" s="52" t="s">
        <v>998</v>
      </c>
      <c r="B462" s="52" t="s">
        <v>999</v>
      </c>
      <c r="C462" s="52" t="s">
        <v>501</v>
      </c>
      <c r="D462" s="58">
        <f t="shared" si="91"/>
        <v>5869072</v>
      </c>
      <c r="E462" s="58">
        <f t="shared" si="92"/>
        <v>2712523</v>
      </c>
      <c r="F462" s="70">
        <f t="shared" si="93"/>
        <v>0.4621723843224278</v>
      </c>
      <c r="G462" s="58">
        <f t="shared" si="94"/>
        <v>5945190</v>
      </c>
      <c r="H462" s="58">
        <f t="shared" si="95"/>
        <v>2889429</v>
      </c>
      <c r="I462" s="70">
        <f t="shared" si="96"/>
        <v>0.48601121242550699</v>
      </c>
      <c r="J462" s="58">
        <f t="shared" si="97"/>
        <v>6456424</v>
      </c>
      <c r="K462" s="58">
        <f t="shared" si="98"/>
        <v>3234690</v>
      </c>
      <c r="L462" s="70">
        <f t="shared" si="99"/>
        <v>0.50100334178796191</v>
      </c>
      <c r="M462" s="51">
        <f t="shared" si="100"/>
        <v>6415693</v>
      </c>
      <c r="N462" s="51">
        <f t="shared" si="101"/>
        <v>3683493</v>
      </c>
      <c r="O462" s="49">
        <f t="shared" si="102"/>
        <v>0.57413797698861213</v>
      </c>
      <c r="P462" s="51">
        <v>7065870</v>
      </c>
      <c r="Q462" s="51">
        <v>4299742</v>
      </c>
      <c r="R462" s="49">
        <v>0.60852265892239743</v>
      </c>
      <c r="S462" s="49">
        <f t="shared" si="103"/>
        <v>0.52636951488938122</v>
      </c>
      <c r="T462" s="59">
        <v>1</v>
      </c>
    </row>
    <row r="463" spans="1:20" ht="12.75" customHeight="1" x14ac:dyDescent="0.25">
      <c r="A463" s="52" t="s">
        <v>1000</v>
      </c>
      <c r="B463" s="52" t="s">
        <v>1001</v>
      </c>
      <c r="C463" s="52" t="s">
        <v>501</v>
      </c>
      <c r="D463" s="58">
        <f t="shared" si="91"/>
        <v>9072226</v>
      </c>
      <c r="E463" s="58">
        <f t="shared" si="92"/>
        <v>5580357</v>
      </c>
      <c r="F463" s="70">
        <f t="shared" si="93"/>
        <v>0.61510339358829902</v>
      </c>
      <c r="G463" s="58">
        <f t="shared" si="94"/>
        <v>9019776</v>
      </c>
      <c r="H463" s="58">
        <f t="shared" si="95"/>
        <v>5983584</v>
      </c>
      <c r="I463" s="70">
        <f t="shared" si="96"/>
        <v>0.66338498871812335</v>
      </c>
      <c r="J463" s="58">
        <f t="shared" si="97"/>
        <v>9678443</v>
      </c>
      <c r="K463" s="58">
        <f t="shared" si="98"/>
        <v>7056048</v>
      </c>
      <c r="L463" s="70">
        <f t="shared" si="99"/>
        <v>0.72904784374924769</v>
      </c>
      <c r="M463" s="51">
        <f t="shared" si="100"/>
        <v>10530121</v>
      </c>
      <c r="N463" s="51">
        <f t="shared" si="101"/>
        <v>7451040</v>
      </c>
      <c r="O463" s="49">
        <f t="shared" si="102"/>
        <v>0.70759300866533248</v>
      </c>
      <c r="P463" s="51">
        <v>11054865</v>
      </c>
      <c r="Q463" s="51">
        <v>8414726</v>
      </c>
      <c r="R463" s="49">
        <v>0.76117853994598761</v>
      </c>
      <c r="S463" s="49">
        <f t="shared" si="103"/>
        <v>0.69526155493339803</v>
      </c>
      <c r="T463" s="59">
        <v>1</v>
      </c>
    </row>
    <row r="464" spans="1:20" ht="12.75" customHeight="1" x14ac:dyDescent="0.25">
      <c r="A464" s="52" t="s">
        <v>1002</v>
      </c>
      <c r="B464" s="52" t="s">
        <v>1003</v>
      </c>
      <c r="C464" s="52" t="s">
        <v>259</v>
      </c>
      <c r="D464" s="58">
        <f t="shared" si="91"/>
        <v>22515923</v>
      </c>
      <c r="E464" s="58">
        <f t="shared" si="92"/>
        <v>29767</v>
      </c>
      <c r="F464" s="70">
        <f t="shared" si="93"/>
        <v>1.3220421832140748E-3</v>
      </c>
      <c r="G464" s="58">
        <f t="shared" si="94"/>
        <v>21859443</v>
      </c>
      <c r="H464" s="58">
        <f t="shared" si="95"/>
        <v>63949</v>
      </c>
      <c r="I464" s="70">
        <f t="shared" si="96"/>
        <v>2.9254633798308583E-3</v>
      </c>
      <c r="J464" s="58">
        <f t="shared" si="97"/>
        <v>20269084</v>
      </c>
      <c r="K464" s="58">
        <f t="shared" si="98"/>
        <v>943430</v>
      </c>
      <c r="L464" s="70">
        <f t="shared" si="99"/>
        <v>4.6545270620024073E-2</v>
      </c>
      <c r="M464" s="51">
        <f t="shared" si="100"/>
        <v>20729721</v>
      </c>
      <c r="N464" s="51">
        <f t="shared" si="101"/>
        <v>1297815</v>
      </c>
      <c r="O464" s="49">
        <f t="shared" si="102"/>
        <v>6.2606486599602565E-2</v>
      </c>
      <c r="P464" s="51">
        <v>21521884</v>
      </c>
      <c r="Q464" s="51">
        <v>1340463</v>
      </c>
      <c r="R464" s="49">
        <v>6.2283720142716131E-2</v>
      </c>
      <c r="S464" s="49">
        <f t="shared" si="103"/>
        <v>3.5136596585077541E-2</v>
      </c>
      <c r="T464" s="59">
        <v>2</v>
      </c>
    </row>
    <row r="465" spans="1:20" ht="12.75" customHeight="1" x14ac:dyDescent="0.25">
      <c r="A465" s="52" t="s">
        <v>1004</v>
      </c>
      <c r="B465" s="52" t="s">
        <v>634</v>
      </c>
      <c r="C465" s="52" t="s">
        <v>259</v>
      </c>
      <c r="D465" s="58">
        <f t="shared" si="91"/>
        <v>8362874</v>
      </c>
      <c r="E465" s="58">
        <f t="shared" si="92"/>
        <v>181562</v>
      </c>
      <c r="F465" s="70">
        <f t="shared" si="93"/>
        <v>2.1710478957353656E-2</v>
      </c>
      <c r="G465" s="58">
        <f t="shared" si="94"/>
        <v>7601466</v>
      </c>
      <c r="H465" s="58">
        <f t="shared" si="95"/>
        <v>478102</v>
      </c>
      <c r="I465" s="70">
        <f t="shared" si="96"/>
        <v>6.2896025582433707E-2</v>
      </c>
      <c r="J465" s="58">
        <f t="shared" si="97"/>
        <v>7579887</v>
      </c>
      <c r="K465" s="58">
        <f t="shared" si="98"/>
        <v>1117446</v>
      </c>
      <c r="L465" s="70">
        <f t="shared" si="99"/>
        <v>0.14742251434619011</v>
      </c>
      <c r="M465" s="51">
        <f t="shared" si="100"/>
        <v>8000741</v>
      </c>
      <c r="N465" s="51">
        <f t="shared" si="101"/>
        <v>1223685</v>
      </c>
      <c r="O465" s="49">
        <f t="shared" si="102"/>
        <v>0.15294645833429679</v>
      </c>
      <c r="P465" s="51">
        <v>8435812</v>
      </c>
      <c r="Q465" s="51">
        <v>1854037</v>
      </c>
      <c r="R465" s="49">
        <v>0.21978168788019459</v>
      </c>
      <c r="S465" s="49">
        <f t="shared" si="103"/>
        <v>0.12095143302009377</v>
      </c>
      <c r="T465" s="59">
        <v>1</v>
      </c>
    </row>
    <row r="466" spans="1:20" ht="12.75" customHeight="1" x14ac:dyDescent="0.25">
      <c r="A466" s="52" t="s">
        <v>1005</v>
      </c>
      <c r="B466" s="52" t="s">
        <v>1006</v>
      </c>
      <c r="C466" s="52" t="s">
        <v>85</v>
      </c>
      <c r="D466" s="58">
        <f t="shared" si="91"/>
        <v>19149818</v>
      </c>
      <c r="E466" s="58">
        <f t="shared" si="92"/>
        <v>5222799</v>
      </c>
      <c r="F466" s="70">
        <f t="shared" si="93"/>
        <v>0.27273361031420768</v>
      </c>
      <c r="G466" s="58">
        <f t="shared" si="94"/>
        <v>17689082</v>
      </c>
      <c r="H466" s="58">
        <f t="shared" si="95"/>
        <v>5781104</v>
      </c>
      <c r="I466" s="70">
        <f t="shared" si="96"/>
        <v>0.32681763813407616</v>
      </c>
      <c r="J466" s="58">
        <f t="shared" si="97"/>
        <v>17861478</v>
      </c>
      <c r="K466" s="58">
        <f t="shared" si="98"/>
        <v>7196626</v>
      </c>
      <c r="L466" s="70">
        <f t="shared" si="99"/>
        <v>0.40291324155817343</v>
      </c>
      <c r="M466" s="51">
        <f t="shared" si="100"/>
        <v>19120837</v>
      </c>
      <c r="N466" s="51">
        <f t="shared" si="101"/>
        <v>7869193</v>
      </c>
      <c r="O466" s="49">
        <f t="shared" si="102"/>
        <v>0.41155065544463354</v>
      </c>
      <c r="P466" s="51">
        <v>18952089</v>
      </c>
      <c r="Q466" s="51">
        <v>9327132</v>
      </c>
      <c r="R466" s="49">
        <v>0.4921426867507851</v>
      </c>
      <c r="S466" s="49">
        <f t="shared" si="103"/>
        <v>0.38123156644037526</v>
      </c>
      <c r="T466" s="59">
        <v>3</v>
      </c>
    </row>
    <row r="467" spans="1:20" ht="12.75" customHeight="1" x14ac:dyDescent="0.25">
      <c r="A467" s="52" t="s">
        <v>1007</v>
      </c>
      <c r="B467" s="52" t="s">
        <v>1008</v>
      </c>
      <c r="C467" s="52" t="s">
        <v>85</v>
      </c>
      <c r="D467" s="58">
        <f t="shared" si="91"/>
        <v>30193653</v>
      </c>
      <c r="E467" s="58">
        <f t="shared" si="92"/>
        <v>3310264</v>
      </c>
      <c r="F467" s="70">
        <f t="shared" si="93"/>
        <v>0.10963443211061609</v>
      </c>
      <c r="G467" s="58">
        <f t="shared" si="94"/>
        <v>29713393</v>
      </c>
      <c r="H467" s="58">
        <f t="shared" si="95"/>
        <v>3639810</v>
      </c>
      <c r="I467" s="70">
        <f t="shared" si="96"/>
        <v>0.12249728598817375</v>
      </c>
      <c r="J467" s="58">
        <f t="shared" si="97"/>
        <v>30374634</v>
      </c>
      <c r="K467" s="58">
        <f t="shared" si="98"/>
        <v>6709213</v>
      </c>
      <c r="L467" s="70">
        <f t="shared" si="99"/>
        <v>0.22088210182219808</v>
      </c>
      <c r="M467" s="51">
        <f t="shared" si="100"/>
        <v>31726326</v>
      </c>
      <c r="N467" s="51">
        <f t="shared" si="101"/>
        <v>10965585</v>
      </c>
      <c r="O467" s="49">
        <f t="shared" si="102"/>
        <v>0.34563047104792405</v>
      </c>
      <c r="P467" s="51">
        <v>33355292</v>
      </c>
      <c r="Q467" s="51">
        <v>14730819</v>
      </c>
      <c r="R467" s="49">
        <v>0.44163363942369327</v>
      </c>
      <c r="S467" s="49">
        <f t="shared" si="103"/>
        <v>0.24805558607852105</v>
      </c>
      <c r="T467" s="59">
        <v>3</v>
      </c>
    </row>
    <row r="468" spans="1:20" ht="12.75" customHeight="1" x14ac:dyDescent="0.25">
      <c r="A468" s="52" t="s">
        <v>1009</v>
      </c>
      <c r="B468" s="52" t="s">
        <v>1010</v>
      </c>
      <c r="C468" s="52" t="s">
        <v>85</v>
      </c>
      <c r="D468" s="58">
        <f t="shared" si="91"/>
        <v>12513746</v>
      </c>
      <c r="E468" s="58">
        <f t="shared" si="92"/>
        <v>5199487</v>
      </c>
      <c r="F468" s="70">
        <f t="shared" si="93"/>
        <v>0.41550204071586555</v>
      </c>
      <c r="G468" s="58">
        <f t="shared" si="94"/>
        <v>12718326</v>
      </c>
      <c r="H468" s="58">
        <f t="shared" si="95"/>
        <v>7515462</v>
      </c>
      <c r="I468" s="70">
        <f t="shared" si="96"/>
        <v>0.59091597431926179</v>
      </c>
      <c r="J468" s="58">
        <f t="shared" si="97"/>
        <v>13577834</v>
      </c>
      <c r="K468" s="58">
        <f t="shared" si="98"/>
        <v>9292697</v>
      </c>
      <c r="L468" s="70">
        <f t="shared" si="99"/>
        <v>0.68440201876087159</v>
      </c>
      <c r="M468" s="51">
        <f t="shared" si="100"/>
        <v>13645078</v>
      </c>
      <c r="N468" s="51">
        <f t="shared" si="101"/>
        <v>11513782</v>
      </c>
      <c r="O468" s="49">
        <f t="shared" si="102"/>
        <v>0.84380477707785917</v>
      </c>
      <c r="P468" s="51">
        <v>14083538</v>
      </c>
      <c r="Q468" s="51">
        <v>14017153</v>
      </c>
      <c r="R468" s="49">
        <v>0.99528634069081223</v>
      </c>
      <c r="S468" s="49">
        <f t="shared" si="103"/>
        <v>0.70598223031293394</v>
      </c>
      <c r="T468" s="59">
        <v>2</v>
      </c>
    </row>
    <row r="469" spans="1:20" ht="12.75" customHeight="1" x14ac:dyDescent="0.25">
      <c r="A469" s="52" t="s">
        <v>1011</v>
      </c>
      <c r="B469" s="52" t="s">
        <v>568</v>
      </c>
      <c r="C469" s="52" t="s">
        <v>1012</v>
      </c>
      <c r="D469" s="58">
        <f t="shared" si="91"/>
        <v>7786895</v>
      </c>
      <c r="E469" s="58">
        <f t="shared" si="92"/>
        <v>1805584</v>
      </c>
      <c r="F469" s="70">
        <f t="shared" si="93"/>
        <v>0.23187470744115593</v>
      </c>
      <c r="G469" s="58">
        <f t="shared" si="94"/>
        <v>7845595</v>
      </c>
      <c r="H469" s="58">
        <f t="shared" si="95"/>
        <v>1820092</v>
      </c>
      <c r="I469" s="70">
        <f t="shared" si="96"/>
        <v>0.23198903333654108</v>
      </c>
      <c r="J469" s="58">
        <f t="shared" si="97"/>
        <v>8157925</v>
      </c>
      <c r="K469" s="58">
        <f t="shared" si="98"/>
        <v>2104834</v>
      </c>
      <c r="L469" s="70">
        <f t="shared" si="99"/>
        <v>0.25801095254001477</v>
      </c>
      <c r="M469" s="51">
        <f t="shared" si="100"/>
        <v>8941483</v>
      </c>
      <c r="N469" s="51">
        <f t="shared" si="101"/>
        <v>2481579</v>
      </c>
      <c r="O469" s="49">
        <f t="shared" si="102"/>
        <v>0.27753550501633789</v>
      </c>
      <c r="P469" s="51">
        <v>9788666</v>
      </c>
      <c r="Q469" s="51">
        <v>4118700</v>
      </c>
      <c r="R469" s="49">
        <v>0.42076213449309641</v>
      </c>
      <c r="S469" s="49">
        <f t="shared" si="103"/>
        <v>0.28403446656542924</v>
      </c>
      <c r="T469" s="59">
        <v>2</v>
      </c>
    </row>
    <row r="470" spans="1:20" ht="12.75" customHeight="1" x14ac:dyDescent="0.25">
      <c r="A470" s="52" t="s">
        <v>1013</v>
      </c>
      <c r="B470" s="52" t="s">
        <v>1014</v>
      </c>
      <c r="C470" s="52" t="s">
        <v>1012</v>
      </c>
      <c r="D470" s="58">
        <f t="shared" si="91"/>
        <v>14444388</v>
      </c>
      <c r="E470" s="58">
        <f t="shared" si="92"/>
        <v>6785330</v>
      </c>
      <c r="F470" s="70">
        <f t="shared" si="93"/>
        <v>0.46975545104437794</v>
      </c>
      <c r="G470" s="58">
        <f t="shared" si="94"/>
        <v>14091678</v>
      </c>
      <c r="H470" s="58">
        <f t="shared" si="95"/>
        <v>6604495</v>
      </c>
      <c r="I470" s="70">
        <f t="shared" si="96"/>
        <v>0.46868052193642235</v>
      </c>
      <c r="J470" s="58">
        <f t="shared" si="97"/>
        <v>14264608</v>
      </c>
      <c r="K470" s="58">
        <f t="shared" si="98"/>
        <v>7463802</v>
      </c>
      <c r="L470" s="70">
        <f t="shared" si="99"/>
        <v>0.52323919451554501</v>
      </c>
      <c r="M470" s="51">
        <f t="shared" si="100"/>
        <v>15561258</v>
      </c>
      <c r="N470" s="51">
        <f t="shared" si="101"/>
        <v>8033796</v>
      </c>
      <c r="O470" s="49">
        <f t="shared" si="102"/>
        <v>0.51626905742453466</v>
      </c>
      <c r="P470" s="51">
        <v>15707633</v>
      </c>
      <c r="Q470" s="51">
        <v>8100387</v>
      </c>
      <c r="R470" s="49">
        <v>0.51569749560611711</v>
      </c>
      <c r="S470" s="49">
        <f t="shared" si="103"/>
        <v>0.49872834410539946</v>
      </c>
      <c r="T470" s="59">
        <v>1</v>
      </c>
    </row>
    <row r="471" spans="1:20" ht="12.75" customHeight="1" x14ac:dyDescent="0.25">
      <c r="A471" s="52" t="s">
        <v>1015</v>
      </c>
      <c r="B471" s="52" t="s">
        <v>1016</v>
      </c>
      <c r="C471" s="52" t="s">
        <v>1012</v>
      </c>
      <c r="D471" s="58">
        <f t="shared" si="91"/>
        <v>15545698</v>
      </c>
      <c r="E471" s="58">
        <f t="shared" si="92"/>
        <v>2117266</v>
      </c>
      <c r="F471" s="70">
        <f t="shared" si="93"/>
        <v>0.13619626471580756</v>
      </c>
      <c r="G471" s="58">
        <f t="shared" si="94"/>
        <v>14988361</v>
      </c>
      <c r="H471" s="58">
        <f t="shared" si="95"/>
        <v>3015327</v>
      </c>
      <c r="I471" s="70">
        <f t="shared" si="96"/>
        <v>0.20117790063903584</v>
      </c>
      <c r="J471" s="58">
        <f t="shared" si="97"/>
        <v>17662701</v>
      </c>
      <c r="K471" s="58">
        <f t="shared" si="98"/>
        <v>4475691</v>
      </c>
      <c r="L471" s="70">
        <f t="shared" si="99"/>
        <v>0.25339788065256835</v>
      </c>
      <c r="M471" s="51">
        <f t="shared" si="100"/>
        <v>16345988</v>
      </c>
      <c r="N471" s="51">
        <f t="shared" si="101"/>
        <v>6303451</v>
      </c>
      <c r="O471" s="49">
        <f t="shared" si="102"/>
        <v>0.38562679722999921</v>
      </c>
      <c r="P471" s="51">
        <v>18187697</v>
      </c>
      <c r="Q471" s="51">
        <v>7593332</v>
      </c>
      <c r="R471" s="49">
        <v>0.41749826819745239</v>
      </c>
      <c r="S471" s="49">
        <f t="shared" si="103"/>
        <v>0.27877942228697267</v>
      </c>
      <c r="T471" s="59">
        <v>3</v>
      </c>
    </row>
    <row r="472" spans="1:20" ht="12.75" customHeight="1" x14ac:dyDescent="0.25">
      <c r="A472" s="52" t="s">
        <v>1017</v>
      </c>
      <c r="B472" s="52" t="s">
        <v>1018</v>
      </c>
      <c r="C472" s="52" t="s">
        <v>1012</v>
      </c>
      <c r="D472" s="58">
        <f t="shared" si="91"/>
        <v>8646711</v>
      </c>
      <c r="E472" s="58">
        <f t="shared" si="92"/>
        <v>2813935</v>
      </c>
      <c r="F472" s="70">
        <f t="shared" si="93"/>
        <v>0.32543414484420724</v>
      </c>
      <c r="G472" s="58">
        <f t="shared" si="94"/>
        <v>7956416</v>
      </c>
      <c r="H472" s="58">
        <f t="shared" si="95"/>
        <v>2254303</v>
      </c>
      <c r="I472" s="70">
        <f t="shared" si="96"/>
        <v>0.28333146482034122</v>
      </c>
      <c r="J472" s="58">
        <f t="shared" si="97"/>
        <v>8433913</v>
      </c>
      <c r="K472" s="58">
        <f t="shared" si="98"/>
        <v>1924352</v>
      </c>
      <c r="L472" s="70">
        <f t="shared" si="99"/>
        <v>0.22816834842854081</v>
      </c>
      <c r="M472" s="51">
        <f t="shared" si="100"/>
        <v>8661316</v>
      </c>
      <c r="N472" s="51">
        <f t="shared" si="101"/>
        <v>2062923</v>
      </c>
      <c r="O472" s="49">
        <f t="shared" si="102"/>
        <v>0.23817662350617388</v>
      </c>
      <c r="P472" s="51">
        <v>9075551</v>
      </c>
      <c r="Q472" s="51">
        <v>3552311</v>
      </c>
      <c r="R472" s="49">
        <v>0.3914154633696621</v>
      </c>
      <c r="S472" s="49">
        <f t="shared" si="103"/>
        <v>0.29330520899378504</v>
      </c>
      <c r="T472" s="59">
        <v>2</v>
      </c>
    </row>
    <row r="473" spans="1:20" ht="12.75" customHeight="1" x14ac:dyDescent="0.25">
      <c r="A473" s="52" t="s">
        <v>1019</v>
      </c>
      <c r="B473" s="52" t="s">
        <v>1020</v>
      </c>
      <c r="C473" s="52" t="s">
        <v>186</v>
      </c>
      <c r="D473" s="58">
        <f t="shared" si="91"/>
        <v>31373681</v>
      </c>
      <c r="E473" s="58">
        <f t="shared" si="92"/>
        <v>3659726</v>
      </c>
      <c r="F473" s="70">
        <f t="shared" si="93"/>
        <v>0.11664955731525414</v>
      </c>
      <c r="G473" s="58">
        <f t="shared" si="94"/>
        <v>30152174</v>
      </c>
      <c r="H473" s="58">
        <f t="shared" si="95"/>
        <v>3764559</v>
      </c>
      <c r="I473" s="70">
        <f t="shared" si="96"/>
        <v>0.12485199243013125</v>
      </c>
      <c r="J473" s="58">
        <f t="shared" si="97"/>
        <v>30799480</v>
      </c>
      <c r="K473" s="58">
        <f t="shared" si="98"/>
        <v>5207143</v>
      </c>
      <c r="L473" s="70">
        <f t="shared" si="99"/>
        <v>0.16906593877558973</v>
      </c>
      <c r="M473" s="51">
        <f t="shared" si="100"/>
        <v>39339436</v>
      </c>
      <c r="N473" s="51">
        <f t="shared" si="101"/>
        <v>6899415</v>
      </c>
      <c r="O473" s="49">
        <f t="shared" si="102"/>
        <v>0.17538164502409237</v>
      </c>
      <c r="P473" s="51">
        <v>33154633</v>
      </c>
      <c r="Q473" s="51">
        <v>7794182</v>
      </c>
      <c r="R473" s="49">
        <v>0.23508575709464194</v>
      </c>
      <c r="S473" s="49">
        <f t="shared" si="103"/>
        <v>0.16420697812794188</v>
      </c>
      <c r="T473" s="59">
        <v>6</v>
      </c>
    </row>
    <row r="474" spans="1:20" ht="12.75" customHeight="1" x14ac:dyDescent="0.25">
      <c r="A474" s="52" t="s">
        <v>1021</v>
      </c>
      <c r="B474" s="52" t="s">
        <v>1022</v>
      </c>
      <c r="C474" s="52" t="s">
        <v>186</v>
      </c>
      <c r="D474" s="58">
        <f t="shared" si="91"/>
        <v>20971572</v>
      </c>
      <c r="E474" s="58">
        <f t="shared" si="92"/>
        <v>2531027</v>
      </c>
      <c r="F474" s="70">
        <f t="shared" si="93"/>
        <v>0.12068847294804605</v>
      </c>
      <c r="G474" s="58">
        <f t="shared" si="94"/>
        <v>19701541</v>
      </c>
      <c r="H474" s="58">
        <f t="shared" si="95"/>
        <v>2249617</v>
      </c>
      <c r="I474" s="70">
        <f t="shared" si="96"/>
        <v>0.11418482442566295</v>
      </c>
      <c r="J474" s="58">
        <f t="shared" si="97"/>
        <v>19956890</v>
      </c>
      <c r="K474" s="58">
        <f t="shared" si="98"/>
        <v>2321206</v>
      </c>
      <c r="L474" s="70">
        <f t="shared" si="99"/>
        <v>0.11631100837855998</v>
      </c>
      <c r="M474" s="51">
        <f t="shared" si="100"/>
        <v>19646821</v>
      </c>
      <c r="N474" s="51">
        <f t="shared" si="101"/>
        <v>2977155</v>
      </c>
      <c r="O474" s="49">
        <f t="shared" si="102"/>
        <v>0.15153367560074987</v>
      </c>
      <c r="P474" s="51">
        <v>19595708</v>
      </c>
      <c r="Q474" s="51">
        <v>3588282</v>
      </c>
      <c r="R474" s="49">
        <v>0.18311571084851846</v>
      </c>
      <c r="S474" s="49">
        <f t="shared" si="103"/>
        <v>0.13716673844030747</v>
      </c>
      <c r="T474" s="59">
        <v>3</v>
      </c>
    </row>
    <row r="475" spans="1:20" ht="12.75" customHeight="1" x14ac:dyDescent="0.25">
      <c r="A475" s="52" t="s">
        <v>1023</v>
      </c>
      <c r="B475" s="52" t="s">
        <v>1024</v>
      </c>
      <c r="C475" s="52" t="s">
        <v>186</v>
      </c>
      <c r="D475" s="58">
        <f t="shared" si="91"/>
        <v>18662189</v>
      </c>
      <c r="E475" s="58">
        <f t="shared" si="92"/>
        <v>830131</v>
      </c>
      <c r="F475" s="70">
        <f t="shared" si="93"/>
        <v>4.4481973684866227E-2</v>
      </c>
      <c r="G475" s="58">
        <f t="shared" si="94"/>
        <v>17670829</v>
      </c>
      <c r="H475" s="58">
        <f t="shared" si="95"/>
        <v>1381752</v>
      </c>
      <c r="I475" s="70">
        <f t="shared" si="96"/>
        <v>7.8193954567722879E-2</v>
      </c>
      <c r="J475" s="58">
        <f t="shared" si="97"/>
        <v>18060866</v>
      </c>
      <c r="K475" s="58">
        <f t="shared" si="98"/>
        <v>2615300</v>
      </c>
      <c r="L475" s="70">
        <f t="shared" si="99"/>
        <v>0.1448047950746105</v>
      </c>
      <c r="M475" s="51">
        <f t="shared" si="100"/>
        <v>18954369</v>
      </c>
      <c r="N475" s="51">
        <f t="shared" si="101"/>
        <v>3218282</v>
      </c>
      <c r="O475" s="49">
        <f t="shared" si="102"/>
        <v>0.16979103867820658</v>
      </c>
      <c r="P475" s="51">
        <v>19102537</v>
      </c>
      <c r="Q475" s="51">
        <v>4117390</v>
      </c>
      <c r="R475" s="49">
        <v>0.21554152728509307</v>
      </c>
      <c r="S475" s="49">
        <f t="shared" si="103"/>
        <v>0.13056265785809984</v>
      </c>
      <c r="T475" s="59">
        <v>3</v>
      </c>
    </row>
    <row r="476" spans="1:20" ht="12.75" customHeight="1" x14ac:dyDescent="0.25">
      <c r="A476" s="52" t="s">
        <v>1025</v>
      </c>
      <c r="B476" s="52" t="s">
        <v>1026</v>
      </c>
      <c r="C476" s="52" t="s">
        <v>186</v>
      </c>
      <c r="D476" s="58">
        <f t="shared" si="91"/>
        <v>13392996</v>
      </c>
      <c r="E476" s="58">
        <f t="shared" si="92"/>
        <v>2967482</v>
      </c>
      <c r="F476" s="70">
        <f t="shared" si="93"/>
        <v>0.22156969209876565</v>
      </c>
      <c r="G476" s="58">
        <f t="shared" si="94"/>
        <v>13494898</v>
      </c>
      <c r="H476" s="58">
        <f t="shared" si="95"/>
        <v>2276369</v>
      </c>
      <c r="I476" s="70">
        <f t="shared" si="96"/>
        <v>0.16868367586031402</v>
      </c>
      <c r="J476" s="58">
        <f t="shared" si="97"/>
        <v>13327218</v>
      </c>
      <c r="K476" s="58">
        <f t="shared" si="98"/>
        <v>2292490</v>
      </c>
      <c r="L476" s="70">
        <f t="shared" si="99"/>
        <v>0.17201564497556804</v>
      </c>
      <c r="M476" s="51">
        <f t="shared" si="100"/>
        <v>13607535</v>
      </c>
      <c r="N476" s="51">
        <f t="shared" si="101"/>
        <v>2377473</v>
      </c>
      <c r="O476" s="49">
        <f t="shared" si="102"/>
        <v>0.17471739003427145</v>
      </c>
      <c r="P476" s="51">
        <v>13373990</v>
      </c>
      <c r="Q476" s="51">
        <v>3293021</v>
      </c>
      <c r="R476" s="49">
        <v>0.24622577106757221</v>
      </c>
      <c r="S476" s="49">
        <f t="shared" si="103"/>
        <v>0.19664243480729829</v>
      </c>
      <c r="T476" s="59">
        <v>1</v>
      </c>
    </row>
    <row r="477" spans="1:20" ht="12.75" customHeight="1" x14ac:dyDescent="0.25">
      <c r="A477" s="52" t="s">
        <v>1027</v>
      </c>
      <c r="B477" s="52" t="s">
        <v>1028</v>
      </c>
      <c r="C477" s="52" t="s">
        <v>186</v>
      </c>
      <c r="D477" s="58">
        <f t="shared" si="91"/>
        <v>10344486</v>
      </c>
      <c r="E477" s="58">
        <f t="shared" si="92"/>
        <v>1389266</v>
      </c>
      <c r="F477" s="70">
        <f t="shared" si="93"/>
        <v>0.13430014792421779</v>
      </c>
      <c r="G477" s="58">
        <f t="shared" si="94"/>
        <v>10996590</v>
      </c>
      <c r="H477" s="58">
        <f t="shared" si="95"/>
        <v>1532452</v>
      </c>
      <c r="I477" s="70">
        <f t="shared" si="96"/>
        <v>0.13935701885766405</v>
      </c>
      <c r="J477" s="58">
        <f t="shared" si="97"/>
        <v>11062423</v>
      </c>
      <c r="K477" s="58">
        <f t="shared" si="98"/>
        <v>2002694</v>
      </c>
      <c r="L477" s="70">
        <f t="shared" si="99"/>
        <v>0.18103574596632221</v>
      </c>
      <c r="M477" s="51">
        <f t="shared" si="100"/>
        <v>11891824</v>
      </c>
      <c r="N477" s="51">
        <f t="shared" si="101"/>
        <v>2236931</v>
      </c>
      <c r="O477" s="49">
        <f t="shared" si="102"/>
        <v>0.18810663528151778</v>
      </c>
      <c r="P477" s="51">
        <v>12119473</v>
      </c>
      <c r="Q477" s="51">
        <v>2885284</v>
      </c>
      <c r="R477" s="49">
        <v>0.23807008770100813</v>
      </c>
      <c r="S477" s="49">
        <f t="shared" si="103"/>
        <v>0.17617392714614599</v>
      </c>
      <c r="T477" s="59">
        <v>3</v>
      </c>
    </row>
    <row r="478" spans="1:20" ht="12.75" customHeight="1" x14ac:dyDescent="0.25">
      <c r="A478" s="52" t="s">
        <v>1029</v>
      </c>
      <c r="B478" s="52" t="s">
        <v>1030</v>
      </c>
      <c r="C478" s="52" t="s">
        <v>186</v>
      </c>
      <c r="D478" s="58">
        <f t="shared" si="91"/>
        <v>17288597</v>
      </c>
      <c r="E478" s="58">
        <f t="shared" si="92"/>
        <v>9739750</v>
      </c>
      <c r="F478" s="70">
        <f t="shared" si="93"/>
        <v>0.56336266037087912</v>
      </c>
      <c r="G478" s="58">
        <f t="shared" si="94"/>
        <v>16795144</v>
      </c>
      <c r="H478" s="58">
        <f t="shared" si="95"/>
        <v>12049921</v>
      </c>
      <c r="I478" s="70">
        <f t="shared" si="96"/>
        <v>0.71746458381065381</v>
      </c>
      <c r="J478" s="58">
        <f t="shared" si="97"/>
        <v>16907662</v>
      </c>
      <c r="K478" s="58">
        <f t="shared" si="98"/>
        <v>13833267</v>
      </c>
      <c r="L478" s="70">
        <f t="shared" si="99"/>
        <v>0.81816557487368746</v>
      </c>
      <c r="M478" s="51">
        <f t="shared" si="100"/>
        <v>17251859</v>
      </c>
      <c r="N478" s="51">
        <f t="shared" si="101"/>
        <v>15444260</v>
      </c>
      <c r="O478" s="49">
        <f t="shared" si="102"/>
        <v>0.89522294379985368</v>
      </c>
      <c r="P478" s="51">
        <v>18398013</v>
      </c>
      <c r="Q478" s="51">
        <v>16164069</v>
      </c>
      <c r="R478" s="49">
        <v>0.8785768876236798</v>
      </c>
      <c r="S478" s="49">
        <f t="shared" si="103"/>
        <v>0.77455853009575082</v>
      </c>
      <c r="T478" s="59">
        <v>2</v>
      </c>
    </row>
    <row r="479" spans="1:20" ht="12.75" customHeight="1" x14ac:dyDescent="0.25">
      <c r="A479" s="52" t="s">
        <v>1031</v>
      </c>
      <c r="B479" s="52" t="s">
        <v>1032</v>
      </c>
      <c r="C479" s="52" t="s">
        <v>186</v>
      </c>
      <c r="D479" s="58">
        <f t="shared" si="91"/>
        <v>20583332</v>
      </c>
      <c r="E479" s="58">
        <f t="shared" si="92"/>
        <v>3155586</v>
      </c>
      <c r="F479" s="70">
        <f t="shared" si="93"/>
        <v>0.15330783179321988</v>
      </c>
      <c r="G479" s="58">
        <f t="shared" si="94"/>
        <v>20625015</v>
      </c>
      <c r="H479" s="58">
        <f t="shared" si="95"/>
        <v>3852710</v>
      </c>
      <c r="I479" s="70">
        <f t="shared" si="96"/>
        <v>0.18679792475302442</v>
      </c>
      <c r="J479" s="58">
        <f t="shared" si="97"/>
        <v>21301570</v>
      </c>
      <c r="K479" s="58">
        <f t="shared" si="98"/>
        <v>3935399</v>
      </c>
      <c r="L479" s="70">
        <f t="shared" si="99"/>
        <v>0.18474689893749616</v>
      </c>
      <c r="M479" s="51">
        <f t="shared" si="100"/>
        <v>22081135</v>
      </c>
      <c r="N479" s="51">
        <f t="shared" si="101"/>
        <v>4624403</v>
      </c>
      <c r="O479" s="49">
        <f t="shared" si="102"/>
        <v>0.20942777624429179</v>
      </c>
      <c r="P479" s="51">
        <v>22105232</v>
      </c>
      <c r="Q479" s="51">
        <v>5373448</v>
      </c>
      <c r="R479" s="49">
        <v>0.24308489501489963</v>
      </c>
      <c r="S479" s="49">
        <f t="shared" si="103"/>
        <v>0.19547306534858638</v>
      </c>
      <c r="T479" s="59">
        <v>5</v>
      </c>
    </row>
    <row r="480" spans="1:20" ht="12.75" customHeight="1" x14ac:dyDescent="0.25">
      <c r="A480" s="52" t="s">
        <v>1033</v>
      </c>
      <c r="B480" s="52" t="s">
        <v>1034</v>
      </c>
      <c r="C480" s="52" t="s">
        <v>186</v>
      </c>
      <c r="D480" s="58">
        <f t="shared" si="91"/>
        <v>10041209</v>
      </c>
      <c r="E480" s="58">
        <f t="shared" si="92"/>
        <v>1241040</v>
      </c>
      <c r="F480" s="70">
        <f t="shared" si="93"/>
        <v>0.12359467868859218</v>
      </c>
      <c r="G480" s="58">
        <f t="shared" si="94"/>
        <v>9698086</v>
      </c>
      <c r="H480" s="58">
        <f t="shared" si="95"/>
        <v>1497951</v>
      </c>
      <c r="I480" s="70">
        <f t="shared" si="96"/>
        <v>0.15445841581524436</v>
      </c>
      <c r="J480" s="58">
        <f t="shared" si="97"/>
        <v>10289573</v>
      </c>
      <c r="K480" s="58">
        <f t="shared" si="98"/>
        <v>1880876</v>
      </c>
      <c r="L480" s="70">
        <f t="shared" si="99"/>
        <v>0.18279436862929102</v>
      </c>
      <c r="M480" s="51">
        <f t="shared" si="100"/>
        <v>11301446</v>
      </c>
      <c r="N480" s="51">
        <f t="shared" si="101"/>
        <v>1815379</v>
      </c>
      <c r="O480" s="49">
        <f t="shared" si="102"/>
        <v>0.16063245358160363</v>
      </c>
      <c r="P480" s="51">
        <v>11605957</v>
      </c>
      <c r="Q480" s="51">
        <v>1701842</v>
      </c>
      <c r="R480" s="49">
        <v>0.14663521500208901</v>
      </c>
      <c r="S480" s="49">
        <f t="shared" si="103"/>
        <v>0.15362302634336403</v>
      </c>
      <c r="T480" s="59">
        <v>2</v>
      </c>
    </row>
    <row r="481" spans="1:20" ht="12.75" customHeight="1" x14ac:dyDescent="0.25">
      <c r="A481" s="52" t="s">
        <v>1035</v>
      </c>
      <c r="B481" s="52" t="s">
        <v>1036</v>
      </c>
      <c r="C481" s="52" t="s">
        <v>124</v>
      </c>
      <c r="D481" s="58">
        <f t="shared" si="91"/>
        <v>10176827</v>
      </c>
      <c r="E481" s="58">
        <f t="shared" si="92"/>
        <v>1807387</v>
      </c>
      <c r="F481" s="70">
        <f t="shared" si="93"/>
        <v>0.17759828284395518</v>
      </c>
      <c r="G481" s="58">
        <f t="shared" si="94"/>
        <v>9681322</v>
      </c>
      <c r="H481" s="58">
        <f t="shared" si="95"/>
        <v>2352854</v>
      </c>
      <c r="I481" s="70">
        <f t="shared" si="96"/>
        <v>0.24303023905206333</v>
      </c>
      <c r="J481" s="58">
        <f t="shared" si="97"/>
        <v>10106476</v>
      </c>
      <c r="K481" s="58">
        <f t="shared" si="98"/>
        <v>3103319</v>
      </c>
      <c r="L481" s="70">
        <f t="shared" si="99"/>
        <v>0.30706242215387441</v>
      </c>
      <c r="M481" s="51">
        <f t="shared" si="100"/>
        <v>10011078</v>
      </c>
      <c r="N481" s="51">
        <f t="shared" si="101"/>
        <v>4843318</v>
      </c>
      <c r="O481" s="49">
        <f t="shared" si="102"/>
        <v>0.48379585095631061</v>
      </c>
      <c r="P481" s="51">
        <v>11186625</v>
      </c>
      <c r="Q481" s="51">
        <v>6730294</v>
      </c>
      <c r="R481" s="49">
        <v>0.60163758059289552</v>
      </c>
      <c r="S481" s="49">
        <f t="shared" si="103"/>
        <v>0.36262487511981978</v>
      </c>
      <c r="T481" s="59">
        <v>1</v>
      </c>
    </row>
    <row r="482" spans="1:20" ht="12.75" customHeight="1" x14ac:dyDescent="0.25">
      <c r="A482" s="52" t="s">
        <v>1037</v>
      </c>
      <c r="B482" s="52" t="s">
        <v>1038</v>
      </c>
      <c r="C482" s="52" t="s">
        <v>124</v>
      </c>
      <c r="D482" s="58">
        <f t="shared" si="91"/>
        <v>12987538</v>
      </c>
      <c r="E482" s="58">
        <f t="shared" si="92"/>
        <v>7638711</v>
      </c>
      <c r="F482" s="70">
        <f t="shared" si="93"/>
        <v>0.58815697016632407</v>
      </c>
      <c r="G482" s="58">
        <f t="shared" si="94"/>
        <v>12140046</v>
      </c>
      <c r="H482" s="58">
        <f t="shared" si="95"/>
        <v>8410723</v>
      </c>
      <c r="I482" s="70">
        <f t="shared" si="96"/>
        <v>0.69280816563627523</v>
      </c>
      <c r="J482" s="58">
        <f t="shared" si="97"/>
        <v>13210892</v>
      </c>
      <c r="K482" s="58">
        <f t="shared" si="98"/>
        <v>9615811</v>
      </c>
      <c r="L482" s="70">
        <f t="shared" si="99"/>
        <v>0.72786992732966105</v>
      </c>
      <c r="M482" s="51">
        <f t="shared" si="100"/>
        <v>13698310</v>
      </c>
      <c r="N482" s="51">
        <f t="shared" si="101"/>
        <v>11595865</v>
      </c>
      <c r="O482" s="49">
        <f t="shared" si="102"/>
        <v>0.8465179281239803</v>
      </c>
      <c r="P482" s="51">
        <v>13980189</v>
      </c>
      <c r="Q482" s="51">
        <v>13411264</v>
      </c>
      <c r="R482" s="49">
        <v>0.95930491354587555</v>
      </c>
      <c r="S482" s="49">
        <f t="shared" si="103"/>
        <v>0.76293158096042324</v>
      </c>
      <c r="T482" s="59">
        <v>2</v>
      </c>
    </row>
    <row r="483" spans="1:20" ht="12.75" customHeight="1" x14ac:dyDescent="0.25">
      <c r="A483" s="52" t="s">
        <v>1039</v>
      </c>
      <c r="B483" s="52" t="s">
        <v>1040</v>
      </c>
      <c r="C483" s="52" t="s">
        <v>124</v>
      </c>
      <c r="D483" s="58">
        <f t="shared" si="91"/>
        <v>8597386</v>
      </c>
      <c r="E483" s="58">
        <f t="shared" si="92"/>
        <v>984089</v>
      </c>
      <c r="F483" s="70">
        <f t="shared" si="93"/>
        <v>0.11446374514300044</v>
      </c>
      <c r="G483" s="58">
        <f t="shared" si="94"/>
        <v>8294625</v>
      </c>
      <c r="H483" s="58">
        <f t="shared" si="95"/>
        <v>710272</v>
      </c>
      <c r="I483" s="70">
        <f t="shared" si="96"/>
        <v>8.5630393176303929E-2</v>
      </c>
      <c r="J483" s="58">
        <f t="shared" si="97"/>
        <v>7780760</v>
      </c>
      <c r="K483" s="58">
        <f t="shared" si="98"/>
        <v>1120991</v>
      </c>
      <c r="L483" s="70">
        <f t="shared" si="99"/>
        <v>0.14407217289827728</v>
      </c>
      <c r="M483" s="51">
        <f t="shared" si="100"/>
        <v>7892923</v>
      </c>
      <c r="N483" s="51">
        <f t="shared" si="101"/>
        <v>2413215</v>
      </c>
      <c r="O483" s="49">
        <f t="shared" si="102"/>
        <v>0.30574414573663017</v>
      </c>
      <c r="P483" s="51">
        <v>8672769</v>
      </c>
      <c r="Q483" s="51">
        <v>3722249</v>
      </c>
      <c r="R483" s="49">
        <v>0.42918807130686865</v>
      </c>
      <c r="S483" s="49">
        <f t="shared" si="103"/>
        <v>0.21581970565221606</v>
      </c>
      <c r="T483" s="59">
        <v>2</v>
      </c>
    </row>
    <row r="484" spans="1:20" ht="12.75" customHeight="1" x14ac:dyDescent="0.25">
      <c r="A484" s="52" t="s">
        <v>1041</v>
      </c>
      <c r="B484" s="52" t="s">
        <v>1042</v>
      </c>
      <c r="C484" s="52" t="s">
        <v>1043</v>
      </c>
      <c r="D484" s="58">
        <f t="shared" si="91"/>
        <v>7969550</v>
      </c>
      <c r="E484" s="58">
        <f t="shared" si="92"/>
        <v>4386736</v>
      </c>
      <c r="F484" s="70">
        <f t="shared" si="93"/>
        <v>0.55043710121650535</v>
      </c>
      <c r="G484" s="58">
        <f t="shared" si="94"/>
        <v>8124871</v>
      </c>
      <c r="H484" s="58">
        <f t="shared" si="95"/>
        <v>4497379</v>
      </c>
      <c r="I484" s="70">
        <f t="shared" si="96"/>
        <v>0.55353235762143183</v>
      </c>
      <c r="J484" s="58">
        <f t="shared" si="97"/>
        <v>8678001</v>
      </c>
      <c r="K484" s="58">
        <f t="shared" si="98"/>
        <v>4234392</v>
      </c>
      <c r="L484" s="70">
        <f t="shared" si="99"/>
        <v>0.48794555335958134</v>
      </c>
      <c r="M484" s="51">
        <f t="shared" si="100"/>
        <v>8731209</v>
      </c>
      <c r="N484" s="51">
        <f t="shared" si="101"/>
        <v>4519572</v>
      </c>
      <c r="O484" s="49">
        <f t="shared" si="102"/>
        <v>0.51763415581965799</v>
      </c>
      <c r="P484" s="51">
        <v>8957420</v>
      </c>
      <c r="Q484" s="51">
        <v>5488191</v>
      </c>
      <c r="R484" s="49">
        <v>0.61269774109062658</v>
      </c>
      <c r="S484" s="49">
        <f t="shared" si="103"/>
        <v>0.54444938182156055</v>
      </c>
      <c r="T484" s="59">
        <v>2</v>
      </c>
    </row>
    <row r="485" spans="1:20" ht="12.75" customHeight="1" x14ac:dyDescent="0.25">
      <c r="A485" s="52" t="s">
        <v>1044</v>
      </c>
      <c r="B485" s="52" t="s">
        <v>1045</v>
      </c>
      <c r="C485" s="52" t="s">
        <v>1043</v>
      </c>
      <c r="D485" s="58">
        <f t="shared" si="91"/>
        <v>5945689</v>
      </c>
      <c r="E485" s="58">
        <f t="shared" si="92"/>
        <v>3959064</v>
      </c>
      <c r="F485" s="70">
        <f t="shared" si="93"/>
        <v>0.66587135654084828</v>
      </c>
      <c r="G485" s="58">
        <f t="shared" si="94"/>
        <v>6020605</v>
      </c>
      <c r="H485" s="58">
        <f t="shared" si="95"/>
        <v>3848930</v>
      </c>
      <c r="I485" s="70">
        <f t="shared" si="96"/>
        <v>0.63929289498314534</v>
      </c>
      <c r="J485" s="58">
        <f t="shared" si="97"/>
        <v>6066739</v>
      </c>
      <c r="K485" s="58">
        <f t="shared" si="98"/>
        <v>3628126</v>
      </c>
      <c r="L485" s="70">
        <f t="shared" si="99"/>
        <v>0.59803561682808504</v>
      </c>
      <c r="M485" s="51">
        <f t="shared" si="100"/>
        <v>6313017</v>
      </c>
      <c r="N485" s="51">
        <f t="shared" si="101"/>
        <v>3451645</v>
      </c>
      <c r="O485" s="49">
        <f t="shared" si="102"/>
        <v>0.54675046812007633</v>
      </c>
      <c r="P485" s="51">
        <v>5992317</v>
      </c>
      <c r="Q485" s="51">
        <v>4284252</v>
      </c>
      <c r="R485" s="49">
        <v>0.71495750308269734</v>
      </c>
      <c r="S485" s="49">
        <f t="shared" si="103"/>
        <v>0.63298156791097049</v>
      </c>
      <c r="T485" s="59">
        <v>2</v>
      </c>
    </row>
    <row r="486" spans="1:20" ht="12.75" customHeight="1" x14ac:dyDescent="0.25">
      <c r="A486" s="52" t="s">
        <v>1046</v>
      </c>
      <c r="B486" s="52" t="s">
        <v>1047</v>
      </c>
      <c r="C486" s="52" t="s">
        <v>1043</v>
      </c>
      <c r="D486" s="58">
        <f t="shared" si="91"/>
        <v>3518139</v>
      </c>
      <c r="E486" s="58">
        <f t="shared" si="92"/>
        <v>263968</v>
      </c>
      <c r="F486" s="70">
        <f t="shared" si="93"/>
        <v>7.5030577245526683E-2</v>
      </c>
      <c r="G486" s="58">
        <f t="shared" si="94"/>
        <v>3428946</v>
      </c>
      <c r="H486" s="58">
        <f t="shared" si="95"/>
        <v>559684</v>
      </c>
      <c r="I486" s="70">
        <f t="shared" si="96"/>
        <v>0.16322333451737064</v>
      </c>
      <c r="J486" s="58">
        <f t="shared" si="97"/>
        <v>3620233</v>
      </c>
      <c r="K486" s="58">
        <f t="shared" si="98"/>
        <v>610946</v>
      </c>
      <c r="L486" s="70">
        <f t="shared" si="99"/>
        <v>0.16875875116325387</v>
      </c>
      <c r="M486" s="51">
        <f t="shared" si="100"/>
        <v>3667381</v>
      </c>
      <c r="N486" s="51">
        <f t="shared" si="101"/>
        <v>731566</v>
      </c>
      <c r="O486" s="49">
        <f t="shared" si="102"/>
        <v>0.19947913783705593</v>
      </c>
      <c r="P486" s="51">
        <v>3715300</v>
      </c>
      <c r="Q486" s="51">
        <v>1105690</v>
      </c>
      <c r="R486" s="49">
        <v>0.29760450030953084</v>
      </c>
      <c r="S486" s="49">
        <f t="shared" si="103"/>
        <v>0.18081926021454761</v>
      </c>
      <c r="T486" s="59">
        <v>2</v>
      </c>
    </row>
    <row r="487" spans="1:20" ht="12.75" customHeight="1" x14ac:dyDescent="0.25">
      <c r="A487" s="52" t="s">
        <v>1048</v>
      </c>
      <c r="B487" s="52" t="s">
        <v>1049</v>
      </c>
      <c r="C487" s="52" t="s">
        <v>1043</v>
      </c>
      <c r="D487" s="58">
        <f t="shared" si="91"/>
        <v>5495927</v>
      </c>
      <c r="E487" s="58">
        <f t="shared" si="92"/>
        <v>1563367</v>
      </c>
      <c r="F487" s="70">
        <f t="shared" si="93"/>
        <v>0.2844592004224219</v>
      </c>
      <c r="G487" s="58">
        <f t="shared" si="94"/>
        <v>5456537</v>
      </c>
      <c r="H487" s="58">
        <f t="shared" si="95"/>
        <v>2160882</v>
      </c>
      <c r="I487" s="70">
        <f t="shared" si="96"/>
        <v>0.39601710755374703</v>
      </c>
      <c r="J487" s="58">
        <f t="shared" si="97"/>
        <v>5639937</v>
      </c>
      <c r="K487" s="58">
        <f t="shared" si="98"/>
        <v>2817704</v>
      </c>
      <c r="L487" s="70">
        <f t="shared" si="99"/>
        <v>0.49959848842283167</v>
      </c>
      <c r="M487" s="51">
        <f t="shared" si="100"/>
        <v>6395636</v>
      </c>
      <c r="N487" s="51">
        <f t="shared" si="101"/>
        <v>3674264</v>
      </c>
      <c r="O487" s="49">
        <f t="shared" si="102"/>
        <v>0.57449548410822626</v>
      </c>
      <c r="P487" s="51">
        <v>5993408</v>
      </c>
      <c r="Q487" s="51">
        <v>4480541</v>
      </c>
      <c r="R487" s="49">
        <v>0.74757817255224401</v>
      </c>
      <c r="S487" s="49">
        <f t="shared" si="103"/>
        <v>0.50042969061189413</v>
      </c>
      <c r="T487" s="59">
        <v>3</v>
      </c>
    </row>
    <row r="488" spans="1:20" ht="12.75" customHeight="1" x14ac:dyDescent="0.25">
      <c r="A488" s="52" t="s">
        <v>1050</v>
      </c>
      <c r="B488" s="52" t="s">
        <v>1051</v>
      </c>
      <c r="C488" s="52" t="s">
        <v>1043</v>
      </c>
      <c r="D488" s="58">
        <f t="shared" si="91"/>
        <v>6451768</v>
      </c>
      <c r="E488" s="58">
        <f t="shared" si="92"/>
        <v>2616127</v>
      </c>
      <c r="F488" s="70">
        <f t="shared" si="93"/>
        <v>0.40548993702191399</v>
      </c>
      <c r="G488" s="58">
        <f t="shared" si="94"/>
        <v>6580084</v>
      </c>
      <c r="H488" s="58">
        <f t="shared" si="95"/>
        <v>2993931</v>
      </c>
      <c r="I488" s="70">
        <f t="shared" si="96"/>
        <v>0.45499890274956978</v>
      </c>
      <c r="J488" s="58">
        <f t="shared" si="97"/>
        <v>6639780</v>
      </c>
      <c r="K488" s="58">
        <f t="shared" si="98"/>
        <v>3175078</v>
      </c>
      <c r="L488" s="70">
        <f t="shared" si="99"/>
        <v>0.47819024124293275</v>
      </c>
      <c r="M488" s="51">
        <f t="shared" si="100"/>
        <v>6904175</v>
      </c>
      <c r="N488" s="51">
        <f t="shared" si="101"/>
        <v>3721961</v>
      </c>
      <c r="O488" s="49">
        <f t="shared" si="102"/>
        <v>0.53908845010446582</v>
      </c>
      <c r="P488" s="51">
        <v>7292081</v>
      </c>
      <c r="Q488" s="51">
        <v>4769046</v>
      </c>
      <c r="R488" s="49">
        <v>0.65400343194213006</v>
      </c>
      <c r="S488" s="49">
        <f t="shared" si="103"/>
        <v>0.50635419261220238</v>
      </c>
      <c r="T488" s="59">
        <v>4</v>
      </c>
    </row>
    <row r="489" spans="1:20" ht="12.75" customHeight="1" x14ac:dyDescent="0.25">
      <c r="A489" s="52" t="s">
        <v>1052</v>
      </c>
      <c r="B489" s="52" t="s">
        <v>1407</v>
      </c>
      <c r="C489" s="52" t="s">
        <v>1043</v>
      </c>
      <c r="D489" s="58">
        <f t="shared" si="91"/>
        <v>4415985</v>
      </c>
      <c r="E489" s="58">
        <f t="shared" si="92"/>
        <v>1868265</v>
      </c>
      <c r="F489" s="70">
        <f t="shared" si="93"/>
        <v>0.42306869248876527</v>
      </c>
      <c r="G489" s="58">
        <f t="shared" si="94"/>
        <v>4124361</v>
      </c>
      <c r="H489" s="58">
        <f t="shared" si="95"/>
        <v>2154912</v>
      </c>
      <c r="I489" s="70">
        <f t="shared" si="96"/>
        <v>0.52248384658859881</v>
      </c>
      <c r="J489" s="58">
        <f t="shared" si="97"/>
        <v>4800825</v>
      </c>
      <c r="K489" s="58">
        <f t="shared" si="98"/>
        <v>2061690</v>
      </c>
      <c r="L489" s="70">
        <f t="shared" si="99"/>
        <v>0.42944493915108339</v>
      </c>
      <c r="M489" s="51">
        <f t="shared" si="100"/>
        <v>4595007</v>
      </c>
      <c r="N489" s="51">
        <f t="shared" si="101"/>
        <v>2261270</v>
      </c>
      <c r="O489" s="49">
        <f t="shared" si="102"/>
        <v>0.49211459307896593</v>
      </c>
      <c r="P489" s="51">
        <v>4595007</v>
      </c>
      <c r="Q489" s="51">
        <v>2261270</v>
      </c>
      <c r="R489" s="49">
        <v>0.49211459307896593</v>
      </c>
      <c r="S489" s="49">
        <f t="shared" si="103"/>
        <v>0.47184533287727587</v>
      </c>
      <c r="T489" s="59">
        <v>2</v>
      </c>
    </row>
    <row r="490" spans="1:20" ht="12.75" customHeight="1" x14ac:dyDescent="0.25">
      <c r="A490" s="52" t="s">
        <v>1054</v>
      </c>
      <c r="B490" s="52" t="s">
        <v>1055</v>
      </c>
      <c r="C490" s="52" t="s">
        <v>1043</v>
      </c>
      <c r="D490" s="58">
        <f t="shared" si="91"/>
        <v>11818526</v>
      </c>
      <c r="E490" s="58">
        <f t="shared" si="92"/>
        <v>4050704</v>
      </c>
      <c r="F490" s="70">
        <f t="shared" si="93"/>
        <v>0.34274189522449755</v>
      </c>
      <c r="G490" s="58">
        <f t="shared" si="94"/>
        <v>11399443</v>
      </c>
      <c r="H490" s="58">
        <f t="shared" si="95"/>
        <v>4245035</v>
      </c>
      <c r="I490" s="70">
        <f t="shared" si="96"/>
        <v>0.37238968605746792</v>
      </c>
      <c r="J490" s="58">
        <f t="shared" si="97"/>
        <v>11837239</v>
      </c>
      <c r="K490" s="58">
        <f t="shared" si="98"/>
        <v>4238126</v>
      </c>
      <c r="L490" s="70">
        <f t="shared" si="99"/>
        <v>0.35803332179066422</v>
      </c>
      <c r="M490" s="51">
        <f t="shared" si="100"/>
        <v>12770406</v>
      </c>
      <c r="N490" s="51">
        <f t="shared" si="101"/>
        <v>3954353</v>
      </c>
      <c r="O490" s="49">
        <f t="shared" si="102"/>
        <v>0.30964974801897449</v>
      </c>
      <c r="P490" s="51">
        <v>12875918</v>
      </c>
      <c r="Q490" s="51">
        <v>4400771</v>
      </c>
      <c r="R490" s="49">
        <v>0.34178308684475933</v>
      </c>
      <c r="S490" s="49">
        <f t="shared" si="103"/>
        <v>0.34491954758727267</v>
      </c>
      <c r="T490" s="59">
        <v>3</v>
      </c>
    </row>
    <row r="491" spans="1:20" ht="12.75" customHeight="1" x14ac:dyDescent="0.25">
      <c r="A491" s="52" t="s">
        <v>1056</v>
      </c>
      <c r="B491" s="52" t="s">
        <v>1057</v>
      </c>
      <c r="C491" s="52" t="s">
        <v>1043</v>
      </c>
      <c r="D491" s="58">
        <f t="shared" si="91"/>
        <v>4116931</v>
      </c>
      <c r="E491" s="58">
        <f t="shared" si="92"/>
        <v>3215978</v>
      </c>
      <c r="F491" s="70">
        <f t="shared" si="93"/>
        <v>0.78115907213407265</v>
      </c>
      <c r="G491" s="58">
        <f t="shared" si="94"/>
        <v>4329592</v>
      </c>
      <c r="H491" s="58">
        <f t="shared" si="95"/>
        <v>3695444</v>
      </c>
      <c r="I491" s="70">
        <f t="shared" si="96"/>
        <v>0.85353169536529072</v>
      </c>
      <c r="J491" s="58">
        <f t="shared" si="97"/>
        <v>4289897</v>
      </c>
      <c r="K491" s="58">
        <f t="shared" si="98"/>
        <v>4328250</v>
      </c>
      <c r="L491" s="70">
        <f t="shared" si="99"/>
        <v>1.0089403078908421</v>
      </c>
      <c r="M491" s="51">
        <f t="shared" si="100"/>
        <v>4723369</v>
      </c>
      <c r="N491" s="51">
        <f t="shared" si="101"/>
        <v>4573635</v>
      </c>
      <c r="O491" s="49">
        <f t="shared" si="102"/>
        <v>0.9682993219458399</v>
      </c>
      <c r="P491" s="51">
        <v>4717213</v>
      </c>
      <c r="Q491" s="51">
        <v>4956744</v>
      </c>
      <c r="R491" s="49">
        <v>1.0507780759528984</v>
      </c>
      <c r="S491" s="49">
        <f t="shared" si="103"/>
        <v>0.93254169465778869</v>
      </c>
      <c r="T491" s="59">
        <v>2</v>
      </c>
    </row>
    <row r="492" spans="1:20" ht="12.75" customHeight="1" x14ac:dyDescent="0.25">
      <c r="A492" s="52" t="s">
        <v>1058</v>
      </c>
      <c r="B492" s="52" t="s">
        <v>1059</v>
      </c>
      <c r="C492" s="52" t="s">
        <v>1043</v>
      </c>
      <c r="D492" s="58">
        <f t="shared" si="91"/>
        <v>5792066</v>
      </c>
      <c r="E492" s="58">
        <f t="shared" si="92"/>
        <v>2586508</v>
      </c>
      <c r="F492" s="70">
        <f t="shared" si="93"/>
        <v>0.44656051916535483</v>
      </c>
      <c r="G492" s="58">
        <f t="shared" si="94"/>
        <v>5925088</v>
      </c>
      <c r="H492" s="58">
        <f t="shared" si="95"/>
        <v>2664089</v>
      </c>
      <c r="I492" s="70">
        <f t="shared" si="96"/>
        <v>0.44962859623350743</v>
      </c>
      <c r="J492" s="58">
        <f t="shared" si="97"/>
        <v>5901862</v>
      </c>
      <c r="K492" s="58">
        <f t="shared" si="98"/>
        <v>3144805</v>
      </c>
      <c r="L492" s="70">
        <f t="shared" si="99"/>
        <v>0.5328496328785729</v>
      </c>
      <c r="M492" s="51">
        <f t="shared" si="100"/>
        <v>6109154</v>
      </c>
      <c r="N492" s="51">
        <f t="shared" si="101"/>
        <v>3635951</v>
      </c>
      <c r="O492" s="49">
        <f t="shared" si="102"/>
        <v>0.59516440410570759</v>
      </c>
      <c r="P492" s="51">
        <v>6458045</v>
      </c>
      <c r="Q492" s="51">
        <v>4432803</v>
      </c>
      <c r="R492" s="49">
        <v>0.686400141219208</v>
      </c>
      <c r="S492" s="49">
        <f t="shared" si="103"/>
        <v>0.54212065872047011</v>
      </c>
      <c r="T492" s="59">
        <v>2</v>
      </c>
    </row>
    <row r="493" spans="1:20" ht="12.75" customHeight="1" x14ac:dyDescent="0.25">
      <c r="A493" s="52" t="s">
        <v>1060</v>
      </c>
      <c r="B493" s="52" t="s">
        <v>1061</v>
      </c>
      <c r="C493" s="52" t="s">
        <v>217</v>
      </c>
      <c r="D493" s="58">
        <f t="shared" si="91"/>
        <v>14465312</v>
      </c>
      <c r="E493" s="58">
        <f t="shared" si="92"/>
        <v>6484714</v>
      </c>
      <c r="F493" s="70">
        <f t="shared" si="93"/>
        <v>0.44829409832293976</v>
      </c>
      <c r="G493" s="58">
        <f t="shared" si="94"/>
        <v>14561134</v>
      </c>
      <c r="H493" s="58">
        <f t="shared" si="95"/>
        <v>6030032</v>
      </c>
      <c r="I493" s="70">
        <f t="shared" si="96"/>
        <v>0.41411829600634126</v>
      </c>
      <c r="J493" s="58">
        <f t="shared" si="97"/>
        <v>14730634</v>
      </c>
      <c r="K493" s="58">
        <f t="shared" si="98"/>
        <v>6808125</v>
      </c>
      <c r="L493" s="70">
        <f t="shared" si="99"/>
        <v>0.46217460837055624</v>
      </c>
      <c r="M493" s="51">
        <f t="shared" si="100"/>
        <v>15417969</v>
      </c>
      <c r="N493" s="51">
        <f t="shared" si="101"/>
        <v>7738347</v>
      </c>
      <c r="O493" s="49">
        <f t="shared" si="102"/>
        <v>0.50190443371626958</v>
      </c>
      <c r="P493" s="51">
        <v>15615496</v>
      </c>
      <c r="Q493" s="51">
        <v>8880504</v>
      </c>
      <c r="R493" s="49">
        <v>0.56869817007413659</v>
      </c>
      <c r="S493" s="49">
        <f t="shared" si="103"/>
        <v>0.47903792129804862</v>
      </c>
      <c r="T493" s="59">
        <v>1</v>
      </c>
    </row>
    <row r="494" spans="1:20" ht="12.75" customHeight="1" x14ac:dyDescent="0.25">
      <c r="A494" s="52" t="s">
        <v>1062</v>
      </c>
      <c r="B494" s="52" t="s">
        <v>632</v>
      </c>
      <c r="C494" s="52" t="s">
        <v>217</v>
      </c>
      <c r="D494" s="58">
        <f t="shared" ref="D494:D519" si="104">VLOOKUP(A494,Master, 7,FALSE)</f>
        <v>10808478</v>
      </c>
      <c r="E494" s="58">
        <f t="shared" ref="E494:E519" si="105">VLOOKUP(A494, Master, 8,FALSE)</f>
        <v>5954090</v>
      </c>
      <c r="F494" s="70">
        <f t="shared" ref="F494:F519" si="106">VLOOKUP(A494, Master, 9, FALSE)</f>
        <v>0.55087219495658868</v>
      </c>
      <c r="G494" s="58">
        <f t="shared" ref="G494:G519" si="107">VLOOKUP(A494, Master, 10, FALSE)</f>
        <v>10108329</v>
      </c>
      <c r="H494" s="58">
        <f t="shared" ref="H494:H519" si="108">VLOOKUP(A494, Master, 11, FALSE)</f>
        <v>6126188</v>
      </c>
      <c r="I494" s="70">
        <f t="shared" ref="I494:I519" si="109">VLOOKUP(A494, Master, 12, FALSE)</f>
        <v>0.60605348322160868</v>
      </c>
      <c r="J494" s="58">
        <f t="shared" ref="J494:J519" si="110">VLOOKUP(A494, Master, 13, FALSE)</f>
        <v>10746611</v>
      </c>
      <c r="K494" s="58">
        <f t="shared" ref="K494:K519" si="111">VLOOKUP(A494, Master, 14, FALSE)</f>
        <v>5980732</v>
      </c>
      <c r="L494" s="70">
        <f t="shared" ref="L494:L519" si="112">VLOOKUP(A494, Master, 15, FALSE)</f>
        <v>0.55652260977902712</v>
      </c>
      <c r="M494" s="51">
        <f t="shared" ref="M494:M519" si="113">VLOOKUP(A494, Master, 16, FALSE)</f>
        <v>10585536</v>
      </c>
      <c r="N494" s="51">
        <f t="shared" ref="N494:N519" si="114">VLOOKUP(A494, Master, 17, FALSE)</f>
        <v>5941209</v>
      </c>
      <c r="O494" s="49">
        <f t="shared" ref="O494:O519" si="115">VLOOKUP(A494, Master, 18, FALSE)</f>
        <v>0.56125726651914465</v>
      </c>
      <c r="P494" s="51">
        <v>10571877</v>
      </c>
      <c r="Q494" s="51">
        <v>6719321</v>
      </c>
      <c r="R494" s="49">
        <v>0.63558448513920474</v>
      </c>
      <c r="S494" s="49">
        <f t="shared" si="103"/>
        <v>0.5820580079231148</v>
      </c>
      <c r="T494" s="59">
        <v>2</v>
      </c>
    </row>
    <row r="495" spans="1:20" ht="12.75" customHeight="1" x14ac:dyDescent="0.25">
      <c r="A495" s="52" t="s">
        <v>1063</v>
      </c>
      <c r="B495" s="52" t="s">
        <v>1064</v>
      </c>
      <c r="C495" s="52" t="s">
        <v>217</v>
      </c>
      <c r="D495" s="58">
        <f t="shared" si="104"/>
        <v>22171238</v>
      </c>
      <c r="E495" s="58">
        <f t="shared" si="105"/>
        <v>854823</v>
      </c>
      <c r="F495" s="70">
        <f t="shared" si="106"/>
        <v>3.8555492480843875E-2</v>
      </c>
      <c r="G495" s="58">
        <f t="shared" si="107"/>
        <v>20603182</v>
      </c>
      <c r="H495" s="58">
        <f t="shared" si="108"/>
        <v>2278052</v>
      </c>
      <c r="I495" s="70">
        <f t="shared" si="109"/>
        <v>0.11056796954955793</v>
      </c>
      <c r="J495" s="58">
        <f t="shared" si="110"/>
        <v>20675961</v>
      </c>
      <c r="K495" s="58">
        <f t="shared" si="111"/>
        <v>4356120</v>
      </c>
      <c r="L495" s="70">
        <f t="shared" si="112"/>
        <v>0.21068524940630329</v>
      </c>
      <c r="M495" s="51">
        <f t="shared" si="113"/>
        <v>20591147</v>
      </c>
      <c r="N495" s="51">
        <f t="shared" si="114"/>
        <v>7087627</v>
      </c>
      <c r="O495" s="49">
        <f t="shared" si="115"/>
        <v>0.34420748878146518</v>
      </c>
      <c r="P495" s="51">
        <v>21240991</v>
      </c>
      <c r="Q495" s="51">
        <v>9022193</v>
      </c>
      <c r="R495" s="49">
        <v>0.42475386388516428</v>
      </c>
      <c r="S495" s="49">
        <f t="shared" si="103"/>
        <v>0.2257540128206669</v>
      </c>
      <c r="T495" s="59">
        <v>5</v>
      </c>
    </row>
    <row r="496" spans="1:20" ht="12.75" customHeight="1" x14ac:dyDescent="0.25">
      <c r="A496" s="52" t="s">
        <v>1065</v>
      </c>
      <c r="B496" s="52" t="s">
        <v>1066</v>
      </c>
      <c r="C496" s="52" t="s">
        <v>217</v>
      </c>
      <c r="D496" s="58">
        <f t="shared" si="104"/>
        <v>5437820</v>
      </c>
      <c r="E496" s="58">
        <f t="shared" si="105"/>
        <v>4151208</v>
      </c>
      <c r="F496" s="70">
        <f t="shared" si="106"/>
        <v>0.76339562545284689</v>
      </c>
      <c r="G496" s="58">
        <f t="shared" si="107"/>
        <v>5282264</v>
      </c>
      <c r="H496" s="58">
        <f t="shared" si="108"/>
        <v>4332110</v>
      </c>
      <c r="I496" s="70">
        <f t="shared" si="109"/>
        <v>0.82012371967777453</v>
      </c>
      <c r="J496" s="58">
        <f t="shared" si="110"/>
        <v>5185241</v>
      </c>
      <c r="K496" s="58">
        <f t="shared" si="111"/>
        <v>4917518</v>
      </c>
      <c r="L496" s="70">
        <f t="shared" si="112"/>
        <v>0.94836826292162701</v>
      </c>
      <c r="M496" s="51">
        <f t="shared" si="113"/>
        <v>5543930</v>
      </c>
      <c r="N496" s="51">
        <f t="shared" si="114"/>
        <v>5277809</v>
      </c>
      <c r="O496" s="49">
        <f t="shared" si="115"/>
        <v>0.95199777053462076</v>
      </c>
      <c r="P496" s="51">
        <v>5744199</v>
      </c>
      <c r="Q496" s="51">
        <v>6275016</v>
      </c>
      <c r="R496" s="49">
        <v>1.0924092288585405</v>
      </c>
      <c r="S496" s="49">
        <f t="shared" si="103"/>
        <v>0.91525892148908206</v>
      </c>
      <c r="T496" s="59">
        <v>2</v>
      </c>
    </row>
    <row r="497" spans="1:20" ht="12.75" customHeight="1" x14ac:dyDescent="0.25">
      <c r="A497" s="52" t="s">
        <v>1067</v>
      </c>
      <c r="B497" s="52" t="s">
        <v>582</v>
      </c>
      <c r="C497" s="52" t="s">
        <v>217</v>
      </c>
      <c r="D497" s="58">
        <f t="shared" si="104"/>
        <v>30282117</v>
      </c>
      <c r="E497" s="58">
        <f t="shared" si="105"/>
        <v>6208552</v>
      </c>
      <c r="F497" s="70">
        <f t="shared" si="106"/>
        <v>0.20502371085878837</v>
      </c>
      <c r="G497" s="58">
        <f t="shared" si="107"/>
        <v>30547070</v>
      </c>
      <c r="H497" s="58">
        <f t="shared" si="108"/>
        <v>4520371</v>
      </c>
      <c r="I497" s="70">
        <f t="shared" si="109"/>
        <v>0.14798051007838067</v>
      </c>
      <c r="J497" s="58">
        <f t="shared" si="110"/>
        <v>30917036</v>
      </c>
      <c r="K497" s="58">
        <f t="shared" si="111"/>
        <v>3604729</v>
      </c>
      <c r="L497" s="70">
        <f t="shared" si="112"/>
        <v>0.11659361524824048</v>
      </c>
      <c r="M497" s="51">
        <f t="shared" si="113"/>
        <v>31446352</v>
      </c>
      <c r="N497" s="51">
        <f t="shared" si="114"/>
        <v>4155587</v>
      </c>
      <c r="O497" s="49">
        <f t="shared" si="115"/>
        <v>0.13214846033651217</v>
      </c>
      <c r="P497" s="51">
        <v>31953182</v>
      </c>
      <c r="Q497" s="51">
        <v>5075622</v>
      </c>
      <c r="R497" s="49">
        <v>0.15884558852385969</v>
      </c>
      <c r="S497" s="49">
        <f t="shared" si="103"/>
        <v>0.15211837700915626</v>
      </c>
      <c r="T497" s="59">
        <v>4</v>
      </c>
    </row>
    <row r="498" spans="1:20" ht="12.75" customHeight="1" x14ac:dyDescent="0.25">
      <c r="A498" s="52" t="s">
        <v>1068</v>
      </c>
      <c r="B498" s="52" t="s">
        <v>1069</v>
      </c>
      <c r="C498" s="52" t="s">
        <v>217</v>
      </c>
      <c r="D498" s="58">
        <f t="shared" si="104"/>
        <v>8133789</v>
      </c>
      <c r="E498" s="58">
        <f t="shared" si="105"/>
        <v>2659037</v>
      </c>
      <c r="F498" s="70">
        <f t="shared" si="106"/>
        <v>0.32691246355173464</v>
      </c>
      <c r="G498" s="58">
        <f t="shared" si="107"/>
        <v>8054061</v>
      </c>
      <c r="H498" s="58">
        <f t="shared" si="108"/>
        <v>2653312</v>
      </c>
      <c r="I498" s="70">
        <f t="shared" si="109"/>
        <v>0.3294377830016435</v>
      </c>
      <c r="J498" s="58">
        <f t="shared" si="110"/>
        <v>8218057</v>
      </c>
      <c r="K498" s="58">
        <f t="shared" si="111"/>
        <v>2902944</v>
      </c>
      <c r="L498" s="70">
        <f t="shared" si="112"/>
        <v>0.35323970130652538</v>
      </c>
      <c r="M498" s="51">
        <f t="shared" si="113"/>
        <v>8452460</v>
      </c>
      <c r="N498" s="51">
        <f t="shared" si="114"/>
        <v>3156660</v>
      </c>
      <c r="O498" s="49">
        <f t="shared" si="115"/>
        <v>0.37346050735525516</v>
      </c>
      <c r="P498" s="51">
        <v>8988305</v>
      </c>
      <c r="Q498" s="51">
        <v>3702663</v>
      </c>
      <c r="R498" s="49">
        <v>0.41194229612813538</v>
      </c>
      <c r="S498" s="49">
        <f t="shared" si="103"/>
        <v>0.35899855026865884</v>
      </c>
      <c r="T498" s="59">
        <v>1</v>
      </c>
    </row>
    <row r="499" spans="1:20" ht="12.75" customHeight="1" x14ac:dyDescent="0.25">
      <c r="A499" s="52" t="s">
        <v>1070</v>
      </c>
      <c r="B499" s="52" t="s">
        <v>1071</v>
      </c>
      <c r="C499" s="52" t="s">
        <v>217</v>
      </c>
      <c r="D499" s="58">
        <f t="shared" si="104"/>
        <v>15384396</v>
      </c>
      <c r="E499" s="58">
        <f t="shared" si="105"/>
        <v>4980093</v>
      </c>
      <c r="F499" s="70">
        <f t="shared" si="106"/>
        <v>0.32371066111402746</v>
      </c>
      <c r="G499" s="58">
        <f t="shared" si="107"/>
        <v>15458663</v>
      </c>
      <c r="H499" s="58">
        <f t="shared" si="108"/>
        <v>4492412</v>
      </c>
      <c r="I499" s="70">
        <f t="shared" si="109"/>
        <v>0.29060805581957511</v>
      </c>
      <c r="J499" s="58">
        <f t="shared" si="110"/>
        <v>15996553</v>
      </c>
      <c r="K499" s="58">
        <f t="shared" si="111"/>
        <v>4308545</v>
      </c>
      <c r="L499" s="70">
        <f t="shared" si="112"/>
        <v>0.26934208888627442</v>
      </c>
      <c r="M499" s="51">
        <f t="shared" si="113"/>
        <v>16483518</v>
      </c>
      <c r="N499" s="51">
        <f t="shared" si="114"/>
        <v>4229414</v>
      </c>
      <c r="O499" s="49">
        <f t="shared" si="115"/>
        <v>0.25658442572756618</v>
      </c>
      <c r="P499" s="51">
        <v>16351989</v>
      </c>
      <c r="Q499" s="51">
        <v>5027860</v>
      </c>
      <c r="R499" s="49">
        <v>0.30747696809238312</v>
      </c>
      <c r="S499" s="49">
        <f t="shared" si="103"/>
        <v>0.28954443992796525</v>
      </c>
      <c r="T499" s="59">
        <v>3</v>
      </c>
    </row>
    <row r="500" spans="1:20" ht="12.75" customHeight="1" x14ac:dyDescent="0.25">
      <c r="A500" s="52" t="s">
        <v>1072</v>
      </c>
      <c r="B500" s="52" t="s">
        <v>1073</v>
      </c>
      <c r="C500" s="52" t="s">
        <v>79</v>
      </c>
      <c r="D500" s="58">
        <f t="shared" si="104"/>
        <v>10863229</v>
      </c>
      <c r="E500" s="58">
        <f t="shared" si="105"/>
        <v>4812278</v>
      </c>
      <c r="F500" s="70">
        <f t="shared" si="106"/>
        <v>0.44298780776875823</v>
      </c>
      <c r="G500" s="58">
        <f t="shared" si="107"/>
        <v>10508036</v>
      </c>
      <c r="H500" s="58">
        <f t="shared" si="108"/>
        <v>4359454</v>
      </c>
      <c r="I500" s="70">
        <f t="shared" si="109"/>
        <v>0.41486858248296826</v>
      </c>
      <c r="J500" s="58">
        <f t="shared" si="110"/>
        <v>10700146</v>
      </c>
      <c r="K500" s="58">
        <f t="shared" si="111"/>
        <v>3902910</v>
      </c>
      <c r="L500" s="70">
        <f t="shared" si="112"/>
        <v>0.3647529669221336</v>
      </c>
      <c r="M500" s="51">
        <f t="shared" si="113"/>
        <v>11125199</v>
      </c>
      <c r="N500" s="51">
        <f t="shared" si="114"/>
        <v>3383248</v>
      </c>
      <c r="O500" s="49">
        <f t="shared" si="115"/>
        <v>0.3041067400232571</v>
      </c>
      <c r="P500" s="51">
        <v>11312016</v>
      </c>
      <c r="Q500" s="51">
        <v>3654998</v>
      </c>
      <c r="R500" s="49">
        <v>0.32310756986199451</v>
      </c>
      <c r="S500" s="49">
        <f t="shared" si="103"/>
        <v>0.36996473341182234</v>
      </c>
      <c r="T500" s="59">
        <v>2</v>
      </c>
    </row>
    <row r="501" spans="1:20" ht="12.75" customHeight="1" x14ac:dyDescent="0.25">
      <c r="A501" s="52" t="s">
        <v>1074</v>
      </c>
      <c r="B501" s="52" t="s">
        <v>1075</v>
      </c>
      <c r="C501" s="52" t="s">
        <v>79</v>
      </c>
      <c r="D501" s="58">
        <f t="shared" si="104"/>
        <v>12099690</v>
      </c>
      <c r="E501" s="58">
        <f t="shared" si="105"/>
        <v>4594162</v>
      </c>
      <c r="F501" s="70">
        <f t="shared" si="106"/>
        <v>0.37969253757740901</v>
      </c>
      <c r="G501" s="58">
        <f t="shared" si="107"/>
        <v>12039141</v>
      </c>
      <c r="H501" s="58">
        <f t="shared" si="108"/>
        <v>4341982</v>
      </c>
      <c r="I501" s="70">
        <f t="shared" si="109"/>
        <v>0.36065546536916548</v>
      </c>
      <c r="J501" s="58">
        <f t="shared" si="110"/>
        <v>12975996</v>
      </c>
      <c r="K501" s="58">
        <f t="shared" si="111"/>
        <v>3720112</v>
      </c>
      <c r="L501" s="70">
        <f t="shared" si="112"/>
        <v>0.28669182697035356</v>
      </c>
      <c r="M501" s="51">
        <f t="shared" si="113"/>
        <v>12712262</v>
      </c>
      <c r="N501" s="51">
        <f t="shared" si="114"/>
        <v>4218409</v>
      </c>
      <c r="O501" s="49">
        <f t="shared" si="115"/>
        <v>0.33183779566531907</v>
      </c>
      <c r="P501" s="51">
        <v>13323996</v>
      </c>
      <c r="Q501" s="51">
        <v>6447039</v>
      </c>
      <c r="R501" s="49">
        <v>0.48386677690386576</v>
      </c>
      <c r="S501" s="49">
        <f t="shared" si="103"/>
        <v>0.36854888049722262</v>
      </c>
      <c r="T501" s="59">
        <v>2</v>
      </c>
    </row>
    <row r="502" spans="1:20" ht="12.75" customHeight="1" x14ac:dyDescent="0.25">
      <c r="A502" s="52" t="s">
        <v>1076</v>
      </c>
      <c r="B502" s="52" t="s">
        <v>1077</v>
      </c>
      <c r="C502" s="52" t="s">
        <v>79</v>
      </c>
      <c r="D502" s="58">
        <f t="shared" si="104"/>
        <v>10237433</v>
      </c>
      <c r="E502" s="58">
        <f t="shared" si="105"/>
        <v>1649403</v>
      </c>
      <c r="F502" s="70">
        <f t="shared" si="106"/>
        <v>0.16111490058103434</v>
      </c>
      <c r="G502" s="58">
        <f t="shared" si="107"/>
        <v>10054353</v>
      </c>
      <c r="H502" s="58">
        <f t="shared" si="108"/>
        <v>901979</v>
      </c>
      <c r="I502" s="70">
        <f t="shared" si="109"/>
        <v>8.9710297619349552E-2</v>
      </c>
      <c r="J502" s="58">
        <f t="shared" si="110"/>
        <v>9401766</v>
      </c>
      <c r="K502" s="58">
        <f t="shared" si="111"/>
        <v>1544635</v>
      </c>
      <c r="L502" s="70">
        <f t="shared" si="112"/>
        <v>0.16429200641666683</v>
      </c>
      <c r="M502" s="51">
        <f t="shared" si="113"/>
        <v>9309171</v>
      </c>
      <c r="N502" s="51">
        <f t="shared" si="114"/>
        <v>1842501</v>
      </c>
      <c r="O502" s="49">
        <f t="shared" si="115"/>
        <v>0.19792320927395146</v>
      </c>
      <c r="P502" s="51">
        <v>9427585</v>
      </c>
      <c r="Q502" s="51">
        <v>3473881</v>
      </c>
      <c r="R502" s="49">
        <v>0.36848047511637394</v>
      </c>
      <c r="S502" s="49">
        <f t="shared" si="103"/>
        <v>0.19630417780147522</v>
      </c>
      <c r="T502" s="59">
        <v>2</v>
      </c>
    </row>
    <row r="503" spans="1:20" ht="12.75" customHeight="1" x14ac:dyDescent="0.25">
      <c r="A503" s="52" t="s">
        <v>1078</v>
      </c>
      <c r="B503" s="52" t="s">
        <v>606</v>
      </c>
      <c r="C503" s="52" t="s">
        <v>79</v>
      </c>
      <c r="D503" s="58">
        <f t="shared" si="104"/>
        <v>10171753</v>
      </c>
      <c r="E503" s="58">
        <f t="shared" si="105"/>
        <v>7281594</v>
      </c>
      <c r="F503" s="70">
        <f t="shared" si="106"/>
        <v>0.71586421730846195</v>
      </c>
      <c r="G503" s="58">
        <f t="shared" si="107"/>
        <v>10224834</v>
      </c>
      <c r="H503" s="58">
        <f t="shared" si="108"/>
        <v>8154312</v>
      </c>
      <c r="I503" s="70">
        <f t="shared" si="109"/>
        <v>0.79750067336056507</v>
      </c>
      <c r="J503" s="58">
        <f t="shared" si="110"/>
        <v>10713515</v>
      </c>
      <c r="K503" s="58">
        <f t="shared" si="111"/>
        <v>8796505</v>
      </c>
      <c r="L503" s="70">
        <f t="shared" si="112"/>
        <v>0.82106619536165304</v>
      </c>
      <c r="M503" s="51">
        <f t="shared" si="113"/>
        <v>10845882</v>
      </c>
      <c r="N503" s="51">
        <f t="shared" si="114"/>
        <v>9906586</v>
      </c>
      <c r="O503" s="49">
        <f t="shared" si="115"/>
        <v>0.91339607050860405</v>
      </c>
      <c r="P503" s="51">
        <v>11407732</v>
      </c>
      <c r="Q503" s="51">
        <v>10760914</v>
      </c>
      <c r="R503" s="49">
        <v>0.94330003544964069</v>
      </c>
      <c r="S503" s="49">
        <f t="shared" si="103"/>
        <v>0.83822543839778496</v>
      </c>
      <c r="T503" s="59">
        <v>1</v>
      </c>
    </row>
    <row r="504" spans="1:20" ht="12.75" customHeight="1" x14ac:dyDescent="0.25">
      <c r="A504" s="52" t="s">
        <v>1079</v>
      </c>
      <c r="B504" s="52" t="s">
        <v>1080</v>
      </c>
      <c r="C504" s="52" t="s">
        <v>79</v>
      </c>
      <c r="D504" s="58">
        <f t="shared" si="104"/>
        <v>17659022</v>
      </c>
      <c r="E504" s="58">
        <f t="shared" si="105"/>
        <v>12037222</v>
      </c>
      <c r="F504" s="70">
        <f t="shared" si="106"/>
        <v>0.68164714897574741</v>
      </c>
      <c r="G504" s="58">
        <f t="shared" si="107"/>
        <v>17670935</v>
      </c>
      <c r="H504" s="58">
        <f t="shared" si="108"/>
        <v>12666250</v>
      </c>
      <c r="I504" s="70">
        <f t="shared" si="109"/>
        <v>0.71678436936132695</v>
      </c>
      <c r="J504" s="58">
        <f t="shared" si="110"/>
        <v>19042241</v>
      </c>
      <c r="K504" s="58">
        <f t="shared" si="111"/>
        <v>12673772</v>
      </c>
      <c r="L504" s="70">
        <f t="shared" si="112"/>
        <v>0.66556094947018052</v>
      </c>
      <c r="M504" s="51">
        <f t="shared" si="113"/>
        <v>20116908</v>
      </c>
      <c r="N504" s="51">
        <f t="shared" si="114"/>
        <v>12045799</v>
      </c>
      <c r="O504" s="49">
        <f t="shared" si="115"/>
        <v>0.5987897841954638</v>
      </c>
      <c r="P504" s="51">
        <v>22372700</v>
      </c>
      <c r="Q504" s="51">
        <v>9708177</v>
      </c>
      <c r="R504" s="49">
        <v>0.43392961064154079</v>
      </c>
      <c r="S504" s="49">
        <f t="shared" si="103"/>
        <v>0.61934237252885194</v>
      </c>
      <c r="T504" s="59">
        <v>3</v>
      </c>
    </row>
    <row r="505" spans="1:20" ht="12.75" customHeight="1" x14ac:dyDescent="0.25">
      <c r="A505" s="52" t="s">
        <v>1081</v>
      </c>
      <c r="B505" s="52" t="s">
        <v>1082</v>
      </c>
      <c r="C505" s="52" t="s">
        <v>79</v>
      </c>
      <c r="D505" s="58">
        <f t="shared" si="104"/>
        <v>13729309</v>
      </c>
      <c r="E505" s="58">
        <f t="shared" si="105"/>
        <v>4167068</v>
      </c>
      <c r="F505" s="70">
        <f t="shared" si="106"/>
        <v>0.30351622212013729</v>
      </c>
      <c r="G505" s="58">
        <f t="shared" si="107"/>
        <v>12941231</v>
      </c>
      <c r="H505" s="58">
        <f t="shared" si="108"/>
        <v>3011754</v>
      </c>
      <c r="I505" s="70">
        <f t="shared" si="109"/>
        <v>0.23272546483406409</v>
      </c>
      <c r="J505" s="58">
        <f t="shared" si="110"/>
        <v>12659527</v>
      </c>
      <c r="K505" s="58">
        <f t="shared" si="111"/>
        <v>3305501</v>
      </c>
      <c r="L505" s="70">
        <f t="shared" si="112"/>
        <v>0.26110778072514085</v>
      </c>
      <c r="M505" s="51">
        <f t="shared" si="113"/>
        <v>12823024</v>
      </c>
      <c r="N505" s="51">
        <f t="shared" si="114"/>
        <v>3202906</v>
      </c>
      <c r="O505" s="49">
        <f t="shared" si="115"/>
        <v>0.24977774353381854</v>
      </c>
      <c r="P505" s="51">
        <v>12840246</v>
      </c>
      <c r="Q505" s="51">
        <v>3295170</v>
      </c>
      <c r="R505" s="49">
        <v>0.25662826086042279</v>
      </c>
      <c r="S505" s="49">
        <f t="shared" si="103"/>
        <v>0.26075109441471672</v>
      </c>
      <c r="T505" s="59">
        <v>3</v>
      </c>
    </row>
    <row r="506" spans="1:20" ht="12.75" customHeight="1" x14ac:dyDescent="0.25">
      <c r="A506" s="52" t="s">
        <v>1083</v>
      </c>
      <c r="B506" s="52" t="s">
        <v>580</v>
      </c>
      <c r="C506" s="52" t="s">
        <v>146</v>
      </c>
      <c r="D506" s="58">
        <f t="shared" si="104"/>
        <v>15153952</v>
      </c>
      <c r="E506" s="58">
        <f t="shared" si="105"/>
        <v>2382599</v>
      </c>
      <c r="F506" s="70">
        <f t="shared" si="106"/>
        <v>0.15722624698824439</v>
      </c>
      <c r="G506" s="58">
        <f t="shared" si="107"/>
        <v>11225240</v>
      </c>
      <c r="H506" s="58">
        <f t="shared" si="108"/>
        <v>2061467</v>
      </c>
      <c r="I506" s="70">
        <f t="shared" si="109"/>
        <v>0.18364569488046581</v>
      </c>
      <c r="J506" s="58">
        <f t="shared" si="110"/>
        <v>11042190</v>
      </c>
      <c r="K506" s="58">
        <f t="shared" si="111"/>
        <v>2801203</v>
      </c>
      <c r="L506" s="70">
        <f t="shared" si="112"/>
        <v>0.25368183304217734</v>
      </c>
      <c r="M506" s="51">
        <f t="shared" si="113"/>
        <v>11508694</v>
      </c>
      <c r="N506" s="51">
        <f t="shared" si="114"/>
        <v>3281744</v>
      </c>
      <c r="O506" s="49">
        <f t="shared" si="115"/>
        <v>0.28515346745686349</v>
      </c>
      <c r="P506" s="51">
        <v>11849967</v>
      </c>
      <c r="Q506" s="51">
        <v>3929345</v>
      </c>
      <c r="R506" s="49">
        <v>0.33159121877723374</v>
      </c>
      <c r="S506" s="49">
        <f t="shared" si="103"/>
        <v>0.24225969222899693</v>
      </c>
      <c r="T506" s="59">
        <v>1</v>
      </c>
    </row>
    <row r="507" spans="1:20" ht="12.75" customHeight="1" x14ac:dyDescent="0.25">
      <c r="A507" s="52" t="s">
        <v>1084</v>
      </c>
      <c r="B507" s="52" t="s">
        <v>1085</v>
      </c>
      <c r="C507" s="52" t="s">
        <v>146</v>
      </c>
      <c r="D507" s="58">
        <f t="shared" si="104"/>
        <v>9051950</v>
      </c>
      <c r="E507" s="58">
        <f t="shared" si="105"/>
        <v>1219454</v>
      </c>
      <c r="F507" s="70">
        <f t="shared" si="106"/>
        <v>0.13471727086428892</v>
      </c>
      <c r="G507" s="58">
        <f t="shared" si="107"/>
        <v>9841925</v>
      </c>
      <c r="H507" s="58">
        <f t="shared" si="108"/>
        <v>337389</v>
      </c>
      <c r="I507" s="70">
        <f t="shared" si="109"/>
        <v>3.4280793645552067E-2</v>
      </c>
      <c r="J507" s="58">
        <f t="shared" si="110"/>
        <v>9587449</v>
      </c>
      <c r="K507" s="58">
        <f t="shared" si="111"/>
        <v>75680</v>
      </c>
      <c r="L507" s="70">
        <f t="shared" si="112"/>
        <v>7.8936534629806109E-3</v>
      </c>
      <c r="M507" s="51">
        <f t="shared" si="113"/>
        <v>9627440</v>
      </c>
      <c r="N507" s="51">
        <f t="shared" si="114"/>
        <v>415384</v>
      </c>
      <c r="O507" s="49">
        <f t="shared" si="115"/>
        <v>4.3145841469798822E-2</v>
      </c>
      <c r="P507" s="51">
        <v>9711623</v>
      </c>
      <c r="Q507" s="51">
        <v>1271867</v>
      </c>
      <c r="R507" s="49">
        <v>0.13096338274251379</v>
      </c>
      <c r="S507" s="49">
        <f t="shared" si="103"/>
        <v>7.0200188437026842E-2</v>
      </c>
      <c r="T507" s="59">
        <v>3</v>
      </c>
    </row>
    <row r="508" spans="1:20" ht="12.75" customHeight="1" x14ac:dyDescent="0.25">
      <c r="A508" s="52" t="s">
        <v>1086</v>
      </c>
      <c r="B508" s="52" t="s">
        <v>1087</v>
      </c>
      <c r="C508" s="52" t="s">
        <v>256</v>
      </c>
      <c r="D508" s="58">
        <f t="shared" si="104"/>
        <v>8717810</v>
      </c>
      <c r="E508" s="58">
        <f t="shared" si="105"/>
        <v>1461615</v>
      </c>
      <c r="F508" s="70">
        <f t="shared" si="106"/>
        <v>0.16765850597799217</v>
      </c>
      <c r="G508" s="58">
        <f t="shared" si="107"/>
        <v>8727972</v>
      </c>
      <c r="H508" s="58">
        <f t="shared" si="108"/>
        <v>1682535</v>
      </c>
      <c r="I508" s="70">
        <f t="shared" si="109"/>
        <v>0.19277502265131005</v>
      </c>
      <c r="J508" s="58">
        <f t="shared" si="110"/>
        <v>8985117</v>
      </c>
      <c r="K508" s="58">
        <f t="shared" si="111"/>
        <v>2151641</v>
      </c>
      <c r="L508" s="70">
        <f t="shared" si="112"/>
        <v>0.23946722118365293</v>
      </c>
      <c r="M508" s="51">
        <f t="shared" si="113"/>
        <v>9115355</v>
      </c>
      <c r="N508" s="51">
        <f t="shared" si="114"/>
        <v>2923111</v>
      </c>
      <c r="O508" s="49">
        <f t="shared" si="115"/>
        <v>0.32067988575321532</v>
      </c>
      <c r="P508" s="51">
        <v>9568917</v>
      </c>
      <c r="Q508" s="51">
        <v>4453725</v>
      </c>
      <c r="R508" s="49">
        <v>0.465436684214107</v>
      </c>
      <c r="S508" s="49">
        <f t="shared" si="103"/>
        <v>0.27720346395605555</v>
      </c>
      <c r="T508" s="59">
        <v>2</v>
      </c>
    </row>
    <row r="509" spans="1:20" ht="12.75" customHeight="1" x14ac:dyDescent="0.25">
      <c r="A509" s="52" t="s">
        <v>1088</v>
      </c>
      <c r="B509" s="52" t="s">
        <v>1089</v>
      </c>
      <c r="C509" s="52" t="s">
        <v>256</v>
      </c>
      <c r="D509" s="58">
        <f t="shared" si="104"/>
        <v>5728909</v>
      </c>
      <c r="E509" s="58">
        <f t="shared" si="105"/>
        <v>382294</v>
      </c>
      <c r="F509" s="70">
        <f t="shared" si="106"/>
        <v>6.6730681182054039E-2</v>
      </c>
      <c r="G509" s="58">
        <f t="shared" si="107"/>
        <v>5534508</v>
      </c>
      <c r="H509" s="58">
        <f t="shared" si="108"/>
        <v>322450</v>
      </c>
      <c r="I509" s="70">
        <f t="shared" si="109"/>
        <v>5.8261728052430316E-2</v>
      </c>
      <c r="J509" s="58">
        <f t="shared" si="110"/>
        <v>5407848</v>
      </c>
      <c r="K509" s="58">
        <f t="shared" si="111"/>
        <v>758190</v>
      </c>
      <c r="L509" s="70">
        <f t="shared" si="112"/>
        <v>0.14020179561259857</v>
      </c>
      <c r="M509" s="51">
        <f t="shared" si="113"/>
        <v>5632263</v>
      </c>
      <c r="N509" s="51">
        <f t="shared" si="114"/>
        <v>1069574</v>
      </c>
      <c r="O509" s="49">
        <f t="shared" si="115"/>
        <v>0.18990128834537734</v>
      </c>
      <c r="P509" s="51">
        <v>6065128</v>
      </c>
      <c r="Q509" s="51">
        <v>1686875</v>
      </c>
      <c r="R509" s="49">
        <v>0.2781268589879719</v>
      </c>
      <c r="S509" s="49">
        <f t="shared" si="103"/>
        <v>0.14664447043608644</v>
      </c>
      <c r="T509" s="59">
        <v>1</v>
      </c>
    </row>
    <row r="510" spans="1:20" ht="12.75" customHeight="1" x14ac:dyDescent="0.25">
      <c r="A510" s="52" t="s">
        <v>1090</v>
      </c>
      <c r="B510" s="52" t="s">
        <v>1091</v>
      </c>
      <c r="C510" s="52" t="s">
        <v>256</v>
      </c>
      <c r="D510" s="58">
        <f t="shared" si="104"/>
        <v>5912615</v>
      </c>
      <c r="E510" s="58">
        <f t="shared" si="105"/>
        <v>1255001</v>
      </c>
      <c r="F510" s="70">
        <f t="shared" si="106"/>
        <v>0.21225819709214958</v>
      </c>
      <c r="G510" s="58">
        <f t="shared" si="107"/>
        <v>6308903</v>
      </c>
      <c r="H510" s="58">
        <f t="shared" si="108"/>
        <v>1205721</v>
      </c>
      <c r="I510" s="70">
        <f t="shared" si="109"/>
        <v>0.19111420796927769</v>
      </c>
      <c r="J510" s="58">
        <f t="shared" si="110"/>
        <v>6842227</v>
      </c>
      <c r="K510" s="58">
        <f t="shared" si="111"/>
        <v>1110355</v>
      </c>
      <c r="L510" s="70">
        <f t="shared" si="112"/>
        <v>0.16227976651461579</v>
      </c>
      <c r="M510" s="51">
        <f t="shared" si="113"/>
        <v>7118856</v>
      </c>
      <c r="N510" s="51">
        <f t="shared" si="114"/>
        <v>1126176</v>
      </c>
      <c r="O510" s="49">
        <f t="shared" si="115"/>
        <v>0.15819620455871</v>
      </c>
      <c r="P510" s="51">
        <v>6873822</v>
      </c>
      <c r="Q510" s="51">
        <v>1787527</v>
      </c>
      <c r="R510" s="49">
        <v>0.26004848539866177</v>
      </c>
      <c r="S510" s="49">
        <f t="shared" si="103"/>
        <v>0.19677937230668294</v>
      </c>
      <c r="T510" s="59">
        <v>1</v>
      </c>
    </row>
    <row r="511" spans="1:20" ht="12.75" customHeight="1" x14ac:dyDescent="0.25">
      <c r="A511" s="52" t="s">
        <v>1092</v>
      </c>
      <c r="B511" s="52" t="s">
        <v>1093</v>
      </c>
      <c r="C511" s="52" t="s">
        <v>256</v>
      </c>
      <c r="D511" s="58">
        <f t="shared" si="104"/>
        <v>13525809</v>
      </c>
      <c r="E511" s="58">
        <f t="shared" si="105"/>
        <v>1158059</v>
      </c>
      <c r="F511" s="70">
        <f t="shared" si="106"/>
        <v>8.5618464670024541E-2</v>
      </c>
      <c r="G511" s="58">
        <f t="shared" si="107"/>
        <v>13885848</v>
      </c>
      <c r="H511" s="58">
        <f t="shared" si="108"/>
        <v>757384</v>
      </c>
      <c r="I511" s="70">
        <f t="shared" si="109"/>
        <v>5.4543589991767158E-2</v>
      </c>
      <c r="J511" s="58">
        <f t="shared" si="110"/>
        <v>14190269</v>
      </c>
      <c r="K511" s="58">
        <f t="shared" si="111"/>
        <v>959342</v>
      </c>
      <c r="L511" s="70">
        <f t="shared" si="112"/>
        <v>6.7605624671385728E-2</v>
      </c>
      <c r="M511" s="51">
        <f t="shared" si="113"/>
        <v>15127163</v>
      </c>
      <c r="N511" s="51">
        <f t="shared" si="114"/>
        <v>936576</v>
      </c>
      <c r="O511" s="49">
        <f t="shared" si="115"/>
        <v>6.1913526019386447E-2</v>
      </c>
      <c r="P511" s="51">
        <v>15311194</v>
      </c>
      <c r="Q511" s="51">
        <v>1118114</v>
      </c>
      <c r="R511" s="49">
        <v>7.3025918161575123E-2</v>
      </c>
      <c r="S511" s="49">
        <f t="shared" si="103"/>
        <v>6.85414247028278E-2</v>
      </c>
      <c r="T511" s="59">
        <v>2</v>
      </c>
    </row>
    <row r="512" spans="1:20" ht="12.75" customHeight="1" x14ac:dyDescent="0.25">
      <c r="A512" s="52" t="s">
        <v>1094</v>
      </c>
      <c r="B512" s="52" t="s">
        <v>762</v>
      </c>
      <c r="C512" s="52" t="s">
        <v>256</v>
      </c>
      <c r="D512" s="58">
        <f t="shared" si="104"/>
        <v>16170001</v>
      </c>
      <c r="E512" s="58">
        <f t="shared" si="105"/>
        <v>922869</v>
      </c>
      <c r="F512" s="70">
        <f t="shared" si="106"/>
        <v>5.7072909271928929E-2</v>
      </c>
      <c r="G512" s="58">
        <f t="shared" si="107"/>
        <v>16560978</v>
      </c>
      <c r="H512" s="58">
        <f t="shared" si="108"/>
        <v>208291</v>
      </c>
      <c r="I512" s="70">
        <f t="shared" si="109"/>
        <v>1.25772161523311E-2</v>
      </c>
      <c r="J512" s="58">
        <f t="shared" si="110"/>
        <v>17206026</v>
      </c>
      <c r="K512" s="58">
        <f t="shared" si="111"/>
        <v>260913</v>
      </c>
      <c r="L512" s="70">
        <f t="shared" si="112"/>
        <v>1.5164047758616661E-2</v>
      </c>
      <c r="M512" s="51">
        <f t="shared" si="113"/>
        <v>17615489</v>
      </c>
      <c r="N512" s="51">
        <f t="shared" si="114"/>
        <v>1076510</v>
      </c>
      <c r="O512" s="49">
        <f t="shared" si="115"/>
        <v>6.1111559264690293E-2</v>
      </c>
      <c r="P512" s="51">
        <v>17936884</v>
      </c>
      <c r="Q512" s="51">
        <v>3499924</v>
      </c>
      <c r="R512" s="49">
        <v>0.19512441514367823</v>
      </c>
      <c r="S512" s="49">
        <f t="shared" si="103"/>
        <v>6.8210029518249032E-2</v>
      </c>
      <c r="T512" s="59">
        <v>2</v>
      </c>
    </row>
    <row r="513" spans="1:20" ht="12.75" customHeight="1" x14ac:dyDescent="0.25">
      <c r="A513" s="52" t="s">
        <v>1095</v>
      </c>
      <c r="B513" s="52" t="s">
        <v>1096</v>
      </c>
      <c r="C513" s="52" t="s">
        <v>256</v>
      </c>
      <c r="D513" s="58">
        <f t="shared" si="104"/>
        <v>10161565</v>
      </c>
      <c r="E513" s="58">
        <f t="shared" si="105"/>
        <v>901861</v>
      </c>
      <c r="F513" s="70">
        <f t="shared" si="106"/>
        <v>8.875217547690735E-2</v>
      </c>
      <c r="G513" s="58">
        <f t="shared" si="107"/>
        <v>10107107</v>
      </c>
      <c r="H513" s="58">
        <f t="shared" si="108"/>
        <v>900846</v>
      </c>
      <c r="I513" s="70">
        <f t="shared" si="109"/>
        <v>8.9129955782599316E-2</v>
      </c>
      <c r="J513" s="58">
        <f t="shared" si="110"/>
        <v>9458884</v>
      </c>
      <c r="K513" s="58">
        <f t="shared" si="111"/>
        <v>2345700</v>
      </c>
      <c r="L513" s="70">
        <f t="shared" si="112"/>
        <v>0.24798908623892629</v>
      </c>
      <c r="M513" s="51">
        <f t="shared" si="113"/>
        <v>10594298</v>
      </c>
      <c r="N513" s="51">
        <f t="shared" si="114"/>
        <v>4216676</v>
      </c>
      <c r="O513" s="49">
        <f t="shared" si="115"/>
        <v>0.39801372398624241</v>
      </c>
      <c r="P513" s="51">
        <v>11075133</v>
      </c>
      <c r="Q513" s="51">
        <v>5718108</v>
      </c>
      <c r="R513" s="49">
        <v>0.51630151981019101</v>
      </c>
      <c r="S513" s="49">
        <f t="shared" si="103"/>
        <v>0.26803729225897327</v>
      </c>
      <c r="T513" s="59">
        <v>2</v>
      </c>
    </row>
    <row r="514" spans="1:20" ht="12.75" customHeight="1" x14ac:dyDescent="0.25">
      <c r="A514" s="52" t="s">
        <v>1097</v>
      </c>
      <c r="B514" s="52" t="s">
        <v>1098</v>
      </c>
      <c r="C514" s="52" t="s">
        <v>256</v>
      </c>
      <c r="D514" s="58">
        <f t="shared" si="104"/>
        <v>13433451</v>
      </c>
      <c r="E514" s="58">
        <f t="shared" si="105"/>
        <v>2759183</v>
      </c>
      <c r="F514" s="70">
        <f t="shared" si="106"/>
        <v>0.20539643908330033</v>
      </c>
      <c r="G514" s="58">
        <f t="shared" si="107"/>
        <v>13741687</v>
      </c>
      <c r="H514" s="58">
        <f t="shared" si="108"/>
        <v>3195559</v>
      </c>
      <c r="I514" s="70">
        <f t="shared" si="109"/>
        <v>0.23254488331745585</v>
      </c>
      <c r="J514" s="58">
        <f t="shared" si="110"/>
        <v>14310499</v>
      </c>
      <c r="K514" s="58">
        <f t="shared" si="111"/>
        <v>3505429</v>
      </c>
      <c r="L514" s="70">
        <f t="shared" si="112"/>
        <v>0.24495505013486951</v>
      </c>
      <c r="M514" s="51">
        <f t="shared" si="113"/>
        <v>14790832</v>
      </c>
      <c r="N514" s="51">
        <f t="shared" si="114"/>
        <v>4352795</v>
      </c>
      <c r="O514" s="49">
        <f t="shared" si="115"/>
        <v>0.29429007103860011</v>
      </c>
      <c r="P514" s="51">
        <v>15313756</v>
      </c>
      <c r="Q514" s="51">
        <v>5283692</v>
      </c>
      <c r="R514" s="49">
        <v>0.34502913589585732</v>
      </c>
      <c r="S514" s="49">
        <f t="shared" ref="S514:S577" si="116">AVERAGE(F514,I514,L514,O514,R514)</f>
        <v>0.26444311589401659</v>
      </c>
      <c r="T514" s="59">
        <v>2</v>
      </c>
    </row>
    <row r="515" spans="1:20" ht="12.75" customHeight="1" x14ac:dyDescent="0.25">
      <c r="A515" s="52" t="s">
        <v>1099</v>
      </c>
      <c r="B515" s="52" t="s">
        <v>1100</v>
      </c>
      <c r="C515" s="52" t="s">
        <v>256</v>
      </c>
      <c r="D515" s="58">
        <f t="shared" si="104"/>
        <v>11811377</v>
      </c>
      <c r="E515" s="58">
        <f t="shared" si="105"/>
        <v>1611556</v>
      </c>
      <c r="F515" s="70">
        <f t="shared" si="106"/>
        <v>0.13644099244313343</v>
      </c>
      <c r="G515" s="58">
        <f t="shared" si="107"/>
        <v>11897792</v>
      </c>
      <c r="H515" s="58">
        <f t="shared" si="108"/>
        <v>1676219</v>
      </c>
      <c r="I515" s="70">
        <f t="shared" si="109"/>
        <v>0.14088488015255268</v>
      </c>
      <c r="J515" s="58">
        <f t="shared" si="110"/>
        <v>12459277</v>
      </c>
      <c r="K515" s="58">
        <f t="shared" si="111"/>
        <v>1810449</v>
      </c>
      <c r="L515" s="70">
        <f t="shared" si="112"/>
        <v>0.14530931449714138</v>
      </c>
      <c r="M515" s="51">
        <f t="shared" si="113"/>
        <v>12864566</v>
      </c>
      <c r="N515" s="51">
        <f t="shared" si="114"/>
        <v>1673934</v>
      </c>
      <c r="O515" s="49">
        <f t="shared" si="115"/>
        <v>0.13011974131113324</v>
      </c>
      <c r="P515" s="51">
        <v>13126796</v>
      </c>
      <c r="Q515" s="51">
        <v>1567710</v>
      </c>
      <c r="R515" s="49">
        <v>0.1194282290971841</v>
      </c>
      <c r="S515" s="49">
        <f t="shared" si="116"/>
        <v>0.13443663150022894</v>
      </c>
      <c r="T515" s="59">
        <v>3</v>
      </c>
    </row>
    <row r="516" spans="1:20" ht="12.75" customHeight="1" x14ac:dyDescent="0.25">
      <c r="A516" s="52" t="s">
        <v>1101</v>
      </c>
      <c r="B516" s="52" t="s">
        <v>1102</v>
      </c>
      <c r="C516" s="52" t="s">
        <v>140</v>
      </c>
      <c r="D516" s="58">
        <f t="shared" si="104"/>
        <v>8818757</v>
      </c>
      <c r="E516" s="58">
        <f t="shared" si="105"/>
        <v>825968</v>
      </c>
      <c r="F516" s="70">
        <f t="shared" si="106"/>
        <v>9.3660365060518169E-2</v>
      </c>
      <c r="G516" s="58">
        <f t="shared" si="107"/>
        <v>8566433</v>
      </c>
      <c r="H516" s="58">
        <f t="shared" si="108"/>
        <v>683363</v>
      </c>
      <c r="I516" s="70">
        <f t="shared" si="109"/>
        <v>7.9772175886976535E-2</v>
      </c>
      <c r="J516" s="58">
        <f t="shared" si="110"/>
        <v>8643949</v>
      </c>
      <c r="K516" s="58">
        <f t="shared" si="111"/>
        <v>756954</v>
      </c>
      <c r="L516" s="70">
        <f t="shared" si="112"/>
        <v>8.7570391727207084E-2</v>
      </c>
      <c r="M516" s="51">
        <f t="shared" si="113"/>
        <v>8752287</v>
      </c>
      <c r="N516" s="51">
        <f t="shared" si="114"/>
        <v>1317669</v>
      </c>
      <c r="O516" s="49">
        <f t="shared" si="115"/>
        <v>0.15055139302447462</v>
      </c>
      <c r="P516" s="51">
        <v>9005524</v>
      </c>
      <c r="Q516" s="51">
        <v>2519024</v>
      </c>
      <c r="R516" s="49">
        <v>0.27971986971552126</v>
      </c>
      <c r="S516" s="49">
        <f t="shared" si="116"/>
        <v>0.13825483908293953</v>
      </c>
      <c r="T516" s="59">
        <v>2</v>
      </c>
    </row>
    <row r="517" spans="1:20" ht="12.75" customHeight="1" x14ac:dyDescent="0.25">
      <c r="A517" s="52" t="s">
        <v>1103</v>
      </c>
      <c r="B517" s="52" t="s">
        <v>1104</v>
      </c>
      <c r="C517" s="52" t="s">
        <v>140</v>
      </c>
      <c r="D517" s="58">
        <f t="shared" si="104"/>
        <v>7503856</v>
      </c>
      <c r="E517" s="58">
        <f t="shared" si="105"/>
        <v>3679804</v>
      </c>
      <c r="F517" s="70">
        <f t="shared" si="106"/>
        <v>0.49038840830634278</v>
      </c>
      <c r="G517" s="58">
        <f t="shared" si="107"/>
        <v>7544134</v>
      </c>
      <c r="H517" s="58">
        <f t="shared" si="108"/>
        <v>3552795</v>
      </c>
      <c r="I517" s="70">
        <f t="shared" si="109"/>
        <v>0.47093476865601802</v>
      </c>
      <c r="J517" s="58">
        <f t="shared" si="110"/>
        <v>7818742</v>
      </c>
      <c r="K517" s="58">
        <f t="shared" si="111"/>
        <v>3278934</v>
      </c>
      <c r="L517" s="70">
        <f t="shared" si="112"/>
        <v>0.4193684866440151</v>
      </c>
      <c r="M517" s="51">
        <f t="shared" si="113"/>
        <v>7929973</v>
      </c>
      <c r="N517" s="51">
        <f t="shared" si="114"/>
        <v>3267009</v>
      </c>
      <c r="O517" s="49">
        <f t="shared" si="115"/>
        <v>0.41198236110009456</v>
      </c>
      <c r="P517" s="51">
        <v>8011728</v>
      </c>
      <c r="Q517" s="51">
        <v>3969710</v>
      </c>
      <c r="R517" s="49">
        <v>0.49548736552214456</v>
      </c>
      <c r="S517" s="49">
        <f t="shared" si="116"/>
        <v>0.45763227804572304</v>
      </c>
      <c r="T517" s="59">
        <v>3</v>
      </c>
    </row>
    <row r="518" spans="1:20" ht="12.75" customHeight="1" x14ac:dyDescent="0.25">
      <c r="A518" s="52" t="s">
        <v>1105</v>
      </c>
      <c r="B518" s="52" t="s">
        <v>1106</v>
      </c>
      <c r="C518" s="52" t="s">
        <v>140</v>
      </c>
      <c r="D518" s="58">
        <f t="shared" si="104"/>
        <v>3565255</v>
      </c>
      <c r="E518" s="58">
        <f t="shared" si="105"/>
        <v>2171709</v>
      </c>
      <c r="F518" s="70">
        <f t="shared" si="106"/>
        <v>0.60913146464979362</v>
      </c>
      <c r="G518" s="58">
        <f t="shared" si="107"/>
        <v>3677992</v>
      </c>
      <c r="H518" s="58">
        <f t="shared" si="108"/>
        <v>2251426</v>
      </c>
      <c r="I518" s="70">
        <f t="shared" si="109"/>
        <v>0.61213455602948563</v>
      </c>
      <c r="J518" s="58">
        <f t="shared" si="110"/>
        <v>3820409</v>
      </c>
      <c r="K518" s="58">
        <f t="shared" si="111"/>
        <v>2329866</v>
      </c>
      <c r="L518" s="70">
        <f t="shared" si="112"/>
        <v>0.60984727027917696</v>
      </c>
      <c r="M518" s="51">
        <f t="shared" si="113"/>
        <v>3960852</v>
      </c>
      <c r="N518" s="51">
        <f t="shared" si="114"/>
        <v>2613019</v>
      </c>
      <c r="O518" s="49">
        <f t="shared" si="115"/>
        <v>0.65971134493285788</v>
      </c>
      <c r="P518" s="51">
        <v>4154744</v>
      </c>
      <c r="Q518" s="51">
        <v>3054340</v>
      </c>
      <c r="R518" s="49">
        <v>0.73514517380613587</v>
      </c>
      <c r="S518" s="49">
        <f t="shared" si="116"/>
        <v>0.64519396193948997</v>
      </c>
      <c r="T518" s="59">
        <v>2</v>
      </c>
    </row>
    <row r="519" spans="1:20" ht="12.75" customHeight="1" x14ac:dyDescent="0.25">
      <c r="A519" s="52" t="s">
        <v>1107</v>
      </c>
      <c r="B519" s="52" t="s">
        <v>1108</v>
      </c>
      <c r="C519" s="52" t="s">
        <v>140</v>
      </c>
      <c r="D519" s="58">
        <f t="shared" si="104"/>
        <v>4579100</v>
      </c>
      <c r="E519" s="58">
        <f t="shared" si="105"/>
        <v>929277</v>
      </c>
      <c r="F519" s="70">
        <f t="shared" si="106"/>
        <v>0.20293878709790134</v>
      </c>
      <c r="G519" s="58">
        <f t="shared" si="107"/>
        <v>4750445</v>
      </c>
      <c r="H519" s="58">
        <f t="shared" si="108"/>
        <v>541810</v>
      </c>
      <c r="I519" s="70">
        <f t="shared" si="109"/>
        <v>0.1140545780447937</v>
      </c>
      <c r="J519" s="58">
        <f t="shared" si="110"/>
        <v>4461531</v>
      </c>
      <c r="K519" s="58">
        <f t="shared" si="111"/>
        <v>760556</v>
      </c>
      <c r="L519" s="70">
        <f t="shared" si="112"/>
        <v>0.17046973337179547</v>
      </c>
      <c r="M519" s="51">
        <f t="shared" si="113"/>
        <v>6527299</v>
      </c>
      <c r="N519" s="51">
        <f t="shared" si="114"/>
        <v>1316452</v>
      </c>
      <c r="O519" s="49">
        <f t="shared" si="115"/>
        <v>0.20168403500437165</v>
      </c>
      <c r="P519" s="51">
        <v>6614669</v>
      </c>
      <c r="Q519" s="51">
        <v>2037637</v>
      </c>
      <c r="R519" s="49">
        <v>0.30804821828575246</v>
      </c>
      <c r="S519" s="49">
        <f t="shared" si="116"/>
        <v>0.19943907036092293</v>
      </c>
      <c r="T519" s="59">
        <v>2</v>
      </c>
    </row>
    <row r="520" spans="1:20" x14ac:dyDescent="0.25">
      <c r="A520" s="52" t="s">
        <v>1109</v>
      </c>
      <c r="B520" s="52" t="s">
        <v>1110</v>
      </c>
      <c r="C520" s="52" t="s">
        <v>327</v>
      </c>
      <c r="D520" s="58" t="s">
        <v>1420</v>
      </c>
      <c r="E520" s="58" t="s">
        <v>1420</v>
      </c>
      <c r="F520" s="70" t="s">
        <v>1420</v>
      </c>
      <c r="G520" s="58" t="s">
        <v>1420</v>
      </c>
      <c r="H520" s="58" t="s">
        <v>1420</v>
      </c>
      <c r="I520" s="70" t="s">
        <v>1420</v>
      </c>
      <c r="J520" s="58" t="s">
        <v>1420</v>
      </c>
      <c r="K520" s="58" t="s">
        <v>1420</v>
      </c>
      <c r="L520" s="70" t="s">
        <v>1420</v>
      </c>
      <c r="M520" s="51" t="s">
        <v>1420</v>
      </c>
      <c r="N520" s="51" t="s">
        <v>1420</v>
      </c>
      <c r="O520" s="49" t="s">
        <v>1420</v>
      </c>
      <c r="P520" s="51">
        <v>10636931</v>
      </c>
      <c r="Q520" s="51">
        <v>6807858</v>
      </c>
      <c r="R520" s="49">
        <v>0.64002088572352311</v>
      </c>
      <c r="S520" s="49">
        <f t="shared" si="116"/>
        <v>0.64002088572352311</v>
      </c>
      <c r="T520" s="59" t="s">
        <v>1420</v>
      </c>
    </row>
    <row r="521" spans="1:20" ht="12.75" customHeight="1" x14ac:dyDescent="0.25">
      <c r="A521" s="52" t="s">
        <v>1111</v>
      </c>
      <c r="B521" s="52" t="s">
        <v>1112</v>
      </c>
      <c r="C521" s="52" t="s">
        <v>327</v>
      </c>
      <c r="D521" s="58">
        <f>VLOOKUP(A521,Master, 7,FALSE)</f>
        <v>4433383</v>
      </c>
      <c r="E521" s="58">
        <f>VLOOKUP(A521, Master, 8,FALSE)</f>
        <v>2787629</v>
      </c>
      <c r="F521" s="70">
        <f>VLOOKUP(A521, Master, 9, FALSE)</f>
        <v>0.62878145199726709</v>
      </c>
      <c r="G521" s="58">
        <f>VLOOKUP(A521, Master, 10, FALSE)</f>
        <v>4585487</v>
      </c>
      <c r="H521" s="58">
        <f>VLOOKUP(A521, Master, 11, FALSE)</f>
        <v>3312629</v>
      </c>
      <c r="I521" s="70">
        <f>VLOOKUP(A521, Master, 12, FALSE)</f>
        <v>0.72241596148893239</v>
      </c>
      <c r="J521" s="58">
        <f>VLOOKUP(A521, Master, 13, FALSE)</f>
        <v>5091627</v>
      </c>
      <c r="K521" s="58">
        <f>VLOOKUP(A521, Master, 14, FALSE)</f>
        <v>3805132</v>
      </c>
      <c r="L521" s="70">
        <f>VLOOKUP(A521, Master, 15, FALSE)</f>
        <v>0.74733125580487336</v>
      </c>
      <c r="M521" s="51">
        <f>VLOOKUP(A521, Master, 16, FALSE)</f>
        <v>5234742</v>
      </c>
      <c r="N521" s="51">
        <f>VLOOKUP(A521, Master, 17, FALSE)</f>
        <v>4549578</v>
      </c>
      <c r="O521" s="49">
        <f>VLOOKUP(A521, Master, 18, FALSE)</f>
        <v>0.86911217400972196</v>
      </c>
      <c r="P521" s="51">
        <v>6000196</v>
      </c>
      <c r="Q521" s="51">
        <v>4959142</v>
      </c>
      <c r="R521" s="49">
        <v>0.82649666777551933</v>
      </c>
      <c r="S521" s="49">
        <f t="shared" si="116"/>
        <v>0.75882750221526285</v>
      </c>
      <c r="T521" s="59">
        <v>2</v>
      </c>
    </row>
    <row r="522" spans="1:20" ht="12.75" customHeight="1" x14ac:dyDescent="0.25">
      <c r="A522" s="52" t="s">
        <v>1113</v>
      </c>
      <c r="B522" s="52" t="s">
        <v>1114</v>
      </c>
      <c r="C522" s="52" t="s">
        <v>327</v>
      </c>
      <c r="D522" s="58">
        <f>VLOOKUP(A522,Master, 7,FALSE)</f>
        <v>4834970</v>
      </c>
      <c r="E522" s="58">
        <f>VLOOKUP(A522, Master, 8,FALSE)</f>
        <v>3382586</v>
      </c>
      <c r="F522" s="70">
        <f>VLOOKUP(A522, Master, 9, FALSE)</f>
        <v>0.69960847740523724</v>
      </c>
      <c r="G522" s="58">
        <f>VLOOKUP(A522, Master, 10, FALSE)</f>
        <v>4906805</v>
      </c>
      <c r="H522" s="58">
        <f>VLOOKUP(A522, Master, 11, FALSE)</f>
        <v>3991798</v>
      </c>
      <c r="I522" s="70">
        <f>VLOOKUP(A522, Master, 12, FALSE)</f>
        <v>0.81352285244675504</v>
      </c>
      <c r="J522" s="58">
        <f>VLOOKUP(A522, Master, 13, FALSE)</f>
        <v>5127554</v>
      </c>
      <c r="K522" s="58">
        <f>VLOOKUP(A522, Master, 14, FALSE)</f>
        <v>4517385</v>
      </c>
      <c r="L522" s="70">
        <f>VLOOKUP(A522, Master, 15, FALSE)</f>
        <v>0.88100193581579056</v>
      </c>
      <c r="M522" s="51">
        <f>VLOOKUP(A522, Master, 16, FALSE)</f>
        <v>5335920</v>
      </c>
      <c r="N522" s="51">
        <f>VLOOKUP(A522, Master, 17, FALSE)</f>
        <v>5115193</v>
      </c>
      <c r="O522" s="49">
        <f>VLOOKUP(A522, Master, 18, FALSE)</f>
        <v>0.95863375013118635</v>
      </c>
      <c r="P522" s="51">
        <v>6316060</v>
      </c>
      <c r="Q522" s="51">
        <v>5188462</v>
      </c>
      <c r="R522" s="49">
        <v>0.8214712969794461</v>
      </c>
      <c r="S522" s="49">
        <f t="shared" si="116"/>
        <v>0.8348476625556831</v>
      </c>
      <c r="T522" s="59">
        <v>2</v>
      </c>
    </row>
    <row r="523" spans="1:20" ht="12.75" customHeight="1" x14ac:dyDescent="0.25">
      <c r="A523" s="52" t="s">
        <v>1115</v>
      </c>
      <c r="B523" s="52" t="s">
        <v>1116</v>
      </c>
      <c r="C523" s="52" t="s">
        <v>327</v>
      </c>
      <c r="D523" s="58">
        <f>VLOOKUP(A523,Master, 7,FALSE)</f>
        <v>6569589</v>
      </c>
      <c r="E523" s="58">
        <f>VLOOKUP(A523, Master, 8,FALSE)</f>
        <v>3188989</v>
      </c>
      <c r="F523" s="70">
        <f>VLOOKUP(A523, Master, 9, FALSE)</f>
        <v>0.48541681983454366</v>
      </c>
      <c r="G523" s="58">
        <f>VLOOKUP(A523, Master, 10, FALSE)</f>
        <v>7194514</v>
      </c>
      <c r="H523" s="58">
        <f>VLOOKUP(A523, Master, 11, FALSE)</f>
        <v>3193538</v>
      </c>
      <c r="I523" s="70">
        <f>VLOOKUP(A523, Master, 12, FALSE)</f>
        <v>0.44388516027628827</v>
      </c>
      <c r="J523" s="58">
        <f>VLOOKUP(A523, Master, 13, FALSE)</f>
        <v>7053738</v>
      </c>
      <c r="K523" s="58">
        <f>VLOOKUP(A523, Master, 14, FALSE)</f>
        <v>3847643</v>
      </c>
      <c r="L523" s="70">
        <f>VLOOKUP(A523, Master, 15, FALSE)</f>
        <v>0.54547574633478024</v>
      </c>
      <c r="M523" s="51">
        <f>VLOOKUP(A523, Master, 16, FALSE)</f>
        <v>7293543</v>
      </c>
      <c r="N523" s="51">
        <f>VLOOKUP(A523, Master, 17, FALSE)</f>
        <v>4747087</v>
      </c>
      <c r="O523" s="49">
        <f>VLOOKUP(A523, Master, 18, FALSE)</f>
        <v>0.65086159086194462</v>
      </c>
      <c r="P523" s="51">
        <v>7990190</v>
      </c>
      <c r="Q523" s="51">
        <v>5878198</v>
      </c>
      <c r="R523" s="49">
        <v>0.73567687376645607</v>
      </c>
      <c r="S523" s="49">
        <f t="shared" si="116"/>
        <v>0.57226323821480263</v>
      </c>
      <c r="T523" s="59">
        <v>2</v>
      </c>
    </row>
    <row r="524" spans="1:20" ht="12.75" customHeight="1" x14ac:dyDescent="0.25">
      <c r="A524" s="52" t="s">
        <v>1117</v>
      </c>
      <c r="B524" s="52" t="s">
        <v>1118</v>
      </c>
      <c r="C524" s="52" t="s">
        <v>327</v>
      </c>
      <c r="D524" s="58">
        <f>VLOOKUP(A524,Master, 7,FALSE)</f>
        <v>7342885</v>
      </c>
      <c r="E524" s="58">
        <f>VLOOKUP(A524, Master, 8,FALSE)</f>
        <v>1891962</v>
      </c>
      <c r="F524" s="70">
        <f>VLOOKUP(A524, Master, 9, FALSE)</f>
        <v>0.25765921705160844</v>
      </c>
      <c r="G524" s="58">
        <f>VLOOKUP(A524, Master, 10, FALSE)</f>
        <v>7430282</v>
      </c>
      <c r="H524" s="58">
        <f>VLOOKUP(A524, Master, 11, FALSE)</f>
        <v>2062488</v>
      </c>
      <c r="I524" s="70">
        <f>VLOOKUP(A524, Master, 12, FALSE)</f>
        <v>0.27757869755145231</v>
      </c>
      <c r="J524" s="58">
        <f>VLOOKUP(A524, Master, 13, FALSE)</f>
        <v>7787718</v>
      </c>
      <c r="K524" s="58">
        <f>VLOOKUP(A524, Master, 14, FALSE)</f>
        <v>2414063</v>
      </c>
      <c r="L524" s="70">
        <f>VLOOKUP(A524, Master, 15, FALSE)</f>
        <v>0.30998336097942941</v>
      </c>
      <c r="M524" s="51">
        <f>VLOOKUP(A524, Master, 16, FALSE)</f>
        <v>8008071</v>
      </c>
      <c r="N524" s="51">
        <f>VLOOKUP(A524, Master, 17, FALSE)</f>
        <v>3104665</v>
      </c>
      <c r="O524" s="49">
        <f>VLOOKUP(A524, Master, 18, FALSE)</f>
        <v>0.38769199224132755</v>
      </c>
      <c r="P524" s="51">
        <v>8288296</v>
      </c>
      <c r="Q524" s="51">
        <v>4394087</v>
      </c>
      <c r="R524" s="49">
        <v>0.53015565563778133</v>
      </c>
      <c r="S524" s="49">
        <f t="shared" si="116"/>
        <v>0.3526137846923198</v>
      </c>
      <c r="T524" s="59">
        <v>1</v>
      </c>
    </row>
    <row r="525" spans="1:20" x14ac:dyDescent="0.25">
      <c r="A525" s="52" t="s">
        <v>1402</v>
      </c>
      <c r="B525" s="52" t="s">
        <v>1408</v>
      </c>
      <c r="C525" s="52" t="s">
        <v>327</v>
      </c>
      <c r="D525" s="58" t="s">
        <v>1420</v>
      </c>
      <c r="E525" s="58" t="s">
        <v>1420</v>
      </c>
      <c r="F525" s="70" t="s">
        <v>1420</v>
      </c>
      <c r="G525" s="58" t="s">
        <v>1420</v>
      </c>
      <c r="H525" s="58" t="s">
        <v>1420</v>
      </c>
      <c r="I525" s="70" t="s">
        <v>1420</v>
      </c>
      <c r="J525" s="58" t="s">
        <v>1420</v>
      </c>
      <c r="K525" s="58" t="s">
        <v>1420</v>
      </c>
      <c r="L525" s="70" t="s">
        <v>1420</v>
      </c>
      <c r="M525" s="51" t="s">
        <v>1420</v>
      </c>
      <c r="N525" s="51" t="s">
        <v>1420</v>
      </c>
      <c r="O525" s="49" t="s">
        <v>1420</v>
      </c>
      <c r="P525" s="51">
        <v>5036251</v>
      </c>
      <c r="Q525" s="51">
        <v>2301493</v>
      </c>
      <c r="R525" s="49">
        <v>0.45698536470878837</v>
      </c>
      <c r="S525" s="49">
        <f t="shared" si="116"/>
        <v>0.45698536470878837</v>
      </c>
      <c r="T525" s="59" t="s">
        <v>1420</v>
      </c>
    </row>
    <row r="526" spans="1:20" ht="12.75" customHeight="1" x14ac:dyDescent="0.25">
      <c r="A526" s="52" t="s">
        <v>1119</v>
      </c>
      <c r="B526" s="52" t="s">
        <v>1120</v>
      </c>
      <c r="C526" s="52" t="s">
        <v>327</v>
      </c>
      <c r="D526" s="58">
        <f t="shared" ref="D526:D557" si="117">VLOOKUP(A526,Master, 7,FALSE)</f>
        <v>3768579</v>
      </c>
      <c r="E526" s="58">
        <f t="shared" ref="E526:E557" si="118">VLOOKUP(A526, Master, 8,FALSE)</f>
        <v>1389150</v>
      </c>
      <c r="F526" s="70">
        <f t="shared" ref="F526:F557" si="119">VLOOKUP(A526, Master, 9, FALSE)</f>
        <v>0.36861374008611736</v>
      </c>
      <c r="G526" s="58">
        <f t="shared" ref="G526:G557" si="120">VLOOKUP(A526, Master, 10, FALSE)</f>
        <v>3716782</v>
      </c>
      <c r="H526" s="58">
        <f t="shared" ref="H526:H557" si="121">VLOOKUP(A526, Master, 11, FALSE)</f>
        <v>1658031</v>
      </c>
      <c r="I526" s="70">
        <f t="shared" ref="I526:I557" si="122">VLOOKUP(A526, Master, 12, FALSE)</f>
        <v>0.44609315262503962</v>
      </c>
      <c r="J526" s="58">
        <f t="shared" ref="J526:J557" si="123">VLOOKUP(A526, Master, 13, FALSE)</f>
        <v>3812009</v>
      </c>
      <c r="K526" s="58">
        <f t="shared" ref="K526:K557" si="124">VLOOKUP(A526, Master, 14, FALSE)</f>
        <v>1804910</v>
      </c>
      <c r="L526" s="70">
        <f t="shared" ref="L526:L557" si="125">VLOOKUP(A526, Master, 15, FALSE)</f>
        <v>0.47347999440714855</v>
      </c>
      <c r="M526" s="51">
        <f t="shared" ref="M526:M557" si="126">VLOOKUP(A526, Master, 16, FALSE)</f>
        <v>3842158</v>
      </c>
      <c r="N526" s="51">
        <f t="shared" ref="N526:N557" si="127">VLOOKUP(A526, Master, 17, FALSE)</f>
        <v>1948198</v>
      </c>
      <c r="O526" s="49">
        <f t="shared" ref="O526:O557" si="128">VLOOKUP(A526, Master, 18, FALSE)</f>
        <v>0.5070582729809654</v>
      </c>
      <c r="P526" s="51">
        <v>3916967</v>
      </c>
      <c r="Q526" s="51">
        <v>2492693</v>
      </c>
      <c r="R526" s="49">
        <v>0.63638345689407139</v>
      </c>
      <c r="S526" s="49">
        <f t="shared" si="116"/>
        <v>0.48632572339866853</v>
      </c>
      <c r="T526" s="59">
        <v>2</v>
      </c>
    </row>
    <row r="527" spans="1:20" ht="12.75" customHeight="1" x14ac:dyDescent="0.25">
      <c r="A527" s="52" t="s">
        <v>1121</v>
      </c>
      <c r="B527" s="52" t="s">
        <v>1122</v>
      </c>
      <c r="C527" s="52" t="s">
        <v>11</v>
      </c>
      <c r="D527" s="58">
        <f t="shared" si="117"/>
        <v>21721924</v>
      </c>
      <c r="E527" s="58">
        <f t="shared" si="118"/>
        <v>2407426</v>
      </c>
      <c r="F527" s="70">
        <f t="shared" si="119"/>
        <v>0.11082931696105741</v>
      </c>
      <c r="G527" s="58">
        <f t="shared" si="120"/>
        <v>20761263</v>
      </c>
      <c r="H527" s="58">
        <f t="shared" si="121"/>
        <v>2928303</v>
      </c>
      <c r="I527" s="70">
        <f t="shared" si="122"/>
        <v>0.14104647679671511</v>
      </c>
      <c r="J527" s="58">
        <f t="shared" si="123"/>
        <v>21508556</v>
      </c>
      <c r="K527" s="58">
        <f t="shared" si="124"/>
        <v>3664024</v>
      </c>
      <c r="L527" s="70">
        <f t="shared" si="125"/>
        <v>0.17035192878592129</v>
      </c>
      <c r="M527" s="51">
        <f t="shared" si="126"/>
        <v>21659261</v>
      </c>
      <c r="N527" s="51">
        <f t="shared" si="127"/>
        <v>5099751</v>
      </c>
      <c r="O527" s="49">
        <f t="shared" si="128"/>
        <v>0.23545360111778513</v>
      </c>
      <c r="P527" s="51">
        <v>21325157</v>
      </c>
      <c r="Q527" s="51">
        <v>8675798</v>
      </c>
      <c r="R527" s="49">
        <v>0.40683395672069378</v>
      </c>
      <c r="S527" s="49">
        <f t="shared" si="116"/>
        <v>0.21290305607643453</v>
      </c>
      <c r="T527" s="59">
        <v>4</v>
      </c>
    </row>
    <row r="528" spans="1:20" ht="12.75" customHeight="1" x14ac:dyDescent="0.25">
      <c r="A528" s="52" t="s">
        <v>1123</v>
      </c>
      <c r="B528" s="52" t="s">
        <v>1124</v>
      </c>
      <c r="C528" s="52" t="s">
        <v>11</v>
      </c>
      <c r="D528" s="58">
        <f t="shared" si="117"/>
        <v>15129689</v>
      </c>
      <c r="E528" s="58">
        <f t="shared" si="118"/>
        <v>3991935</v>
      </c>
      <c r="F528" s="70">
        <f t="shared" si="119"/>
        <v>0.26384778960096272</v>
      </c>
      <c r="G528" s="58">
        <f t="shared" si="120"/>
        <v>15515756</v>
      </c>
      <c r="H528" s="58">
        <f t="shared" si="121"/>
        <v>2922989</v>
      </c>
      <c r="I528" s="70">
        <f t="shared" si="122"/>
        <v>0.18838843560055984</v>
      </c>
      <c r="J528" s="58">
        <f t="shared" si="123"/>
        <v>15049273</v>
      </c>
      <c r="K528" s="58">
        <f t="shared" si="124"/>
        <v>2504940</v>
      </c>
      <c r="L528" s="70">
        <f t="shared" si="125"/>
        <v>0.16644923645148837</v>
      </c>
      <c r="M528" s="51">
        <f t="shared" si="126"/>
        <v>14547898</v>
      </c>
      <c r="N528" s="51">
        <f t="shared" si="127"/>
        <v>3035599</v>
      </c>
      <c r="O528" s="49">
        <f t="shared" si="128"/>
        <v>0.2086623785786785</v>
      </c>
      <c r="P528" s="51">
        <v>14236713</v>
      </c>
      <c r="Q528" s="51">
        <v>5041932</v>
      </c>
      <c r="R528" s="49">
        <v>0.35415000639543692</v>
      </c>
      <c r="S528" s="49">
        <f t="shared" si="116"/>
        <v>0.23629956932542528</v>
      </c>
      <c r="T528" s="59">
        <v>1</v>
      </c>
    </row>
    <row r="529" spans="1:20" ht="12.75" customHeight="1" x14ac:dyDescent="0.25">
      <c r="A529" s="52" t="s">
        <v>1125</v>
      </c>
      <c r="B529" s="52" t="s">
        <v>1126</v>
      </c>
      <c r="C529" s="52" t="s">
        <v>11</v>
      </c>
      <c r="D529" s="58">
        <f t="shared" si="117"/>
        <v>49946815</v>
      </c>
      <c r="E529" s="58">
        <f t="shared" si="118"/>
        <v>16945272</v>
      </c>
      <c r="F529" s="70">
        <f t="shared" si="119"/>
        <v>0.33926631758201198</v>
      </c>
      <c r="G529" s="58">
        <f t="shared" si="120"/>
        <v>45954931</v>
      </c>
      <c r="H529" s="58">
        <f t="shared" si="121"/>
        <v>21003624</v>
      </c>
      <c r="I529" s="70">
        <f t="shared" si="122"/>
        <v>0.45704831979836941</v>
      </c>
      <c r="J529" s="58">
        <f t="shared" si="123"/>
        <v>47462020</v>
      </c>
      <c r="K529" s="58">
        <f t="shared" si="124"/>
        <v>25175922</v>
      </c>
      <c r="L529" s="70">
        <f t="shared" si="125"/>
        <v>0.53044354201527877</v>
      </c>
      <c r="M529" s="51">
        <f t="shared" si="126"/>
        <v>49156403</v>
      </c>
      <c r="N529" s="51">
        <f t="shared" si="127"/>
        <v>29306022</v>
      </c>
      <c r="O529" s="49">
        <f t="shared" si="128"/>
        <v>0.59617913865666694</v>
      </c>
      <c r="P529" s="51">
        <v>48957285</v>
      </c>
      <c r="Q529" s="51">
        <v>34317269</v>
      </c>
      <c r="R529" s="49">
        <v>0.70096348275849041</v>
      </c>
      <c r="S529" s="49">
        <f t="shared" si="116"/>
        <v>0.52478016016216344</v>
      </c>
      <c r="T529" s="59">
        <v>5</v>
      </c>
    </row>
    <row r="530" spans="1:20" ht="12.75" customHeight="1" x14ac:dyDescent="0.25">
      <c r="A530" s="52" t="s">
        <v>1127</v>
      </c>
      <c r="B530" s="52" t="s">
        <v>1128</v>
      </c>
      <c r="C530" s="52" t="s">
        <v>11</v>
      </c>
      <c r="D530" s="58">
        <f t="shared" si="117"/>
        <v>30803590</v>
      </c>
      <c r="E530" s="58">
        <f t="shared" si="118"/>
        <v>4801987</v>
      </c>
      <c r="F530" s="70">
        <f t="shared" si="119"/>
        <v>0.15589049847761252</v>
      </c>
      <c r="G530" s="58">
        <f t="shared" si="120"/>
        <v>28871643</v>
      </c>
      <c r="H530" s="58">
        <f t="shared" si="121"/>
        <v>4591411</v>
      </c>
      <c r="I530" s="70">
        <f t="shared" si="122"/>
        <v>0.1590283933616109</v>
      </c>
      <c r="J530" s="58">
        <f t="shared" si="123"/>
        <v>28555446</v>
      </c>
      <c r="K530" s="58">
        <f t="shared" si="124"/>
        <v>5881257</v>
      </c>
      <c r="L530" s="70">
        <f t="shared" si="125"/>
        <v>0.20595920652053551</v>
      </c>
      <c r="M530" s="51">
        <f t="shared" si="126"/>
        <v>29855767</v>
      </c>
      <c r="N530" s="51">
        <f t="shared" si="127"/>
        <v>7448155</v>
      </c>
      <c r="O530" s="49">
        <f t="shared" si="128"/>
        <v>0.24947123281073302</v>
      </c>
      <c r="P530" s="51">
        <v>30917154</v>
      </c>
      <c r="Q530" s="51">
        <v>9491122</v>
      </c>
      <c r="R530" s="49">
        <v>0.30698563004861312</v>
      </c>
      <c r="S530" s="49">
        <f t="shared" si="116"/>
        <v>0.21546699224382104</v>
      </c>
      <c r="T530" s="59">
        <v>3</v>
      </c>
    </row>
    <row r="531" spans="1:20" ht="12.75" customHeight="1" x14ac:dyDescent="0.25">
      <c r="A531" s="52" t="s">
        <v>1129</v>
      </c>
      <c r="B531" s="52" t="s">
        <v>1130</v>
      </c>
      <c r="C531" s="52" t="s">
        <v>11</v>
      </c>
      <c r="D531" s="58">
        <f t="shared" si="117"/>
        <v>25317330</v>
      </c>
      <c r="E531" s="58">
        <f t="shared" si="118"/>
        <v>2552670</v>
      </c>
      <c r="F531" s="70">
        <f t="shared" si="119"/>
        <v>0.10082698294014417</v>
      </c>
      <c r="G531" s="58">
        <f t="shared" si="120"/>
        <v>24076160</v>
      </c>
      <c r="H531" s="58">
        <f t="shared" si="121"/>
        <v>1354234</v>
      </c>
      <c r="I531" s="70">
        <f t="shared" si="122"/>
        <v>5.6247923256864882E-2</v>
      </c>
      <c r="J531" s="58">
        <f t="shared" si="123"/>
        <v>23474771</v>
      </c>
      <c r="K531" s="58">
        <f t="shared" si="124"/>
        <v>2310532</v>
      </c>
      <c r="L531" s="70">
        <f t="shared" si="125"/>
        <v>9.8426178470494979E-2</v>
      </c>
      <c r="M531" s="51">
        <f t="shared" si="126"/>
        <v>24376908</v>
      </c>
      <c r="N531" s="51">
        <f t="shared" si="127"/>
        <v>3531768</v>
      </c>
      <c r="O531" s="49">
        <f t="shared" si="128"/>
        <v>0.14488170525974828</v>
      </c>
      <c r="P531" s="51">
        <v>24935630</v>
      </c>
      <c r="Q531" s="51">
        <v>4344641</v>
      </c>
      <c r="R531" s="49">
        <v>0.17423425836844708</v>
      </c>
      <c r="S531" s="49">
        <f t="shared" si="116"/>
        <v>0.11492340965913987</v>
      </c>
      <c r="T531" s="59">
        <v>3</v>
      </c>
    </row>
    <row r="532" spans="1:20" ht="12.75" customHeight="1" x14ac:dyDescent="0.25">
      <c r="A532" s="52" t="s">
        <v>1131</v>
      </c>
      <c r="B532" s="52" t="s">
        <v>1132</v>
      </c>
      <c r="C532" s="52" t="s">
        <v>11</v>
      </c>
      <c r="D532" s="58">
        <f t="shared" si="117"/>
        <v>22405526</v>
      </c>
      <c r="E532" s="58">
        <f t="shared" si="118"/>
        <v>8150679</v>
      </c>
      <c r="F532" s="70">
        <f t="shared" si="119"/>
        <v>0.36377985502326526</v>
      </c>
      <c r="G532" s="58">
        <f t="shared" si="120"/>
        <v>21894852</v>
      </c>
      <c r="H532" s="58">
        <f t="shared" si="121"/>
        <v>7516681</v>
      </c>
      <c r="I532" s="70">
        <f t="shared" si="122"/>
        <v>0.34330814385043573</v>
      </c>
      <c r="J532" s="58">
        <f t="shared" si="123"/>
        <v>20811430</v>
      </c>
      <c r="K532" s="58">
        <f t="shared" si="124"/>
        <v>8610717</v>
      </c>
      <c r="L532" s="70">
        <f t="shared" si="125"/>
        <v>0.41374941558557005</v>
      </c>
      <c r="M532" s="51">
        <f t="shared" si="126"/>
        <v>22115306</v>
      </c>
      <c r="N532" s="51">
        <f t="shared" si="127"/>
        <v>8325410</v>
      </c>
      <c r="O532" s="49">
        <f t="shared" si="128"/>
        <v>0.37645465995360861</v>
      </c>
      <c r="P532" s="51">
        <v>21146306</v>
      </c>
      <c r="Q532" s="51">
        <v>9674614</v>
      </c>
      <c r="R532" s="49">
        <v>0.45750846507186643</v>
      </c>
      <c r="S532" s="49">
        <f t="shared" si="116"/>
        <v>0.39096010789694924</v>
      </c>
      <c r="T532" s="59">
        <v>3</v>
      </c>
    </row>
    <row r="533" spans="1:20" ht="12.75" customHeight="1" x14ac:dyDescent="0.25">
      <c r="A533" s="52" t="s">
        <v>1133</v>
      </c>
      <c r="B533" s="52" t="s">
        <v>1134</v>
      </c>
      <c r="C533" s="52" t="s">
        <v>11</v>
      </c>
      <c r="D533" s="58">
        <f t="shared" si="117"/>
        <v>16549400</v>
      </c>
      <c r="E533" s="58">
        <f t="shared" si="118"/>
        <v>666206</v>
      </c>
      <c r="F533" s="70">
        <f t="shared" si="119"/>
        <v>4.0255598390273969E-2</v>
      </c>
      <c r="G533" s="58">
        <f t="shared" si="120"/>
        <v>15421660</v>
      </c>
      <c r="H533" s="58">
        <f t="shared" si="121"/>
        <v>1294345</v>
      </c>
      <c r="I533" s="70">
        <f t="shared" si="122"/>
        <v>8.3930329160414638E-2</v>
      </c>
      <c r="J533" s="58">
        <f t="shared" si="123"/>
        <v>15629292</v>
      </c>
      <c r="K533" s="58">
        <f t="shared" si="124"/>
        <v>2608872</v>
      </c>
      <c r="L533" s="70">
        <f t="shared" si="125"/>
        <v>0.1669219565416015</v>
      </c>
      <c r="M533" s="51">
        <f t="shared" si="126"/>
        <v>15378410</v>
      </c>
      <c r="N533" s="51">
        <f t="shared" si="127"/>
        <v>4649025</v>
      </c>
      <c r="O533" s="49">
        <f t="shared" si="128"/>
        <v>0.30230856115814314</v>
      </c>
      <c r="P533" s="51">
        <v>16354662</v>
      </c>
      <c r="Q533" s="51">
        <v>7204218</v>
      </c>
      <c r="R533" s="49">
        <v>0.44049935119417327</v>
      </c>
      <c r="S533" s="49">
        <f t="shared" si="116"/>
        <v>0.20678315928892133</v>
      </c>
      <c r="T533" s="59">
        <v>1</v>
      </c>
    </row>
    <row r="534" spans="1:20" ht="12.75" customHeight="1" x14ac:dyDescent="0.25">
      <c r="A534" s="52" t="s">
        <v>1135</v>
      </c>
      <c r="B534" s="52" t="s">
        <v>762</v>
      </c>
      <c r="C534" s="52" t="s">
        <v>11</v>
      </c>
      <c r="D534" s="58">
        <f t="shared" si="117"/>
        <v>17368352</v>
      </c>
      <c r="E534" s="58">
        <f t="shared" si="118"/>
        <v>1970278</v>
      </c>
      <c r="F534" s="70">
        <f t="shared" si="119"/>
        <v>0.11344069949756891</v>
      </c>
      <c r="G534" s="58">
        <f t="shared" si="120"/>
        <v>17108405</v>
      </c>
      <c r="H534" s="58">
        <f t="shared" si="121"/>
        <v>3213571</v>
      </c>
      <c r="I534" s="70">
        <f t="shared" si="122"/>
        <v>0.18783580351295168</v>
      </c>
      <c r="J534" s="58">
        <f t="shared" si="123"/>
        <v>18045584</v>
      </c>
      <c r="K534" s="58">
        <f t="shared" si="124"/>
        <v>4157267</v>
      </c>
      <c r="L534" s="70">
        <f t="shared" si="125"/>
        <v>0.23037586370161253</v>
      </c>
      <c r="M534" s="51">
        <f t="shared" si="126"/>
        <v>18123842</v>
      </c>
      <c r="N534" s="51">
        <f t="shared" si="127"/>
        <v>5239538</v>
      </c>
      <c r="O534" s="49">
        <f t="shared" si="128"/>
        <v>0.28909642889184312</v>
      </c>
      <c r="P534" s="51">
        <v>17921602</v>
      </c>
      <c r="Q534" s="51">
        <v>6822435</v>
      </c>
      <c r="R534" s="49">
        <v>0.38068220686967602</v>
      </c>
      <c r="S534" s="49">
        <f t="shared" si="116"/>
        <v>0.24028620049473046</v>
      </c>
      <c r="T534" s="59">
        <v>3</v>
      </c>
    </row>
    <row r="535" spans="1:20" ht="12.75" customHeight="1" x14ac:dyDescent="0.25">
      <c r="A535" s="52" t="s">
        <v>1136</v>
      </c>
      <c r="B535" s="52" t="s">
        <v>1137</v>
      </c>
      <c r="C535" s="52" t="s">
        <v>11</v>
      </c>
      <c r="D535" s="58">
        <f t="shared" si="117"/>
        <v>8010460</v>
      </c>
      <c r="E535" s="58">
        <f t="shared" si="118"/>
        <v>2007637</v>
      </c>
      <c r="F535" s="70">
        <f t="shared" si="119"/>
        <v>0.25062693028864758</v>
      </c>
      <c r="G535" s="58">
        <f t="shared" si="120"/>
        <v>7406222</v>
      </c>
      <c r="H535" s="58">
        <f t="shared" si="121"/>
        <v>1586814</v>
      </c>
      <c r="I535" s="70">
        <f t="shared" si="122"/>
        <v>0.21425417709596067</v>
      </c>
      <c r="J535" s="58">
        <f t="shared" si="123"/>
        <v>7355278</v>
      </c>
      <c r="K535" s="58">
        <f t="shared" si="124"/>
        <v>1491525</v>
      </c>
      <c r="L535" s="70">
        <f t="shared" si="125"/>
        <v>0.20278295395496948</v>
      </c>
      <c r="M535" s="51">
        <f t="shared" si="126"/>
        <v>7405242</v>
      </c>
      <c r="N535" s="51">
        <f t="shared" si="127"/>
        <v>1753425</v>
      </c>
      <c r="O535" s="49">
        <f t="shared" si="128"/>
        <v>0.23678159336318785</v>
      </c>
      <c r="P535" s="51">
        <v>7662436</v>
      </c>
      <c r="Q535" s="51">
        <v>2664457</v>
      </c>
      <c r="R535" s="49">
        <v>0.34772975591574273</v>
      </c>
      <c r="S535" s="49">
        <f t="shared" si="116"/>
        <v>0.25043508212370169</v>
      </c>
      <c r="T535" s="59">
        <v>1</v>
      </c>
    </row>
    <row r="536" spans="1:20" ht="12.75" customHeight="1" x14ac:dyDescent="0.25">
      <c r="A536" s="52" t="s">
        <v>1138</v>
      </c>
      <c r="B536" s="52" t="s">
        <v>530</v>
      </c>
      <c r="C536" s="52" t="s">
        <v>11</v>
      </c>
      <c r="D536" s="58">
        <f t="shared" si="117"/>
        <v>41668018</v>
      </c>
      <c r="E536" s="58">
        <f t="shared" si="118"/>
        <v>22123088</v>
      </c>
      <c r="F536" s="70">
        <f t="shared" si="119"/>
        <v>0.53093689265469746</v>
      </c>
      <c r="G536" s="58">
        <f t="shared" si="120"/>
        <v>40321789</v>
      </c>
      <c r="H536" s="58">
        <f t="shared" si="121"/>
        <v>21304650</v>
      </c>
      <c r="I536" s="70">
        <f t="shared" si="122"/>
        <v>0.52836569329798333</v>
      </c>
      <c r="J536" s="58">
        <f t="shared" si="123"/>
        <v>41754160</v>
      </c>
      <c r="K536" s="58">
        <f t="shared" si="124"/>
        <v>20554512</v>
      </c>
      <c r="L536" s="70">
        <f t="shared" si="125"/>
        <v>0.49227459012467262</v>
      </c>
      <c r="M536" s="51">
        <f t="shared" si="126"/>
        <v>43840077</v>
      </c>
      <c r="N536" s="51">
        <f t="shared" si="127"/>
        <v>19913225</v>
      </c>
      <c r="O536" s="49">
        <f t="shared" si="128"/>
        <v>0.45422422501675808</v>
      </c>
      <c r="P536" s="51">
        <v>43686718</v>
      </c>
      <c r="Q536" s="51">
        <v>20717979</v>
      </c>
      <c r="R536" s="49">
        <v>0.47423976779395516</v>
      </c>
      <c r="S536" s="49">
        <f t="shared" si="116"/>
        <v>0.49600823377761338</v>
      </c>
      <c r="T536" s="59">
        <v>4</v>
      </c>
    </row>
    <row r="537" spans="1:20" ht="12.75" customHeight="1" x14ac:dyDescent="0.25">
      <c r="A537" s="52" t="s">
        <v>1139</v>
      </c>
      <c r="B537" s="52" t="s">
        <v>1140</v>
      </c>
      <c r="C537" s="52" t="s">
        <v>11</v>
      </c>
      <c r="D537" s="58">
        <f t="shared" si="117"/>
        <v>50595926</v>
      </c>
      <c r="E537" s="58">
        <f t="shared" si="118"/>
        <v>10760223</v>
      </c>
      <c r="F537" s="70">
        <f t="shared" si="119"/>
        <v>0.21266975131555058</v>
      </c>
      <c r="G537" s="58">
        <f t="shared" si="120"/>
        <v>48234008</v>
      </c>
      <c r="H537" s="58">
        <f t="shared" si="121"/>
        <v>11878875</v>
      </c>
      <c r="I537" s="70">
        <f t="shared" si="122"/>
        <v>0.24627592631323525</v>
      </c>
      <c r="J537" s="58">
        <f t="shared" si="123"/>
        <v>46218680</v>
      </c>
      <c r="K537" s="58">
        <f t="shared" si="124"/>
        <v>16607088</v>
      </c>
      <c r="L537" s="70">
        <f t="shared" si="125"/>
        <v>0.35931549754341752</v>
      </c>
      <c r="M537" s="51">
        <f t="shared" si="126"/>
        <v>48953377</v>
      </c>
      <c r="N537" s="51">
        <f t="shared" si="127"/>
        <v>19862824</v>
      </c>
      <c r="O537" s="49">
        <f t="shared" si="128"/>
        <v>0.40574982191729081</v>
      </c>
      <c r="P537" s="51">
        <v>51148892</v>
      </c>
      <c r="Q537" s="51">
        <v>23722171</v>
      </c>
      <c r="R537" s="49">
        <v>0.46378660558277585</v>
      </c>
      <c r="S537" s="49">
        <f t="shared" si="116"/>
        <v>0.33755952053445404</v>
      </c>
      <c r="T537" s="59">
        <v>5</v>
      </c>
    </row>
    <row r="538" spans="1:20" ht="12.75" customHeight="1" x14ac:dyDescent="0.25">
      <c r="A538" s="52" t="s">
        <v>1141</v>
      </c>
      <c r="B538" s="52" t="s">
        <v>1142</v>
      </c>
      <c r="C538" s="52" t="s">
        <v>11</v>
      </c>
      <c r="D538" s="58">
        <f t="shared" si="117"/>
        <v>12577567</v>
      </c>
      <c r="E538" s="58">
        <f t="shared" si="118"/>
        <v>3201033</v>
      </c>
      <c r="F538" s="70">
        <f t="shared" si="119"/>
        <v>0.25450335506064092</v>
      </c>
      <c r="G538" s="58">
        <f t="shared" si="120"/>
        <v>12899341</v>
      </c>
      <c r="H538" s="58">
        <f t="shared" si="121"/>
        <v>3088041</v>
      </c>
      <c r="I538" s="70">
        <f t="shared" si="122"/>
        <v>0.23939525282725682</v>
      </c>
      <c r="J538" s="58">
        <f t="shared" si="123"/>
        <v>12949720</v>
      </c>
      <c r="K538" s="58">
        <f t="shared" si="124"/>
        <v>3592441</v>
      </c>
      <c r="L538" s="70">
        <f t="shared" si="125"/>
        <v>0.27741456958142724</v>
      </c>
      <c r="M538" s="51">
        <f t="shared" si="126"/>
        <v>13405739</v>
      </c>
      <c r="N538" s="51">
        <f t="shared" si="127"/>
        <v>4489178</v>
      </c>
      <c r="O538" s="49">
        <f t="shared" si="128"/>
        <v>0.334869864317066</v>
      </c>
      <c r="P538" s="51">
        <v>14087930</v>
      </c>
      <c r="Q538" s="51">
        <v>6664518</v>
      </c>
      <c r="R538" s="49">
        <v>0.47306580881648336</v>
      </c>
      <c r="S538" s="49">
        <f t="shared" si="116"/>
        <v>0.31584977012057486</v>
      </c>
      <c r="T538" s="59">
        <v>1</v>
      </c>
    </row>
    <row r="539" spans="1:20" ht="12.75" customHeight="1" x14ac:dyDescent="0.25">
      <c r="A539" s="52" t="s">
        <v>1143</v>
      </c>
      <c r="B539" s="52" t="s">
        <v>1144</v>
      </c>
      <c r="C539" s="52" t="s">
        <v>11</v>
      </c>
      <c r="D539" s="58">
        <f t="shared" si="117"/>
        <v>11431602</v>
      </c>
      <c r="E539" s="58">
        <f t="shared" si="118"/>
        <v>2502957</v>
      </c>
      <c r="F539" s="70">
        <f t="shared" si="119"/>
        <v>0.21895067725415912</v>
      </c>
      <c r="G539" s="58">
        <f t="shared" si="120"/>
        <v>11567522</v>
      </c>
      <c r="H539" s="58">
        <f t="shared" si="121"/>
        <v>3096874</v>
      </c>
      <c r="I539" s="70">
        <f t="shared" si="122"/>
        <v>0.26772147051027867</v>
      </c>
      <c r="J539" s="58">
        <f t="shared" si="123"/>
        <v>11823556</v>
      </c>
      <c r="K539" s="58">
        <f t="shared" si="124"/>
        <v>3777400</v>
      </c>
      <c r="L539" s="70">
        <f t="shared" si="125"/>
        <v>0.31948087360519967</v>
      </c>
      <c r="M539" s="51">
        <f t="shared" si="126"/>
        <v>12193146</v>
      </c>
      <c r="N539" s="51">
        <f t="shared" si="127"/>
        <v>4160913</v>
      </c>
      <c r="O539" s="49">
        <f t="shared" si="128"/>
        <v>0.34125015808061349</v>
      </c>
      <c r="P539" s="51">
        <v>12344617</v>
      </c>
      <c r="Q539" s="51">
        <v>4703405</v>
      </c>
      <c r="R539" s="49">
        <v>0.38100858050112046</v>
      </c>
      <c r="S539" s="49">
        <f t="shared" si="116"/>
        <v>0.30568235199027433</v>
      </c>
      <c r="T539" s="59">
        <v>2</v>
      </c>
    </row>
    <row r="540" spans="1:20" ht="12.75" customHeight="1" x14ac:dyDescent="0.25">
      <c r="A540" s="52" t="s">
        <v>1145</v>
      </c>
      <c r="B540" s="52" t="s">
        <v>1146</v>
      </c>
      <c r="C540" s="52" t="s">
        <v>8</v>
      </c>
      <c r="D540" s="58">
        <f t="shared" si="117"/>
        <v>21873357</v>
      </c>
      <c r="E540" s="58">
        <f t="shared" si="118"/>
        <v>6074115</v>
      </c>
      <c r="F540" s="70">
        <f t="shared" si="119"/>
        <v>0.27769468582257401</v>
      </c>
      <c r="G540" s="58">
        <f t="shared" si="120"/>
        <v>22291753</v>
      </c>
      <c r="H540" s="58">
        <f t="shared" si="121"/>
        <v>5533215</v>
      </c>
      <c r="I540" s="70">
        <f t="shared" si="122"/>
        <v>0.24821802933129575</v>
      </c>
      <c r="J540" s="58">
        <f t="shared" si="123"/>
        <v>23681344</v>
      </c>
      <c r="K540" s="58">
        <f t="shared" si="124"/>
        <v>6050982</v>
      </c>
      <c r="L540" s="70">
        <f t="shared" si="125"/>
        <v>0.25551683215276971</v>
      </c>
      <c r="M540" s="51">
        <f t="shared" si="126"/>
        <v>23974004</v>
      </c>
      <c r="N540" s="51">
        <f t="shared" si="127"/>
        <v>7045638</v>
      </c>
      <c r="O540" s="49">
        <f t="shared" si="128"/>
        <v>0.29388657814522762</v>
      </c>
      <c r="P540" s="51">
        <v>24798525</v>
      </c>
      <c r="Q540" s="51">
        <v>6918162</v>
      </c>
      <c r="R540" s="49">
        <v>0.27897473740877732</v>
      </c>
      <c r="S540" s="49">
        <f t="shared" si="116"/>
        <v>0.27085817257212891</v>
      </c>
      <c r="T540" s="59">
        <v>5</v>
      </c>
    </row>
    <row r="541" spans="1:20" ht="12.75" customHeight="1" x14ac:dyDescent="0.25">
      <c r="A541" s="52" t="s">
        <v>1147</v>
      </c>
      <c r="B541" s="52" t="s">
        <v>1148</v>
      </c>
      <c r="C541" s="52" t="s">
        <v>8</v>
      </c>
      <c r="D541" s="58">
        <f t="shared" si="117"/>
        <v>32733401</v>
      </c>
      <c r="E541" s="58">
        <f t="shared" si="118"/>
        <v>9937194</v>
      </c>
      <c r="F541" s="70">
        <f t="shared" si="119"/>
        <v>0.3035796372029903</v>
      </c>
      <c r="G541" s="58">
        <f t="shared" si="120"/>
        <v>31284203</v>
      </c>
      <c r="H541" s="58">
        <f t="shared" si="121"/>
        <v>7240573</v>
      </c>
      <c r="I541" s="70">
        <f t="shared" si="122"/>
        <v>0.23144502035100589</v>
      </c>
      <c r="J541" s="58">
        <f t="shared" si="123"/>
        <v>31169287</v>
      </c>
      <c r="K541" s="58">
        <f t="shared" si="124"/>
        <v>9777241</v>
      </c>
      <c r="L541" s="70">
        <f t="shared" si="125"/>
        <v>0.31368189461632534</v>
      </c>
      <c r="M541" s="51">
        <f t="shared" si="126"/>
        <v>31537215</v>
      </c>
      <c r="N541" s="51">
        <f t="shared" si="127"/>
        <v>14950518</v>
      </c>
      <c r="O541" s="49">
        <f t="shared" si="128"/>
        <v>0.47405955154886059</v>
      </c>
      <c r="P541" s="51">
        <v>32379547</v>
      </c>
      <c r="Q541" s="51">
        <v>14950518</v>
      </c>
      <c r="R541" s="49">
        <v>0.4617272131694739</v>
      </c>
      <c r="S541" s="49">
        <f t="shared" si="116"/>
        <v>0.35689866337773124</v>
      </c>
      <c r="T541" s="59">
        <v>6</v>
      </c>
    </row>
    <row r="542" spans="1:20" ht="12.75" customHeight="1" x14ac:dyDescent="0.25">
      <c r="A542" s="52" t="s">
        <v>1149</v>
      </c>
      <c r="B542" s="52" t="s">
        <v>1150</v>
      </c>
      <c r="C542" s="52" t="s">
        <v>8</v>
      </c>
      <c r="D542" s="58">
        <f t="shared" si="117"/>
        <v>23248823</v>
      </c>
      <c r="E542" s="58">
        <f t="shared" si="118"/>
        <v>300330</v>
      </c>
      <c r="F542" s="70">
        <f t="shared" si="119"/>
        <v>1.2918073314937276E-2</v>
      </c>
      <c r="G542" s="58">
        <f t="shared" si="120"/>
        <v>20710124</v>
      </c>
      <c r="H542" s="58">
        <f t="shared" si="121"/>
        <v>-541188</v>
      </c>
      <c r="I542" s="70">
        <f t="shared" si="122"/>
        <v>-2.6131567343585196E-2</v>
      </c>
      <c r="J542" s="58">
        <f t="shared" si="123"/>
        <v>21071106</v>
      </c>
      <c r="K542" s="58">
        <f t="shared" si="124"/>
        <v>-750094</v>
      </c>
      <c r="L542" s="70">
        <f t="shared" si="125"/>
        <v>-3.5598226310474636E-2</v>
      </c>
      <c r="M542" s="51">
        <f t="shared" si="126"/>
        <v>23959088</v>
      </c>
      <c r="N542" s="51">
        <f t="shared" si="127"/>
        <v>-1581701</v>
      </c>
      <c r="O542" s="49">
        <f t="shared" si="128"/>
        <v>-6.6016744877768305E-2</v>
      </c>
      <c r="P542" s="51">
        <v>24304623</v>
      </c>
      <c r="Q542" s="51">
        <v>1827382</v>
      </c>
      <c r="R542" s="49">
        <v>7.5186601330948441E-2</v>
      </c>
      <c r="S542" s="49">
        <f t="shared" si="116"/>
        <v>-7.9283727771884832E-3</v>
      </c>
      <c r="T542" s="59">
        <v>3</v>
      </c>
    </row>
    <row r="543" spans="1:20" ht="12.75" customHeight="1" x14ac:dyDescent="0.25">
      <c r="A543" s="52" t="s">
        <v>1151</v>
      </c>
      <c r="B543" s="52" t="s">
        <v>4</v>
      </c>
      <c r="C543" s="52" t="s">
        <v>8</v>
      </c>
      <c r="D543" s="58">
        <f t="shared" si="117"/>
        <v>13107510</v>
      </c>
      <c r="E543" s="58">
        <f t="shared" si="118"/>
        <v>486069</v>
      </c>
      <c r="F543" s="70">
        <f t="shared" si="119"/>
        <v>3.7083244643719517E-2</v>
      </c>
      <c r="G543" s="58">
        <f t="shared" si="120"/>
        <v>13185573</v>
      </c>
      <c r="H543" s="58">
        <f t="shared" si="121"/>
        <v>613630</v>
      </c>
      <c r="I543" s="70">
        <f t="shared" si="122"/>
        <v>4.6537985114488388E-2</v>
      </c>
      <c r="J543" s="58">
        <f t="shared" si="123"/>
        <v>13083644</v>
      </c>
      <c r="K543" s="58">
        <f t="shared" si="124"/>
        <v>1466339</v>
      </c>
      <c r="L543" s="70">
        <f t="shared" si="125"/>
        <v>0.11207420501505544</v>
      </c>
      <c r="M543" s="51">
        <f t="shared" si="126"/>
        <v>13754438</v>
      </c>
      <c r="N543" s="51">
        <f t="shared" si="127"/>
        <v>2920673</v>
      </c>
      <c r="O543" s="49">
        <f t="shared" si="128"/>
        <v>0.21234404488209552</v>
      </c>
      <c r="P543" s="51">
        <v>14278010</v>
      </c>
      <c r="Q543" s="51">
        <v>4324241</v>
      </c>
      <c r="R543" s="49">
        <v>0.30286020250721213</v>
      </c>
      <c r="S543" s="49">
        <f t="shared" si="116"/>
        <v>0.1421799364325142</v>
      </c>
      <c r="T543" s="59">
        <v>3</v>
      </c>
    </row>
    <row r="544" spans="1:20" ht="12.75" customHeight="1" x14ac:dyDescent="0.25">
      <c r="A544" s="52" t="s">
        <v>1152</v>
      </c>
      <c r="B544" s="52" t="s">
        <v>1091</v>
      </c>
      <c r="C544" s="52" t="s">
        <v>8</v>
      </c>
      <c r="D544" s="58">
        <f t="shared" si="117"/>
        <v>35002091</v>
      </c>
      <c r="E544" s="58">
        <f t="shared" si="118"/>
        <v>1896887</v>
      </c>
      <c r="F544" s="70">
        <f t="shared" si="119"/>
        <v>5.4193533752026415E-2</v>
      </c>
      <c r="G544" s="58">
        <f t="shared" si="120"/>
        <v>36076833</v>
      </c>
      <c r="H544" s="58">
        <f t="shared" si="121"/>
        <v>1510642</v>
      </c>
      <c r="I544" s="70">
        <f t="shared" si="122"/>
        <v>4.1872910518503663E-2</v>
      </c>
      <c r="J544" s="58">
        <f t="shared" si="123"/>
        <v>34297815</v>
      </c>
      <c r="K544" s="58">
        <f t="shared" si="124"/>
        <v>3079374</v>
      </c>
      <c r="L544" s="70">
        <f t="shared" si="125"/>
        <v>8.9783387075823923E-2</v>
      </c>
      <c r="M544" s="51">
        <f t="shared" si="126"/>
        <v>35518847</v>
      </c>
      <c r="N544" s="51">
        <f t="shared" si="127"/>
        <v>4684234</v>
      </c>
      <c r="O544" s="49">
        <f t="shared" si="128"/>
        <v>0.13188023811696364</v>
      </c>
      <c r="P544" s="51">
        <v>36272677</v>
      </c>
      <c r="Q544" s="51">
        <v>7633861</v>
      </c>
      <c r="R544" s="49">
        <v>0.21045761248887143</v>
      </c>
      <c r="S544" s="49">
        <f t="shared" si="116"/>
        <v>0.1056375363904378</v>
      </c>
      <c r="T544" s="59">
        <v>5</v>
      </c>
    </row>
    <row r="545" spans="1:20" ht="12.75" customHeight="1" x14ac:dyDescent="0.25">
      <c r="A545" s="52" t="s">
        <v>1153</v>
      </c>
      <c r="B545" s="52" t="s">
        <v>1154</v>
      </c>
      <c r="C545" s="52" t="s">
        <v>8</v>
      </c>
      <c r="D545" s="58">
        <f t="shared" si="117"/>
        <v>57064956</v>
      </c>
      <c r="E545" s="58">
        <f t="shared" si="118"/>
        <v>11503193</v>
      </c>
      <c r="F545" s="70">
        <f t="shared" si="119"/>
        <v>0.20158068640235174</v>
      </c>
      <c r="G545" s="58">
        <f t="shared" si="120"/>
        <v>56543581</v>
      </c>
      <c r="H545" s="58">
        <f t="shared" si="121"/>
        <v>15124906</v>
      </c>
      <c r="I545" s="70">
        <f t="shared" si="122"/>
        <v>0.26749112335138447</v>
      </c>
      <c r="J545" s="58">
        <f t="shared" si="123"/>
        <v>55617994</v>
      </c>
      <c r="K545" s="58">
        <f t="shared" si="124"/>
        <v>19167020</v>
      </c>
      <c r="L545" s="70">
        <f t="shared" si="125"/>
        <v>0.34461904541181404</v>
      </c>
      <c r="M545" s="51">
        <f t="shared" si="126"/>
        <v>56306335</v>
      </c>
      <c r="N545" s="51">
        <f t="shared" si="127"/>
        <v>24062618</v>
      </c>
      <c r="O545" s="49">
        <f t="shared" si="128"/>
        <v>0.42735187790148305</v>
      </c>
      <c r="P545" s="51">
        <v>56753163</v>
      </c>
      <c r="Q545" s="51">
        <v>28727971</v>
      </c>
      <c r="R545" s="49">
        <v>0.50619154037282466</v>
      </c>
      <c r="S545" s="49">
        <f t="shared" si="116"/>
        <v>0.3494468546879716</v>
      </c>
      <c r="T545" s="59">
        <v>6</v>
      </c>
    </row>
    <row r="546" spans="1:20" ht="12.75" customHeight="1" x14ac:dyDescent="0.25">
      <c r="A546" s="52" t="s">
        <v>1155</v>
      </c>
      <c r="B546" s="52" t="s">
        <v>1156</v>
      </c>
      <c r="C546" s="52" t="s">
        <v>8</v>
      </c>
      <c r="D546" s="58">
        <f t="shared" si="117"/>
        <v>9238897</v>
      </c>
      <c r="E546" s="58">
        <f t="shared" si="118"/>
        <v>2779747</v>
      </c>
      <c r="F546" s="70">
        <f t="shared" si="119"/>
        <v>0.30087433597322277</v>
      </c>
      <c r="G546" s="58">
        <f t="shared" si="120"/>
        <v>9117711</v>
      </c>
      <c r="H546" s="58">
        <f t="shared" si="121"/>
        <v>2171134</v>
      </c>
      <c r="I546" s="70">
        <f t="shared" si="122"/>
        <v>0.23812270426206752</v>
      </c>
      <c r="J546" s="58">
        <f t="shared" si="123"/>
        <v>9287713</v>
      </c>
      <c r="K546" s="58">
        <f t="shared" si="124"/>
        <v>1738242</v>
      </c>
      <c r="L546" s="70">
        <f t="shared" si="125"/>
        <v>0.18715500791206618</v>
      </c>
      <c r="M546" s="51">
        <f t="shared" si="126"/>
        <v>9111799</v>
      </c>
      <c r="N546" s="51">
        <f t="shared" si="127"/>
        <v>1947697</v>
      </c>
      <c r="O546" s="49">
        <f t="shared" si="128"/>
        <v>0.21375548341222189</v>
      </c>
      <c r="P546" s="51">
        <v>9171037</v>
      </c>
      <c r="Q546" s="51">
        <v>2854894</v>
      </c>
      <c r="R546" s="49">
        <v>0.31129456788801529</v>
      </c>
      <c r="S546" s="49">
        <f t="shared" si="116"/>
        <v>0.25024041988951873</v>
      </c>
      <c r="T546" s="59">
        <v>3</v>
      </c>
    </row>
    <row r="547" spans="1:20" ht="12.75" customHeight="1" x14ac:dyDescent="0.25">
      <c r="A547" s="52" t="s">
        <v>1157</v>
      </c>
      <c r="B547" s="52" t="s">
        <v>1158</v>
      </c>
      <c r="C547" s="52" t="s">
        <v>8</v>
      </c>
      <c r="D547" s="58">
        <f t="shared" si="117"/>
        <v>37927756</v>
      </c>
      <c r="E547" s="58">
        <f t="shared" si="118"/>
        <v>6731066</v>
      </c>
      <c r="F547" s="70">
        <f t="shared" si="119"/>
        <v>0.1774707156416003</v>
      </c>
      <c r="G547" s="58">
        <f t="shared" si="120"/>
        <v>36915355</v>
      </c>
      <c r="H547" s="58">
        <f t="shared" si="121"/>
        <v>11147823</v>
      </c>
      <c r="I547" s="70">
        <f t="shared" si="122"/>
        <v>0.30198336166616846</v>
      </c>
      <c r="J547" s="58">
        <f t="shared" si="123"/>
        <v>37749976</v>
      </c>
      <c r="K547" s="58">
        <f t="shared" si="124"/>
        <v>15384690</v>
      </c>
      <c r="L547" s="70">
        <f t="shared" si="125"/>
        <v>0.40754171605301154</v>
      </c>
      <c r="M547" s="51">
        <f t="shared" si="126"/>
        <v>39172284</v>
      </c>
      <c r="N547" s="51">
        <f t="shared" si="127"/>
        <v>18894883</v>
      </c>
      <c r="O547" s="49">
        <f t="shared" si="128"/>
        <v>0.48235336494548031</v>
      </c>
      <c r="P547" s="51">
        <v>41089184</v>
      </c>
      <c r="Q547" s="51">
        <v>20383032</v>
      </c>
      <c r="R547" s="49">
        <v>0.49606806501681805</v>
      </c>
      <c r="S547" s="49">
        <f t="shared" si="116"/>
        <v>0.37308344466461574</v>
      </c>
      <c r="T547" s="59">
        <v>5</v>
      </c>
    </row>
    <row r="548" spans="1:20" ht="12.75" customHeight="1" x14ac:dyDescent="0.25">
      <c r="A548" s="52" t="s">
        <v>1159</v>
      </c>
      <c r="B548" s="52" t="s">
        <v>1160</v>
      </c>
      <c r="C548" s="52" t="s">
        <v>8</v>
      </c>
      <c r="D548" s="58">
        <f t="shared" si="117"/>
        <v>30905336</v>
      </c>
      <c r="E548" s="58">
        <f t="shared" si="118"/>
        <v>15403005</v>
      </c>
      <c r="F548" s="70">
        <f t="shared" si="119"/>
        <v>0.49839306066758182</v>
      </c>
      <c r="G548" s="58">
        <f t="shared" si="120"/>
        <v>36340079</v>
      </c>
      <c r="H548" s="58">
        <f t="shared" si="121"/>
        <v>16482595</v>
      </c>
      <c r="I548" s="70">
        <f t="shared" si="122"/>
        <v>0.45356519450604388</v>
      </c>
      <c r="J548" s="58">
        <f t="shared" si="123"/>
        <v>31992284</v>
      </c>
      <c r="K548" s="58">
        <f t="shared" si="124"/>
        <v>18547472</v>
      </c>
      <c r="L548" s="70">
        <f t="shared" si="125"/>
        <v>0.57974829180686194</v>
      </c>
      <c r="M548" s="51">
        <f t="shared" si="126"/>
        <v>33044865</v>
      </c>
      <c r="N548" s="51">
        <f t="shared" si="127"/>
        <v>20360624</v>
      </c>
      <c r="O548" s="49">
        <f t="shared" si="128"/>
        <v>0.616150920876814</v>
      </c>
      <c r="P548" s="51">
        <v>34405116</v>
      </c>
      <c r="Q548" s="51">
        <v>20355686</v>
      </c>
      <c r="R548" s="49">
        <v>0.59164706783723675</v>
      </c>
      <c r="S548" s="49">
        <f t="shared" si="116"/>
        <v>0.5479009071389076</v>
      </c>
      <c r="T548" s="59">
        <v>6</v>
      </c>
    </row>
    <row r="549" spans="1:20" ht="12.75" customHeight="1" x14ac:dyDescent="0.25">
      <c r="A549" s="52" t="s">
        <v>1161</v>
      </c>
      <c r="B549" s="52" t="s">
        <v>887</v>
      </c>
      <c r="C549" s="52" t="s">
        <v>8</v>
      </c>
      <c r="D549" s="58">
        <f t="shared" si="117"/>
        <v>23290951</v>
      </c>
      <c r="E549" s="58">
        <f t="shared" si="118"/>
        <v>6919551</v>
      </c>
      <c r="F549" s="70">
        <f t="shared" si="119"/>
        <v>0.29709181905023974</v>
      </c>
      <c r="G549" s="58">
        <f t="shared" si="120"/>
        <v>24648297</v>
      </c>
      <c r="H549" s="58">
        <f t="shared" si="121"/>
        <v>7729156</v>
      </c>
      <c r="I549" s="70">
        <f t="shared" si="122"/>
        <v>0.31357768855187035</v>
      </c>
      <c r="J549" s="58">
        <f t="shared" si="123"/>
        <v>26794515</v>
      </c>
      <c r="K549" s="58">
        <f t="shared" si="124"/>
        <v>7657859</v>
      </c>
      <c r="L549" s="70">
        <f t="shared" si="125"/>
        <v>0.28579950038282087</v>
      </c>
      <c r="M549" s="51">
        <f t="shared" si="126"/>
        <v>27320037</v>
      </c>
      <c r="N549" s="51">
        <f t="shared" si="127"/>
        <v>7158044</v>
      </c>
      <c r="O549" s="49">
        <f t="shared" si="128"/>
        <v>0.26200711221584361</v>
      </c>
      <c r="P549" s="51">
        <v>26847472</v>
      </c>
      <c r="Q549" s="51">
        <v>8056358</v>
      </c>
      <c r="R549" s="49">
        <v>0.30007883051335338</v>
      </c>
      <c r="S549" s="49">
        <f t="shared" si="116"/>
        <v>0.29171099014282553</v>
      </c>
      <c r="T549" s="59">
        <v>4</v>
      </c>
    </row>
    <row r="550" spans="1:20" ht="12.75" customHeight="1" x14ac:dyDescent="0.25">
      <c r="A550" s="52" t="s">
        <v>1162</v>
      </c>
      <c r="B550" s="52" t="s">
        <v>1163</v>
      </c>
      <c r="C550" s="52" t="s">
        <v>8</v>
      </c>
      <c r="D550" s="58">
        <f t="shared" si="117"/>
        <v>40340265</v>
      </c>
      <c r="E550" s="58">
        <f t="shared" si="118"/>
        <v>25012173</v>
      </c>
      <c r="F550" s="70">
        <f t="shared" si="119"/>
        <v>0.62002996261923415</v>
      </c>
      <c r="G550" s="58">
        <f t="shared" si="120"/>
        <v>38527902</v>
      </c>
      <c r="H550" s="58">
        <f t="shared" si="121"/>
        <v>26165435</v>
      </c>
      <c r="I550" s="70">
        <f t="shared" si="122"/>
        <v>0.6791295046379634</v>
      </c>
      <c r="J550" s="58">
        <f t="shared" si="123"/>
        <v>40433902</v>
      </c>
      <c r="K550" s="58">
        <f t="shared" si="124"/>
        <v>28092742</v>
      </c>
      <c r="L550" s="70">
        <f t="shared" si="125"/>
        <v>0.69478186893760585</v>
      </c>
      <c r="M550" s="51">
        <f t="shared" si="126"/>
        <v>40883714</v>
      </c>
      <c r="N550" s="51">
        <f t="shared" si="127"/>
        <v>30995083</v>
      </c>
      <c r="O550" s="49">
        <f t="shared" si="128"/>
        <v>0.75812786969403023</v>
      </c>
      <c r="P550" s="51">
        <v>42696694</v>
      </c>
      <c r="Q550" s="51">
        <v>31184829</v>
      </c>
      <c r="R550" s="49">
        <v>0.73038041305961532</v>
      </c>
      <c r="S550" s="49">
        <f t="shared" si="116"/>
        <v>0.69648992378968977</v>
      </c>
      <c r="T550" s="59">
        <v>5</v>
      </c>
    </row>
    <row r="551" spans="1:20" ht="12.75" customHeight="1" x14ac:dyDescent="0.25">
      <c r="A551" s="52" t="s">
        <v>1164</v>
      </c>
      <c r="B551" s="52" t="s">
        <v>1165</v>
      </c>
      <c r="C551" s="52" t="s">
        <v>158</v>
      </c>
      <c r="D551" s="58">
        <f t="shared" si="117"/>
        <v>3008361</v>
      </c>
      <c r="E551" s="58">
        <f t="shared" si="118"/>
        <v>505461</v>
      </c>
      <c r="F551" s="70">
        <f t="shared" si="119"/>
        <v>0.16801873179448876</v>
      </c>
      <c r="G551" s="58">
        <f t="shared" si="120"/>
        <v>2968704</v>
      </c>
      <c r="H551" s="58">
        <f t="shared" si="121"/>
        <v>583981</v>
      </c>
      <c r="I551" s="70">
        <f t="shared" si="122"/>
        <v>0.19671243748113654</v>
      </c>
      <c r="J551" s="58">
        <f t="shared" si="123"/>
        <v>2977919</v>
      </c>
      <c r="K551" s="58">
        <f t="shared" si="124"/>
        <v>704453</v>
      </c>
      <c r="L551" s="70">
        <f t="shared" si="125"/>
        <v>0.2365588184232009</v>
      </c>
      <c r="M551" s="51">
        <f t="shared" si="126"/>
        <v>2978766</v>
      </c>
      <c r="N551" s="51">
        <f t="shared" si="127"/>
        <v>922642</v>
      </c>
      <c r="O551" s="49">
        <f t="shared" si="128"/>
        <v>0.30973967072270864</v>
      </c>
      <c r="P551" s="51">
        <v>2802099</v>
      </c>
      <c r="Q551" s="51">
        <v>1451642</v>
      </c>
      <c r="R551" s="49">
        <v>0.51805521503701335</v>
      </c>
      <c r="S551" s="49">
        <f t="shared" si="116"/>
        <v>0.28581697469170964</v>
      </c>
      <c r="T551" s="59">
        <v>1</v>
      </c>
    </row>
    <row r="552" spans="1:20" ht="12.75" customHeight="1" x14ac:dyDescent="0.25">
      <c r="A552" s="52" t="s">
        <v>1166</v>
      </c>
      <c r="B552" s="52" t="s">
        <v>1167</v>
      </c>
      <c r="C552" s="52" t="s">
        <v>158</v>
      </c>
      <c r="D552" s="58">
        <f t="shared" si="117"/>
        <v>6842393</v>
      </c>
      <c r="E552" s="58">
        <f t="shared" si="118"/>
        <v>2143880</v>
      </c>
      <c r="F552" s="70">
        <f t="shared" si="119"/>
        <v>0.31332313124954969</v>
      </c>
      <c r="G552" s="58">
        <f t="shared" si="120"/>
        <v>6846229</v>
      </c>
      <c r="H552" s="58">
        <f t="shared" si="121"/>
        <v>1849126</v>
      </c>
      <c r="I552" s="70">
        <f t="shared" si="122"/>
        <v>0.27009409121430206</v>
      </c>
      <c r="J552" s="58">
        <f t="shared" si="123"/>
        <v>6558113</v>
      </c>
      <c r="K552" s="58">
        <f t="shared" si="124"/>
        <v>1986733</v>
      </c>
      <c r="L552" s="70">
        <f t="shared" si="125"/>
        <v>0.30294278247416595</v>
      </c>
      <c r="M552" s="51">
        <f t="shared" si="126"/>
        <v>6315773</v>
      </c>
      <c r="N552" s="51">
        <f t="shared" si="127"/>
        <v>2663842</v>
      </c>
      <c r="O552" s="49">
        <f t="shared" si="128"/>
        <v>0.42177608346595102</v>
      </c>
      <c r="P552" s="51">
        <v>6675658</v>
      </c>
      <c r="Q552" s="51">
        <v>3226008</v>
      </c>
      <c r="R552" s="49">
        <v>0.48324944147827825</v>
      </c>
      <c r="S552" s="49">
        <f t="shared" si="116"/>
        <v>0.35827710597644941</v>
      </c>
      <c r="T552" s="59">
        <v>2</v>
      </c>
    </row>
    <row r="553" spans="1:20" ht="12.75" customHeight="1" x14ac:dyDescent="0.25">
      <c r="A553" s="52" t="s">
        <v>1168</v>
      </c>
      <c r="B553" s="52" t="s">
        <v>1169</v>
      </c>
      <c r="C553" s="52" t="s">
        <v>158</v>
      </c>
      <c r="D553" s="58">
        <f t="shared" si="117"/>
        <v>10195342</v>
      </c>
      <c r="E553" s="58">
        <f t="shared" si="118"/>
        <v>10322</v>
      </c>
      <c r="F553" s="70">
        <f t="shared" si="119"/>
        <v>1.0124231242071135E-3</v>
      </c>
      <c r="G553" s="58">
        <f t="shared" si="120"/>
        <v>10689282</v>
      </c>
      <c r="H553" s="58">
        <f t="shared" si="121"/>
        <v>2941</v>
      </c>
      <c r="I553" s="70">
        <f t="shared" si="122"/>
        <v>2.751354113400694E-4</v>
      </c>
      <c r="J553" s="58">
        <f t="shared" si="123"/>
        <v>11052372</v>
      </c>
      <c r="K553" s="58">
        <f t="shared" si="124"/>
        <v>-66692</v>
      </c>
      <c r="L553" s="70">
        <f t="shared" si="125"/>
        <v>-6.0341798122611149E-3</v>
      </c>
      <c r="M553" s="51">
        <f t="shared" si="126"/>
        <v>11190400</v>
      </c>
      <c r="N553" s="51">
        <f t="shared" si="127"/>
        <v>-283889</v>
      </c>
      <c r="O553" s="49">
        <f t="shared" si="128"/>
        <v>-2.5368976980268802E-2</v>
      </c>
      <c r="P553" s="51">
        <v>10438808</v>
      </c>
      <c r="Q553" s="51">
        <v>120831</v>
      </c>
      <c r="R553" s="49">
        <v>1.1575172184410327E-2</v>
      </c>
      <c r="S553" s="49">
        <f t="shared" si="116"/>
        <v>-3.7080852145144811E-3</v>
      </c>
      <c r="T553" s="59">
        <v>4</v>
      </c>
    </row>
    <row r="554" spans="1:20" ht="12.75" customHeight="1" x14ac:dyDescent="0.25">
      <c r="A554" s="52" t="s">
        <v>1170</v>
      </c>
      <c r="B554" s="52" t="s">
        <v>1171</v>
      </c>
      <c r="C554" s="52" t="s">
        <v>158</v>
      </c>
      <c r="D554" s="58">
        <f t="shared" si="117"/>
        <v>12973926</v>
      </c>
      <c r="E554" s="58">
        <f t="shared" si="118"/>
        <v>920923</v>
      </c>
      <c r="F554" s="70">
        <f t="shared" si="119"/>
        <v>7.0982600024079065E-2</v>
      </c>
      <c r="G554" s="58">
        <f t="shared" si="120"/>
        <v>12791427</v>
      </c>
      <c r="H554" s="58">
        <f t="shared" si="121"/>
        <v>876216</v>
      </c>
      <c r="I554" s="70">
        <f t="shared" si="122"/>
        <v>6.8500254115510334E-2</v>
      </c>
      <c r="J554" s="58">
        <f t="shared" si="123"/>
        <v>13111628</v>
      </c>
      <c r="K554" s="58">
        <f t="shared" si="124"/>
        <v>1508216</v>
      </c>
      <c r="L554" s="70">
        <f t="shared" si="125"/>
        <v>0.11502888886109337</v>
      </c>
      <c r="M554" s="51">
        <f t="shared" si="126"/>
        <v>13350341</v>
      </c>
      <c r="N554" s="51">
        <f t="shared" si="127"/>
        <v>2543602</v>
      </c>
      <c r="O554" s="49">
        <f t="shared" si="128"/>
        <v>0.19052711837098393</v>
      </c>
      <c r="P554" s="51">
        <v>13482755</v>
      </c>
      <c r="Q554" s="51">
        <v>3794505</v>
      </c>
      <c r="R554" s="49">
        <v>0.28143395025719892</v>
      </c>
      <c r="S554" s="49">
        <f t="shared" si="116"/>
        <v>0.14529456232577315</v>
      </c>
      <c r="T554" s="59">
        <v>3</v>
      </c>
    </row>
    <row r="555" spans="1:20" ht="12.75" customHeight="1" x14ac:dyDescent="0.25">
      <c r="A555" s="52" t="s">
        <v>1172</v>
      </c>
      <c r="B555" s="52" t="s">
        <v>1173</v>
      </c>
      <c r="C555" s="52" t="s">
        <v>158</v>
      </c>
      <c r="D555" s="58">
        <f t="shared" si="117"/>
        <v>8648628</v>
      </c>
      <c r="E555" s="58">
        <f t="shared" si="118"/>
        <v>902163</v>
      </c>
      <c r="F555" s="70">
        <f t="shared" si="119"/>
        <v>0.10431284592191964</v>
      </c>
      <c r="G555" s="58">
        <f t="shared" si="120"/>
        <v>8802854</v>
      </c>
      <c r="H555" s="58">
        <f t="shared" si="121"/>
        <v>747622</v>
      </c>
      <c r="I555" s="70">
        <f t="shared" si="122"/>
        <v>8.4929501273109831E-2</v>
      </c>
      <c r="J555" s="58">
        <f t="shared" si="123"/>
        <v>8046220</v>
      </c>
      <c r="K555" s="58">
        <f t="shared" si="124"/>
        <v>1541514</v>
      </c>
      <c r="L555" s="70">
        <f t="shared" si="125"/>
        <v>0.19158238278346851</v>
      </c>
      <c r="M555" s="51">
        <f t="shared" si="126"/>
        <v>8991479</v>
      </c>
      <c r="N555" s="51">
        <f t="shared" si="127"/>
        <v>1548532</v>
      </c>
      <c r="O555" s="49">
        <f t="shared" si="128"/>
        <v>0.17222216723188699</v>
      </c>
      <c r="P555" s="51">
        <v>8257747</v>
      </c>
      <c r="Q555" s="51">
        <v>2609053</v>
      </c>
      <c r="R555" s="49">
        <v>0.31595215983245795</v>
      </c>
      <c r="S555" s="49">
        <f t="shared" si="116"/>
        <v>0.17379981140856859</v>
      </c>
      <c r="T555" s="59">
        <v>3</v>
      </c>
    </row>
    <row r="556" spans="1:20" ht="12.75" customHeight="1" x14ac:dyDescent="0.25">
      <c r="A556" s="52" t="s">
        <v>1174</v>
      </c>
      <c r="B556" s="52" t="s">
        <v>1175</v>
      </c>
      <c r="C556" s="52" t="s">
        <v>158</v>
      </c>
      <c r="D556" s="58">
        <f t="shared" si="117"/>
        <v>28137673</v>
      </c>
      <c r="E556" s="58">
        <f t="shared" si="118"/>
        <v>148104</v>
      </c>
      <c r="F556" s="70">
        <f t="shared" si="119"/>
        <v>5.2635482685437418E-3</v>
      </c>
      <c r="G556" s="58">
        <f t="shared" si="120"/>
        <v>27552872</v>
      </c>
      <c r="H556" s="58">
        <f t="shared" si="121"/>
        <v>152976</v>
      </c>
      <c r="I556" s="70">
        <f t="shared" si="122"/>
        <v>5.5520890889341774E-3</v>
      </c>
      <c r="J556" s="58">
        <f t="shared" si="123"/>
        <v>27492493</v>
      </c>
      <c r="K556" s="58">
        <f t="shared" si="124"/>
        <v>1670645</v>
      </c>
      <c r="L556" s="70">
        <f t="shared" si="125"/>
        <v>6.0767315645038081E-2</v>
      </c>
      <c r="M556" s="51">
        <f t="shared" si="126"/>
        <v>27907976</v>
      </c>
      <c r="N556" s="51">
        <f t="shared" si="127"/>
        <v>2601934</v>
      </c>
      <c r="O556" s="49">
        <f t="shared" si="128"/>
        <v>9.3232629983629051E-2</v>
      </c>
      <c r="P556" s="51">
        <v>28052141</v>
      </c>
      <c r="Q556" s="51">
        <v>4502760</v>
      </c>
      <c r="R556" s="49">
        <v>0.16051395150195488</v>
      </c>
      <c r="S556" s="49">
        <f t="shared" si="116"/>
        <v>6.5065906897619985E-2</v>
      </c>
      <c r="T556" s="59">
        <v>5</v>
      </c>
    </row>
    <row r="557" spans="1:20" ht="12.75" customHeight="1" x14ac:dyDescent="0.25">
      <c r="A557" s="52" t="s">
        <v>1176</v>
      </c>
      <c r="B557" s="52" t="s">
        <v>1177</v>
      </c>
      <c r="C557" s="52" t="s">
        <v>158</v>
      </c>
      <c r="D557" s="58">
        <f t="shared" si="117"/>
        <v>7974075</v>
      </c>
      <c r="E557" s="58">
        <f t="shared" si="118"/>
        <v>2358159</v>
      </c>
      <c r="F557" s="70">
        <f t="shared" si="119"/>
        <v>0.29572821926054121</v>
      </c>
      <c r="G557" s="58">
        <f t="shared" si="120"/>
        <v>7492321</v>
      </c>
      <c r="H557" s="58">
        <f t="shared" si="121"/>
        <v>2574592</v>
      </c>
      <c r="I557" s="70">
        <f t="shared" si="122"/>
        <v>0.34363076541968768</v>
      </c>
      <c r="J557" s="58">
        <f t="shared" si="123"/>
        <v>7673389</v>
      </c>
      <c r="K557" s="58">
        <f t="shared" si="124"/>
        <v>2593263</v>
      </c>
      <c r="L557" s="70">
        <f t="shared" si="125"/>
        <v>0.33795536756966188</v>
      </c>
      <c r="M557" s="51">
        <f t="shared" si="126"/>
        <v>8253326</v>
      </c>
      <c r="N557" s="51">
        <f t="shared" si="127"/>
        <v>2297979</v>
      </c>
      <c r="O557" s="49">
        <f t="shared" si="128"/>
        <v>0.27843065934872802</v>
      </c>
      <c r="P557" s="51">
        <v>7841626</v>
      </c>
      <c r="Q557" s="51">
        <v>3157396</v>
      </c>
      <c r="R557" s="49">
        <v>0.40264557376238042</v>
      </c>
      <c r="S557" s="49">
        <f t="shared" si="116"/>
        <v>0.33167811707219985</v>
      </c>
      <c r="T557" s="59">
        <v>2</v>
      </c>
    </row>
    <row r="558" spans="1:20" ht="12.75" customHeight="1" x14ac:dyDescent="0.25">
      <c r="A558" s="52" t="s">
        <v>1178</v>
      </c>
      <c r="B558" s="52" t="s">
        <v>1179</v>
      </c>
      <c r="C558" s="52" t="s">
        <v>158</v>
      </c>
      <c r="D558" s="58">
        <f t="shared" ref="D558:D589" si="129">VLOOKUP(A558,Master, 7,FALSE)</f>
        <v>15890307</v>
      </c>
      <c r="E558" s="58">
        <f t="shared" ref="E558:E589" si="130">VLOOKUP(A558, Master, 8,FALSE)</f>
        <v>1865348</v>
      </c>
      <c r="F558" s="70">
        <f t="shared" ref="F558:F589" si="131">VLOOKUP(A558, Master, 9, FALSE)</f>
        <v>0.11738904729782754</v>
      </c>
      <c r="G558" s="58">
        <f t="shared" ref="G558:G589" si="132">VLOOKUP(A558, Master, 10, FALSE)</f>
        <v>15683032</v>
      </c>
      <c r="H558" s="58">
        <f t="shared" ref="H558:H589" si="133">VLOOKUP(A558, Master, 11, FALSE)</f>
        <v>1994117</v>
      </c>
      <c r="I558" s="70">
        <f t="shared" ref="I558:I589" si="134">VLOOKUP(A558, Master, 12, FALSE)</f>
        <v>0.1271512421832717</v>
      </c>
      <c r="J558" s="58">
        <f t="shared" ref="J558:J589" si="135">VLOOKUP(A558, Master, 13, FALSE)</f>
        <v>15594432</v>
      </c>
      <c r="K558" s="58">
        <f t="shared" ref="K558:K589" si="136">VLOOKUP(A558, Master, 14, FALSE)</f>
        <v>2374168</v>
      </c>
      <c r="L558" s="70">
        <f t="shared" ref="L558:L589" si="137">VLOOKUP(A558, Master, 15, FALSE)</f>
        <v>0.15224459601991275</v>
      </c>
      <c r="M558" s="51">
        <f t="shared" ref="M558:M589" si="138">VLOOKUP(A558, Master, 16, FALSE)</f>
        <v>15240070</v>
      </c>
      <c r="N558" s="51">
        <f t="shared" ref="N558:N589" si="139">VLOOKUP(A558, Master, 17, FALSE)</f>
        <v>3354710</v>
      </c>
      <c r="O558" s="49">
        <f t="shared" ref="O558:O589" si="140">VLOOKUP(A558, Master, 18, FALSE)</f>
        <v>0.22012431701429194</v>
      </c>
      <c r="P558" s="51">
        <v>15325621</v>
      </c>
      <c r="Q558" s="51">
        <v>4149077</v>
      </c>
      <c r="R558" s="49">
        <v>0.27072814863423805</v>
      </c>
      <c r="S558" s="49">
        <f t="shared" si="116"/>
        <v>0.17752747022990839</v>
      </c>
      <c r="T558" s="59">
        <v>3</v>
      </c>
    </row>
    <row r="559" spans="1:20" ht="12.75" customHeight="1" x14ac:dyDescent="0.25">
      <c r="A559" s="52" t="s">
        <v>1180</v>
      </c>
      <c r="B559" s="52" t="s">
        <v>1181</v>
      </c>
      <c r="C559" s="52" t="s">
        <v>158</v>
      </c>
      <c r="D559" s="58">
        <f t="shared" si="129"/>
        <v>15781000</v>
      </c>
      <c r="E559" s="58">
        <f t="shared" si="130"/>
        <v>802000</v>
      </c>
      <c r="F559" s="70">
        <f t="shared" si="131"/>
        <v>5.0820607059121732E-2</v>
      </c>
      <c r="G559" s="58">
        <f t="shared" si="132"/>
        <v>14419768</v>
      </c>
      <c r="H559" s="58">
        <f t="shared" si="133"/>
        <v>1443998</v>
      </c>
      <c r="I559" s="70">
        <f t="shared" si="134"/>
        <v>0.10014016869064744</v>
      </c>
      <c r="J559" s="58">
        <f t="shared" si="135"/>
        <v>14156541</v>
      </c>
      <c r="K559" s="58">
        <f t="shared" si="136"/>
        <v>2188075</v>
      </c>
      <c r="L559" s="70">
        <f t="shared" si="137"/>
        <v>0.15456282717649741</v>
      </c>
      <c r="M559" s="51">
        <f t="shared" si="138"/>
        <v>14029422</v>
      </c>
      <c r="N559" s="51">
        <f t="shared" si="139"/>
        <v>3128615</v>
      </c>
      <c r="O559" s="49">
        <f t="shared" si="140"/>
        <v>0.22300384149824562</v>
      </c>
      <c r="P559" s="51">
        <v>14479030</v>
      </c>
      <c r="Q559" s="51">
        <v>3886954</v>
      </c>
      <c r="R559" s="49">
        <v>0.26845403317763689</v>
      </c>
      <c r="S559" s="49">
        <f t="shared" si="116"/>
        <v>0.15939629552042983</v>
      </c>
      <c r="T559" s="59">
        <v>4</v>
      </c>
    </row>
    <row r="560" spans="1:20" ht="12.75" customHeight="1" x14ac:dyDescent="0.25">
      <c r="A560" s="52" t="s">
        <v>1182</v>
      </c>
      <c r="B560" s="52" t="s">
        <v>1183</v>
      </c>
      <c r="C560" s="52" t="s">
        <v>158</v>
      </c>
      <c r="D560" s="58">
        <f t="shared" si="129"/>
        <v>6651910</v>
      </c>
      <c r="E560" s="58">
        <f t="shared" si="130"/>
        <v>771145</v>
      </c>
      <c r="F560" s="70">
        <f t="shared" si="131"/>
        <v>0.11592835741914728</v>
      </c>
      <c r="G560" s="58">
        <f t="shared" si="132"/>
        <v>7393510</v>
      </c>
      <c r="H560" s="58">
        <f t="shared" si="133"/>
        <v>608925</v>
      </c>
      <c r="I560" s="70">
        <f t="shared" si="134"/>
        <v>8.23593935762581E-2</v>
      </c>
      <c r="J560" s="58">
        <f t="shared" si="135"/>
        <v>7316275</v>
      </c>
      <c r="K560" s="58">
        <f t="shared" si="136"/>
        <v>467987</v>
      </c>
      <c r="L560" s="70">
        <f t="shared" si="137"/>
        <v>6.396520087066164E-2</v>
      </c>
      <c r="M560" s="51">
        <f t="shared" si="138"/>
        <v>7335200</v>
      </c>
      <c r="N560" s="51">
        <f t="shared" si="139"/>
        <v>202051</v>
      </c>
      <c r="O560" s="49">
        <f t="shared" si="140"/>
        <v>2.7545397535172864E-2</v>
      </c>
      <c r="P560" s="51">
        <v>7508997</v>
      </c>
      <c r="Q560" s="51">
        <v>765711</v>
      </c>
      <c r="R560" s="49">
        <v>0.10197247382040504</v>
      </c>
      <c r="S560" s="49">
        <f t="shared" si="116"/>
        <v>7.8354164644328983E-2</v>
      </c>
      <c r="T560" s="59">
        <v>1</v>
      </c>
    </row>
    <row r="561" spans="1:20" ht="12.75" customHeight="1" x14ac:dyDescent="0.25">
      <c r="A561" s="52" t="s">
        <v>1184</v>
      </c>
      <c r="B561" s="52" t="s">
        <v>1185</v>
      </c>
      <c r="C561" s="52" t="s">
        <v>158</v>
      </c>
      <c r="D561" s="58">
        <f t="shared" si="129"/>
        <v>8756035</v>
      </c>
      <c r="E561" s="58">
        <f t="shared" si="130"/>
        <v>2980225</v>
      </c>
      <c r="F561" s="70">
        <f t="shared" si="131"/>
        <v>0.3403623900544025</v>
      </c>
      <c r="G561" s="58">
        <f t="shared" si="132"/>
        <v>8436230</v>
      </c>
      <c r="H561" s="58">
        <f t="shared" si="133"/>
        <v>3176258</v>
      </c>
      <c r="I561" s="70">
        <f t="shared" si="134"/>
        <v>0.37650206312535339</v>
      </c>
      <c r="J561" s="58">
        <f t="shared" si="135"/>
        <v>8605057</v>
      </c>
      <c r="K561" s="58">
        <f t="shared" si="136"/>
        <v>3146812</v>
      </c>
      <c r="L561" s="70">
        <f t="shared" si="137"/>
        <v>0.36569333590701375</v>
      </c>
      <c r="M561" s="51">
        <f t="shared" si="138"/>
        <v>8411331</v>
      </c>
      <c r="N561" s="51">
        <f t="shared" si="139"/>
        <v>3347909</v>
      </c>
      <c r="O561" s="49">
        <f t="shared" si="140"/>
        <v>0.39802368971093871</v>
      </c>
      <c r="P561" s="51">
        <v>8655230</v>
      </c>
      <c r="Q561" s="51">
        <v>3323861</v>
      </c>
      <c r="R561" s="49">
        <v>0.38402919390934731</v>
      </c>
      <c r="S561" s="49">
        <f t="shared" si="116"/>
        <v>0.37292213454141115</v>
      </c>
      <c r="T561" s="59">
        <v>2</v>
      </c>
    </row>
    <row r="562" spans="1:20" ht="12.75" customHeight="1" x14ac:dyDescent="0.25">
      <c r="A562" s="52" t="s">
        <v>1186</v>
      </c>
      <c r="B562" s="52" t="s">
        <v>1187</v>
      </c>
      <c r="C562" s="52" t="s">
        <v>158</v>
      </c>
      <c r="D562" s="58">
        <f t="shared" si="129"/>
        <v>6503698</v>
      </c>
      <c r="E562" s="58">
        <f t="shared" si="130"/>
        <v>683432</v>
      </c>
      <c r="F562" s="70">
        <f t="shared" si="131"/>
        <v>0.10508360013026435</v>
      </c>
      <c r="G562" s="58">
        <f t="shared" si="132"/>
        <v>5780071</v>
      </c>
      <c r="H562" s="58">
        <f t="shared" si="133"/>
        <v>1619738</v>
      </c>
      <c r="I562" s="70">
        <f t="shared" si="134"/>
        <v>0.28022804564165388</v>
      </c>
      <c r="J562" s="58">
        <f t="shared" si="135"/>
        <v>6022350</v>
      </c>
      <c r="K562" s="58">
        <f t="shared" si="136"/>
        <v>2641643</v>
      </c>
      <c r="L562" s="70">
        <f t="shared" si="137"/>
        <v>0.43863989970692502</v>
      </c>
      <c r="M562" s="51">
        <f t="shared" si="138"/>
        <v>6348102</v>
      </c>
      <c r="N562" s="51">
        <f t="shared" si="139"/>
        <v>3723526</v>
      </c>
      <c r="O562" s="49">
        <f t="shared" si="140"/>
        <v>0.58655736785577794</v>
      </c>
      <c r="P562" s="51">
        <v>6427164</v>
      </c>
      <c r="Q562" s="51">
        <v>5705651</v>
      </c>
      <c r="R562" s="49">
        <v>0.8877400670031137</v>
      </c>
      <c r="S562" s="49">
        <f t="shared" si="116"/>
        <v>0.45964979606754702</v>
      </c>
      <c r="T562" s="59">
        <v>3</v>
      </c>
    </row>
    <row r="563" spans="1:20" ht="12.75" customHeight="1" x14ac:dyDescent="0.25">
      <c r="A563" s="52" t="s">
        <v>1188</v>
      </c>
      <c r="B563" s="52" t="s">
        <v>1189</v>
      </c>
      <c r="C563" s="52" t="s">
        <v>158</v>
      </c>
      <c r="D563" s="58">
        <f t="shared" si="129"/>
        <v>5105741</v>
      </c>
      <c r="E563" s="58">
        <f t="shared" si="130"/>
        <v>1365694</v>
      </c>
      <c r="F563" s="70">
        <f t="shared" si="131"/>
        <v>0.26748203639785095</v>
      </c>
      <c r="G563" s="58">
        <f t="shared" si="132"/>
        <v>4907116</v>
      </c>
      <c r="H563" s="58">
        <f t="shared" si="133"/>
        <v>1529773</v>
      </c>
      <c r="I563" s="70">
        <f t="shared" si="134"/>
        <v>0.31174584012279311</v>
      </c>
      <c r="J563" s="58">
        <f t="shared" si="135"/>
        <v>5133367</v>
      </c>
      <c r="K563" s="58">
        <f t="shared" si="136"/>
        <v>1373889</v>
      </c>
      <c r="L563" s="70">
        <f t="shared" si="137"/>
        <v>0.26763895899124296</v>
      </c>
      <c r="M563" s="51">
        <f t="shared" si="138"/>
        <v>5225817</v>
      </c>
      <c r="N563" s="51">
        <f t="shared" si="139"/>
        <v>1147842</v>
      </c>
      <c r="O563" s="49">
        <f t="shared" si="140"/>
        <v>0.2196483344135472</v>
      </c>
      <c r="P563" s="51">
        <v>5118811</v>
      </c>
      <c r="Q563" s="51">
        <v>1886028</v>
      </c>
      <c r="R563" s="49">
        <v>0.3684504077216369</v>
      </c>
      <c r="S563" s="49">
        <f t="shared" si="116"/>
        <v>0.2869931155294142</v>
      </c>
      <c r="T563" s="59">
        <v>2</v>
      </c>
    </row>
    <row r="564" spans="1:20" ht="12.75" customHeight="1" x14ac:dyDescent="0.25">
      <c r="A564" s="52" t="s">
        <v>1190</v>
      </c>
      <c r="B564" s="52" t="s">
        <v>1191</v>
      </c>
      <c r="C564" s="52" t="s">
        <v>158</v>
      </c>
      <c r="D564" s="58">
        <f t="shared" si="129"/>
        <v>12627127</v>
      </c>
      <c r="E564" s="58">
        <f t="shared" si="130"/>
        <v>2920156</v>
      </c>
      <c r="F564" s="70">
        <f t="shared" si="131"/>
        <v>0.23126052347457976</v>
      </c>
      <c r="G564" s="58">
        <f t="shared" si="132"/>
        <v>12554052</v>
      </c>
      <c r="H564" s="58">
        <f t="shared" si="133"/>
        <v>2155986</v>
      </c>
      <c r="I564" s="70">
        <f t="shared" si="134"/>
        <v>0.17173626491271504</v>
      </c>
      <c r="J564" s="58">
        <f t="shared" si="135"/>
        <v>12663617</v>
      </c>
      <c r="K564" s="58">
        <f t="shared" si="136"/>
        <v>2074456</v>
      </c>
      <c r="L564" s="70">
        <f t="shared" si="137"/>
        <v>0.16381228206759568</v>
      </c>
      <c r="M564" s="51">
        <f t="shared" si="138"/>
        <v>12503989</v>
      </c>
      <c r="N564" s="51">
        <f t="shared" si="139"/>
        <v>2529181</v>
      </c>
      <c r="O564" s="49">
        <f t="shared" si="140"/>
        <v>0.20226993161942161</v>
      </c>
      <c r="P564" s="51">
        <v>12571588</v>
      </c>
      <c r="Q564" s="51">
        <v>2955383</v>
      </c>
      <c r="R564" s="49">
        <v>0.23508430279452366</v>
      </c>
      <c r="S564" s="49">
        <f t="shared" si="116"/>
        <v>0.20083266097376717</v>
      </c>
      <c r="T564" s="59">
        <v>1</v>
      </c>
    </row>
    <row r="565" spans="1:20" ht="12.75" customHeight="1" x14ac:dyDescent="0.25">
      <c r="A565" s="52" t="s">
        <v>1192</v>
      </c>
      <c r="B565" s="52" t="s">
        <v>1193</v>
      </c>
      <c r="C565" s="52" t="s">
        <v>158</v>
      </c>
      <c r="D565" s="58">
        <f t="shared" si="129"/>
        <v>8499013</v>
      </c>
      <c r="E565" s="58">
        <f t="shared" si="130"/>
        <v>1757331</v>
      </c>
      <c r="F565" s="70">
        <f t="shared" si="131"/>
        <v>0.20676883303978943</v>
      </c>
      <c r="G565" s="58">
        <f t="shared" si="132"/>
        <v>8582000</v>
      </c>
      <c r="H565" s="58">
        <f t="shared" si="133"/>
        <v>1235059</v>
      </c>
      <c r="I565" s="70">
        <f t="shared" si="134"/>
        <v>0.14391272430668842</v>
      </c>
      <c r="J565" s="58">
        <f t="shared" si="135"/>
        <v>8572334</v>
      </c>
      <c r="K565" s="58">
        <f t="shared" si="136"/>
        <v>1244853</v>
      </c>
      <c r="L565" s="70">
        <f t="shared" si="137"/>
        <v>0.14521751019034024</v>
      </c>
      <c r="M565" s="51">
        <f t="shared" si="138"/>
        <v>8537747</v>
      </c>
      <c r="N565" s="51">
        <f t="shared" si="139"/>
        <v>1519490</v>
      </c>
      <c r="O565" s="49">
        <f t="shared" si="140"/>
        <v>0.17797318191789943</v>
      </c>
      <c r="P565" s="51">
        <v>8864459</v>
      </c>
      <c r="Q565" s="51">
        <v>2505199</v>
      </c>
      <c r="R565" s="49">
        <v>0.28261160664175894</v>
      </c>
      <c r="S565" s="49">
        <f t="shared" si="116"/>
        <v>0.19129677121929531</v>
      </c>
      <c r="T565" s="59">
        <v>3</v>
      </c>
    </row>
    <row r="566" spans="1:20" ht="12.75" customHeight="1" x14ac:dyDescent="0.25">
      <c r="A566" s="52" t="s">
        <v>1194</v>
      </c>
      <c r="B566" s="52" t="s">
        <v>1195</v>
      </c>
      <c r="C566" s="52" t="s">
        <v>88</v>
      </c>
      <c r="D566" s="58">
        <f t="shared" si="129"/>
        <v>10670050</v>
      </c>
      <c r="E566" s="58">
        <f t="shared" si="130"/>
        <v>2914588</v>
      </c>
      <c r="F566" s="70">
        <f t="shared" si="131"/>
        <v>0.27315598333653546</v>
      </c>
      <c r="G566" s="58">
        <f t="shared" si="132"/>
        <v>10569082</v>
      </c>
      <c r="H566" s="58">
        <f t="shared" si="133"/>
        <v>2439305</v>
      </c>
      <c r="I566" s="70">
        <f t="shared" si="134"/>
        <v>0.23079629810800975</v>
      </c>
      <c r="J566" s="58">
        <f t="shared" si="135"/>
        <v>10696297</v>
      </c>
      <c r="K566" s="58">
        <f t="shared" si="136"/>
        <v>2279879</v>
      </c>
      <c r="L566" s="70">
        <f t="shared" si="137"/>
        <v>0.21314656838717175</v>
      </c>
      <c r="M566" s="51">
        <f t="shared" si="138"/>
        <v>10587392</v>
      </c>
      <c r="N566" s="51">
        <f t="shared" si="139"/>
        <v>2752411</v>
      </c>
      <c r="O566" s="49">
        <f t="shared" si="140"/>
        <v>0.25997063299441447</v>
      </c>
      <c r="P566" s="51">
        <v>10720469</v>
      </c>
      <c r="Q566" s="51">
        <v>3628398</v>
      </c>
      <c r="R566" s="49">
        <v>0.33845515527352393</v>
      </c>
      <c r="S566" s="49">
        <f t="shared" si="116"/>
        <v>0.26310492761993104</v>
      </c>
      <c r="T566" s="59">
        <v>1</v>
      </c>
    </row>
    <row r="567" spans="1:20" ht="12.75" customHeight="1" x14ac:dyDescent="0.25">
      <c r="A567" s="52" t="s">
        <v>1196</v>
      </c>
      <c r="B567" s="52" t="s">
        <v>1197</v>
      </c>
      <c r="C567" s="52" t="s">
        <v>88</v>
      </c>
      <c r="D567" s="58">
        <f t="shared" si="129"/>
        <v>15103250</v>
      </c>
      <c r="E567" s="58">
        <f t="shared" si="130"/>
        <v>3648756</v>
      </c>
      <c r="F567" s="70">
        <f t="shared" si="131"/>
        <v>0.24158747289490673</v>
      </c>
      <c r="G567" s="58">
        <f t="shared" si="132"/>
        <v>14791528</v>
      </c>
      <c r="H567" s="58">
        <f t="shared" si="133"/>
        <v>3572573</v>
      </c>
      <c r="I567" s="70">
        <f t="shared" si="134"/>
        <v>0.24152832621484407</v>
      </c>
      <c r="J567" s="58">
        <f t="shared" si="135"/>
        <v>15228765</v>
      </c>
      <c r="K567" s="58">
        <f t="shared" si="136"/>
        <v>4170362</v>
      </c>
      <c r="L567" s="70">
        <f t="shared" si="137"/>
        <v>0.27384768233011675</v>
      </c>
      <c r="M567" s="51">
        <f t="shared" si="138"/>
        <v>15416922</v>
      </c>
      <c r="N567" s="51">
        <f t="shared" si="139"/>
        <v>6059938</v>
      </c>
      <c r="O567" s="49">
        <f t="shared" si="140"/>
        <v>0.39307054936127978</v>
      </c>
      <c r="P567" s="51">
        <v>16409736</v>
      </c>
      <c r="Q567" s="51">
        <v>7887585</v>
      </c>
      <c r="R567" s="49">
        <v>0.48066495402485454</v>
      </c>
      <c r="S567" s="49">
        <f t="shared" si="116"/>
        <v>0.32613979696520035</v>
      </c>
      <c r="T567" s="59">
        <v>1</v>
      </c>
    </row>
    <row r="568" spans="1:20" ht="12.75" customHeight="1" x14ac:dyDescent="0.25">
      <c r="A568" s="52" t="s">
        <v>1198</v>
      </c>
      <c r="B568" s="52" t="s">
        <v>1199</v>
      </c>
      <c r="C568" s="52" t="s">
        <v>88</v>
      </c>
      <c r="D568" s="58">
        <f t="shared" si="129"/>
        <v>5218680</v>
      </c>
      <c r="E568" s="58">
        <f t="shared" si="130"/>
        <v>2604667</v>
      </c>
      <c r="F568" s="70">
        <f t="shared" si="131"/>
        <v>0.49910456283964527</v>
      </c>
      <c r="G568" s="58">
        <f t="shared" si="132"/>
        <v>5632072</v>
      </c>
      <c r="H568" s="58">
        <f t="shared" si="133"/>
        <v>2625086</v>
      </c>
      <c r="I568" s="70">
        <f t="shared" si="134"/>
        <v>0.46609595900052414</v>
      </c>
      <c r="J568" s="58">
        <f t="shared" si="135"/>
        <v>6001210</v>
      </c>
      <c r="K568" s="58">
        <f t="shared" si="136"/>
        <v>2473518</v>
      </c>
      <c r="L568" s="70">
        <f t="shared" si="137"/>
        <v>0.41216987907438668</v>
      </c>
      <c r="M568" s="51">
        <f t="shared" si="138"/>
        <v>6029883</v>
      </c>
      <c r="N568" s="51">
        <f t="shared" si="139"/>
        <v>2219370</v>
      </c>
      <c r="O568" s="49">
        <f t="shared" si="140"/>
        <v>0.36806186786708794</v>
      </c>
      <c r="P568" s="51">
        <v>5820894</v>
      </c>
      <c r="Q568" s="51">
        <v>2476200</v>
      </c>
      <c r="R568" s="49">
        <v>0.4253985727965498</v>
      </c>
      <c r="S568" s="49">
        <f t="shared" si="116"/>
        <v>0.43416616831563876</v>
      </c>
      <c r="T568" s="59">
        <v>1</v>
      </c>
    </row>
    <row r="569" spans="1:20" ht="12.75" customHeight="1" x14ac:dyDescent="0.25">
      <c r="A569" s="52" t="s">
        <v>1200</v>
      </c>
      <c r="B569" s="52" t="s">
        <v>1201</v>
      </c>
      <c r="C569" s="52" t="s">
        <v>88</v>
      </c>
      <c r="D569" s="58">
        <f t="shared" si="129"/>
        <v>12085844</v>
      </c>
      <c r="E569" s="58">
        <f t="shared" si="130"/>
        <v>2298581</v>
      </c>
      <c r="F569" s="70">
        <f t="shared" si="131"/>
        <v>0.19018787599773751</v>
      </c>
      <c r="G569" s="58">
        <f t="shared" si="132"/>
        <v>12668756</v>
      </c>
      <c r="H569" s="58">
        <f t="shared" si="133"/>
        <v>1642688</v>
      </c>
      <c r="I569" s="70">
        <f t="shared" si="134"/>
        <v>0.12966450691764841</v>
      </c>
      <c r="J569" s="58">
        <f t="shared" si="135"/>
        <v>12491411</v>
      </c>
      <c r="K569" s="58">
        <f t="shared" si="136"/>
        <v>1619274</v>
      </c>
      <c r="L569" s="70">
        <f t="shared" si="137"/>
        <v>0.12963099204725551</v>
      </c>
      <c r="M569" s="51">
        <f t="shared" si="138"/>
        <v>12835649</v>
      </c>
      <c r="N569" s="51">
        <f t="shared" si="139"/>
        <v>2829655</v>
      </c>
      <c r="O569" s="49">
        <f t="shared" si="140"/>
        <v>0.22045281855245497</v>
      </c>
      <c r="P569" s="51">
        <v>14483066</v>
      </c>
      <c r="Q569" s="51">
        <v>3302426</v>
      </c>
      <c r="R569" s="49">
        <v>0.22801981293187507</v>
      </c>
      <c r="S569" s="49">
        <f t="shared" si="116"/>
        <v>0.17959120128939432</v>
      </c>
      <c r="T569" s="59">
        <v>3</v>
      </c>
    </row>
    <row r="570" spans="1:20" ht="12.75" customHeight="1" x14ac:dyDescent="0.25">
      <c r="A570" s="52" t="s">
        <v>1202</v>
      </c>
      <c r="B570" s="52" t="s">
        <v>1203</v>
      </c>
      <c r="C570" s="52" t="s">
        <v>478</v>
      </c>
      <c r="D570" s="58">
        <f t="shared" si="129"/>
        <v>9285966</v>
      </c>
      <c r="E570" s="58">
        <f t="shared" si="130"/>
        <v>2779982</v>
      </c>
      <c r="F570" s="70">
        <f t="shared" si="131"/>
        <v>0.29937456156957715</v>
      </c>
      <c r="G570" s="58">
        <f t="shared" si="132"/>
        <v>9833469</v>
      </c>
      <c r="H570" s="58">
        <f t="shared" si="133"/>
        <v>3288741</v>
      </c>
      <c r="I570" s="70">
        <f t="shared" si="134"/>
        <v>0.33444362309984399</v>
      </c>
      <c r="J570" s="58">
        <f t="shared" si="135"/>
        <v>9702911</v>
      </c>
      <c r="K570" s="58">
        <f t="shared" si="136"/>
        <v>4127399</v>
      </c>
      <c r="L570" s="70">
        <f t="shared" si="137"/>
        <v>0.42537739447470968</v>
      </c>
      <c r="M570" s="51">
        <f t="shared" si="138"/>
        <v>9906474</v>
      </c>
      <c r="N570" s="51">
        <f t="shared" si="139"/>
        <v>5277970</v>
      </c>
      <c r="O570" s="49">
        <f t="shared" si="140"/>
        <v>0.53277987707836305</v>
      </c>
      <c r="P570" s="51">
        <v>11309440</v>
      </c>
      <c r="Q570" s="51">
        <v>5906299</v>
      </c>
      <c r="R570" s="49">
        <v>0.52224504484749024</v>
      </c>
      <c r="S570" s="49">
        <f t="shared" si="116"/>
        <v>0.42284410021399682</v>
      </c>
      <c r="T570" s="59">
        <v>3</v>
      </c>
    </row>
    <row r="571" spans="1:20" ht="12.75" customHeight="1" x14ac:dyDescent="0.25">
      <c r="A571" s="52" t="s">
        <v>1204</v>
      </c>
      <c r="B571" s="52" t="s">
        <v>1205</v>
      </c>
      <c r="C571" s="52" t="s">
        <v>478</v>
      </c>
      <c r="D571" s="58">
        <f t="shared" si="129"/>
        <v>15147721</v>
      </c>
      <c r="E571" s="58">
        <f t="shared" si="130"/>
        <v>10245771</v>
      </c>
      <c r="F571" s="70">
        <f t="shared" si="131"/>
        <v>0.67639026359146703</v>
      </c>
      <c r="G571" s="58">
        <f t="shared" si="132"/>
        <v>14724771</v>
      </c>
      <c r="H571" s="58">
        <f t="shared" si="133"/>
        <v>9672294</v>
      </c>
      <c r="I571" s="70">
        <f t="shared" si="134"/>
        <v>0.65687228684235566</v>
      </c>
      <c r="J571" s="58">
        <f t="shared" si="135"/>
        <v>14052761</v>
      </c>
      <c r="K571" s="58">
        <f t="shared" si="136"/>
        <v>10725828</v>
      </c>
      <c r="L571" s="70">
        <f t="shared" si="137"/>
        <v>0.76325413916880813</v>
      </c>
      <c r="M571" s="51">
        <f t="shared" si="138"/>
        <v>15630579</v>
      </c>
      <c r="N571" s="51">
        <f t="shared" si="139"/>
        <v>10688456</v>
      </c>
      <c r="O571" s="49">
        <f t="shared" si="140"/>
        <v>0.68381702302902536</v>
      </c>
      <c r="P571" s="51">
        <v>15787360</v>
      </c>
      <c r="Q571" s="51">
        <v>10758561</v>
      </c>
      <c r="R571" s="49">
        <v>0.68146675568302739</v>
      </c>
      <c r="S571" s="49">
        <f t="shared" si="116"/>
        <v>0.6923600936629366</v>
      </c>
      <c r="T571" s="59">
        <v>2</v>
      </c>
    </row>
    <row r="572" spans="1:20" ht="12.75" customHeight="1" x14ac:dyDescent="0.25">
      <c r="A572" s="52" t="s">
        <v>1206</v>
      </c>
      <c r="B572" s="52" t="s">
        <v>632</v>
      </c>
      <c r="C572" s="52" t="s">
        <v>367</v>
      </c>
      <c r="D572" s="58">
        <f t="shared" si="129"/>
        <v>8653249</v>
      </c>
      <c r="E572" s="58">
        <f t="shared" si="130"/>
        <v>2180806</v>
      </c>
      <c r="F572" s="70">
        <f t="shared" si="131"/>
        <v>0.25202163950211071</v>
      </c>
      <c r="G572" s="58">
        <f t="shared" si="132"/>
        <v>8667808</v>
      </c>
      <c r="H572" s="58">
        <f t="shared" si="133"/>
        <v>2499377</v>
      </c>
      <c r="I572" s="70">
        <f t="shared" si="134"/>
        <v>0.28835168014796819</v>
      </c>
      <c r="J572" s="58">
        <f t="shared" si="135"/>
        <v>9244557</v>
      </c>
      <c r="K572" s="58">
        <f t="shared" si="136"/>
        <v>3686740</v>
      </c>
      <c r="L572" s="70">
        <f t="shared" si="137"/>
        <v>0.39880115401960309</v>
      </c>
      <c r="M572" s="51">
        <f t="shared" si="138"/>
        <v>9429156</v>
      </c>
      <c r="N572" s="51">
        <f t="shared" si="139"/>
        <v>5256442</v>
      </c>
      <c r="O572" s="49">
        <f t="shared" si="140"/>
        <v>0.55746686129702383</v>
      </c>
      <c r="P572" s="51">
        <v>9396022</v>
      </c>
      <c r="Q572" s="51">
        <v>7643167</v>
      </c>
      <c r="R572" s="49">
        <v>0.81344711623706289</v>
      </c>
      <c r="S572" s="49">
        <f t="shared" si="116"/>
        <v>0.46201769024075379</v>
      </c>
      <c r="T572" s="59">
        <v>2</v>
      </c>
    </row>
    <row r="573" spans="1:20" ht="12.75" customHeight="1" x14ac:dyDescent="0.25">
      <c r="A573" s="52" t="s">
        <v>1207</v>
      </c>
      <c r="B573" s="52" t="s">
        <v>1208</v>
      </c>
      <c r="C573" s="52" t="s">
        <v>367</v>
      </c>
      <c r="D573" s="58">
        <f t="shared" si="129"/>
        <v>7931564</v>
      </c>
      <c r="E573" s="58">
        <f t="shared" si="130"/>
        <v>10917198</v>
      </c>
      <c r="F573" s="70">
        <f t="shared" si="131"/>
        <v>1.3764243722927785</v>
      </c>
      <c r="G573" s="58">
        <f t="shared" si="132"/>
        <v>8047225</v>
      </c>
      <c r="H573" s="58">
        <f t="shared" si="133"/>
        <v>11576048</v>
      </c>
      <c r="I573" s="70">
        <f t="shared" si="134"/>
        <v>1.438514270447266</v>
      </c>
      <c r="J573" s="58">
        <f t="shared" si="135"/>
        <v>8311285</v>
      </c>
      <c r="K573" s="58">
        <f t="shared" si="136"/>
        <v>12338794</v>
      </c>
      <c r="L573" s="70">
        <f t="shared" si="137"/>
        <v>1.4845831902046434</v>
      </c>
      <c r="M573" s="51">
        <f t="shared" si="138"/>
        <v>9246651</v>
      </c>
      <c r="N573" s="51">
        <f t="shared" si="139"/>
        <v>12933573</v>
      </c>
      <c r="O573" s="49">
        <f t="shared" si="140"/>
        <v>1.3987305241649111</v>
      </c>
      <c r="P573" s="51">
        <v>8561703</v>
      </c>
      <c r="Q573" s="51">
        <v>14780053</v>
      </c>
      <c r="R573" s="49">
        <v>1.7262982609884974</v>
      </c>
      <c r="S573" s="49">
        <f t="shared" si="116"/>
        <v>1.4849101236196192</v>
      </c>
      <c r="T573" s="59">
        <v>2</v>
      </c>
    </row>
    <row r="574" spans="1:20" ht="12.75" customHeight="1" x14ac:dyDescent="0.25">
      <c r="A574" s="52" t="s">
        <v>1209</v>
      </c>
      <c r="B574" s="52" t="s">
        <v>1210</v>
      </c>
      <c r="C574" s="52" t="s">
        <v>1211</v>
      </c>
      <c r="D574" s="58">
        <f t="shared" si="129"/>
        <v>22068602</v>
      </c>
      <c r="E574" s="58">
        <f t="shared" si="130"/>
        <v>14736151</v>
      </c>
      <c r="F574" s="70">
        <f t="shared" si="131"/>
        <v>0.66774284116411176</v>
      </c>
      <c r="G574" s="58">
        <f t="shared" si="132"/>
        <v>21660863</v>
      </c>
      <c r="H574" s="58">
        <f t="shared" si="133"/>
        <v>14898986</v>
      </c>
      <c r="I574" s="70">
        <f t="shared" si="134"/>
        <v>0.68782975082756403</v>
      </c>
      <c r="J574" s="58">
        <f t="shared" si="135"/>
        <v>22452632</v>
      </c>
      <c r="K574" s="58">
        <f t="shared" si="136"/>
        <v>15881187</v>
      </c>
      <c r="L574" s="70">
        <f t="shared" si="137"/>
        <v>0.70731961402119803</v>
      </c>
      <c r="M574" s="51">
        <f t="shared" si="138"/>
        <v>22747276</v>
      </c>
      <c r="N574" s="51">
        <f t="shared" si="139"/>
        <v>17198732</v>
      </c>
      <c r="O574" s="49">
        <f t="shared" si="140"/>
        <v>0.75607874982481416</v>
      </c>
      <c r="P574" s="51">
        <v>23258995</v>
      </c>
      <c r="Q574" s="51">
        <v>18176695</v>
      </c>
      <c r="R574" s="49">
        <v>0.78149098875510314</v>
      </c>
      <c r="S574" s="49">
        <f t="shared" si="116"/>
        <v>0.7200923889185582</v>
      </c>
      <c r="T574" s="59">
        <v>1</v>
      </c>
    </row>
    <row r="575" spans="1:20" ht="12.75" customHeight="1" x14ac:dyDescent="0.25">
      <c r="A575" s="52" t="s">
        <v>1212</v>
      </c>
      <c r="B575" s="52" t="s">
        <v>1213</v>
      </c>
      <c r="C575" s="52" t="s">
        <v>143</v>
      </c>
      <c r="D575" s="58">
        <f t="shared" si="129"/>
        <v>15576924</v>
      </c>
      <c r="E575" s="58">
        <f t="shared" si="130"/>
        <v>490141</v>
      </c>
      <c r="F575" s="70">
        <f t="shared" si="131"/>
        <v>3.1465840110666263E-2</v>
      </c>
      <c r="G575" s="58">
        <f t="shared" si="132"/>
        <v>14881668</v>
      </c>
      <c r="H575" s="58">
        <f t="shared" si="133"/>
        <v>518630</v>
      </c>
      <c r="I575" s="70">
        <f t="shared" si="134"/>
        <v>3.485026006493358E-2</v>
      </c>
      <c r="J575" s="58">
        <f t="shared" si="135"/>
        <v>15058521</v>
      </c>
      <c r="K575" s="58">
        <f t="shared" si="136"/>
        <v>1056674</v>
      </c>
      <c r="L575" s="70">
        <f t="shared" si="137"/>
        <v>7.0171167540291637E-2</v>
      </c>
      <c r="M575" s="51">
        <f t="shared" si="138"/>
        <v>15363184</v>
      </c>
      <c r="N575" s="51">
        <f t="shared" si="139"/>
        <v>1905544</v>
      </c>
      <c r="O575" s="49">
        <f t="shared" si="140"/>
        <v>0.12403314312970541</v>
      </c>
      <c r="P575" s="51">
        <v>15600049</v>
      </c>
      <c r="Q575" s="51">
        <v>3611555</v>
      </c>
      <c r="R575" s="49">
        <v>0.23150920872107517</v>
      </c>
      <c r="S575" s="49">
        <f t="shared" si="116"/>
        <v>9.8405923913334414E-2</v>
      </c>
      <c r="T575" s="59">
        <v>4</v>
      </c>
    </row>
    <row r="576" spans="1:20" ht="12.75" customHeight="1" x14ac:dyDescent="0.25">
      <c r="A576" s="52" t="s">
        <v>1214</v>
      </c>
      <c r="B576" s="52" t="s">
        <v>1215</v>
      </c>
      <c r="C576" s="52" t="s">
        <v>143</v>
      </c>
      <c r="D576" s="58">
        <f t="shared" si="129"/>
        <v>41564822</v>
      </c>
      <c r="E576" s="58">
        <f t="shared" si="130"/>
        <v>10127701</v>
      </c>
      <c r="F576" s="70">
        <f t="shared" si="131"/>
        <v>0.24366039628414624</v>
      </c>
      <c r="G576" s="58">
        <f t="shared" si="132"/>
        <v>42357138</v>
      </c>
      <c r="H576" s="58">
        <f t="shared" si="133"/>
        <v>11070585</v>
      </c>
      <c r="I576" s="70">
        <f t="shared" si="134"/>
        <v>0.26136291361328523</v>
      </c>
      <c r="J576" s="58">
        <f t="shared" si="135"/>
        <v>44613410</v>
      </c>
      <c r="K576" s="58">
        <f t="shared" si="136"/>
        <v>10782864</v>
      </c>
      <c r="L576" s="70">
        <f t="shared" si="137"/>
        <v>0.24169557987161258</v>
      </c>
      <c r="M576" s="51">
        <f t="shared" si="138"/>
        <v>47835193</v>
      </c>
      <c r="N576" s="51">
        <f t="shared" si="139"/>
        <v>8368438</v>
      </c>
      <c r="O576" s="49">
        <f t="shared" si="140"/>
        <v>0.17494312189772079</v>
      </c>
      <c r="P576" s="51">
        <v>47886807</v>
      </c>
      <c r="Q576" s="51">
        <v>8145978</v>
      </c>
      <c r="R576" s="49">
        <v>0.17010902397397262</v>
      </c>
      <c r="S576" s="49">
        <f t="shared" si="116"/>
        <v>0.21835420712814751</v>
      </c>
      <c r="T576" s="59">
        <v>6</v>
      </c>
    </row>
    <row r="577" spans="1:20" ht="12.75" customHeight="1" x14ac:dyDescent="0.25">
      <c r="A577" s="52" t="s">
        <v>1216</v>
      </c>
      <c r="B577" s="52" t="s">
        <v>1217</v>
      </c>
      <c r="C577" s="52" t="s">
        <v>143</v>
      </c>
      <c r="D577" s="58">
        <f t="shared" si="129"/>
        <v>38373538</v>
      </c>
      <c r="E577" s="58">
        <f t="shared" si="130"/>
        <v>9329466</v>
      </c>
      <c r="F577" s="70">
        <f t="shared" si="131"/>
        <v>0.24312238292961155</v>
      </c>
      <c r="G577" s="58">
        <f t="shared" si="132"/>
        <v>38767216</v>
      </c>
      <c r="H577" s="58">
        <f t="shared" si="133"/>
        <v>9770796</v>
      </c>
      <c r="I577" s="70">
        <f t="shared" si="134"/>
        <v>0.25203759795390002</v>
      </c>
      <c r="J577" s="58">
        <f t="shared" si="135"/>
        <v>39906815</v>
      </c>
      <c r="K577" s="58">
        <f t="shared" si="136"/>
        <v>10862724</v>
      </c>
      <c r="L577" s="70">
        <f t="shared" si="137"/>
        <v>0.27220222911800906</v>
      </c>
      <c r="M577" s="51">
        <f t="shared" si="138"/>
        <v>43533423</v>
      </c>
      <c r="N577" s="51">
        <f t="shared" si="139"/>
        <v>11189852</v>
      </c>
      <c r="O577" s="49">
        <f t="shared" si="140"/>
        <v>0.25704048128721696</v>
      </c>
      <c r="P577" s="51">
        <v>43328919</v>
      </c>
      <c r="Q577" s="51">
        <v>9579069</v>
      </c>
      <c r="R577" s="49">
        <v>0.22107795950321307</v>
      </c>
      <c r="S577" s="49">
        <f t="shared" si="116"/>
        <v>0.24909613015839013</v>
      </c>
      <c r="T577" s="59">
        <v>5</v>
      </c>
    </row>
    <row r="578" spans="1:20" ht="12.75" customHeight="1" x14ac:dyDescent="0.25">
      <c r="A578" s="52" t="s">
        <v>1218</v>
      </c>
      <c r="B578" s="52" t="s">
        <v>1219</v>
      </c>
      <c r="C578" s="52" t="s">
        <v>143</v>
      </c>
      <c r="D578" s="58">
        <f t="shared" si="129"/>
        <v>31912000</v>
      </c>
      <c r="E578" s="58">
        <f t="shared" si="130"/>
        <v>8758508</v>
      </c>
      <c r="F578" s="70">
        <f t="shared" si="131"/>
        <v>0.27445813487089499</v>
      </c>
      <c r="G578" s="58">
        <f t="shared" si="132"/>
        <v>35978260</v>
      </c>
      <c r="H578" s="58">
        <f t="shared" si="133"/>
        <v>12174770</v>
      </c>
      <c r="I578" s="70">
        <f t="shared" si="134"/>
        <v>0.33839240697020923</v>
      </c>
      <c r="J578" s="58">
        <f t="shared" si="135"/>
        <v>36495447</v>
      </c>
      <c r="K578" s="58">
        <f t="shared" si="136"/>
        <v>16703903</v>
      </c>
      <c r="L578" s="70">
        <f t="shared" si="137"/>
        <v>0.45769827123914936</v>
      </c>
      <c r="M578" s="51">
        <f t="shared" si="138"/>
        <v>35194952</v>
      </c>
      <c r="N578" s="51">
        <f t="shared" si="139"/>
        <v>23351960</v>
      </c>
      <c r="O578" s="49">
        <f t="shared" si="140"/>
        <v>0.66350310692283365</v>
      </c>
      <c r="P578" s="51">
        <v>37975302</v>
      </c>
      <c r="Q578" s="51">
        <v>28792026</v>
      </c>
      <c r="R578" s="49">
        <v>0.75817767031846117</v>
      </c>
      <c r="S578" s="49">
        <f t="shared" ref="S578:S607" si="141">AVERAGE(F578,I578,L578,O578,R578)</f>
        <v>0.49844591806430971</v>
      </c>
      <c r="T578" s="59">
        <v>5</v>
      </c>
    </row>
    <row r="579" spans="1:20" ht="12.75" customHeight="1" x14ac:dyDescent="0.25">
      <c r="A579" s="52" t="s">
        <v>1220</v>
      </c>
      <c r="B579" s="52" t="s">
        <v>1221</v>
      </c>
      <c r="C579" s="52" t="s">
        <v>143</v>
      </c>
      <c r="D579" s="58">
        <f t="shared" si="129"/>
        <v>102908707</v>
      </c>
      <c r="E579" s="58">
        <f t="shared" si="130"/>
        <v>40299532</v>
      </c>
      <c r="F579" s="70">
        <f t="shared" si="131"/>
        <v>0.39160468705529455</v>
      </c>
      <c r="G579" s="58">
        <f t="shared" si="132"/>
        <v>99971904</v>
      </c>
      <c r="H579" s="58">
        <f t="shared" si="133"/>
        <v>33511811</v>
      </c>
      <c r="I579" s="70">
        <f t="shared" si="134"/>
        <v>0.33521229124534829</v>
      </c>
      <c r="J579" s="58">
        <f t="shared" si="135"/>
        <v>98124379</v>
      </c>
      <c r="K579" s="58">
        <f t="shared" si="136"/>
        <v>33784848</v>
      </c>
      <c r="L579" s="70">
        <f t="shared" si="137"/>
        <v>0.34430636243822749</v>
      </c>
      <c r="M579" s="51">
        <f t="shared" si="138"/>
        <v>98782115</v>
      </c>
      <c r="N579" s="51">
        <f t="shared" si="139"/>
        <v>36459943</v>
      </c>
      <c r="O579" s="49">
        <f t="shared" si="140"/>
        <v>0.36909457749512653</v>
      </c>
      <c r="P579" s="51">
        <v>100656057</v>
      </c>
      <c r="Q579" s="51">
        <v>38866716</v>
      </c>
      <c r="R579" s="49">
        <v>0.38613390150977206</v>
      </c>
      <c r="S579" s="49">
        <f t="shared" si="141"/>
        <v>0.36527036394875378</v>
      </c>
      <c r="T579" s="59">
        <v>6</v>
      </c>
    </row>
    <row r="580" spans="1:20" ht="12.75" customHeight="1" x14ac:dyDescent="0.25">
      <c r="A580" s="52" t="s">
        <v>1222</v>
      </c>
      <c r="B580" s="52" t="s">
        <v>1223</v>
      </c>
      <c r="C580" s="52" t="s">
        <v>143</v>
      </c>
      <c r="D580" s="58">
        <f t="shared" si="129"/>
        <v>11852847</v>
      </c>
      <c r="E580" s="58">
        <f t="shared" si="130"/>
        <v>3372194</v>
      </c>
      <c r="F580" s="70">
        <f t="shared" si="131"/>
        <v>0.2845049801115293</v>
      </c>
      <c r="G580" s="58">
        <f t="shared" si="132"/>
        <v>12181515</v>
      </c>
      <c r="H580" s="58">
        <f t="shared" si="133"/>
        <v>4863484</v>
      </c>
      <c r="I580" s="70">
        <f t="shared" si="134"/>
        <v>0.39925116046731463</v>
      </c>
      <c r="J580" s="58">
        <f t="shared" si="135"/>
        <v>12242514</v>
      </c>
      <c r="K580" s="58">
        <f t="shared" si="136"/>
        <v>6614607</v>
      </c>
      <c r="L580" s="70">
        <f t="shared" si="137"/>
        <v>0.54029809563623943</v>
      </c>
      <c r="M580" s="51">
        <f t="shared" si="138"/>
        <v>12508630</v>
      </c>
      <c r="N580" s="51">
        <f t="shared" si="139"/>
        <v>8483552</v>
      </c>
      <c r="O580" s="49">
        <f t="shared" si="140"/>
        <v>0.67821591972901907</v>
      </c>
      <c r="P580" s="51">
        <v>12702427</v>
      </c>
      <c r="Q580" s="51">
        <v>10469437</v>
      </c>
      <c r="R580" s="49">
        <v>0.82420761008900112</v>
      </c>
      <c r="S580" s="49">
        <f t="shared" si="141"/>
        <v>0.5452955532066206</v>
      </c>
      <c r="T580" s="59">
        <v>3</v>
      </c>
    </row>
    <row r="581" spans="1:20" ht="12.75" customHeight="1" x14ac:dyDescent="0.25">
      <c r="A581" s="52" t="s">
        <v>1224</v>
      </c>
      <c r="B581" s="52" t="s">
        <v>1225</v>
      </c>
      <c r="C581" s="52" t="s">
        <v>41</v>
      </c>
      <c r="D581" s="58">
        <f t="shared" si="129"/>
        <v>9705453</v>
      </c>
      <c r="E581" s="58">
        <f t="shared" si="130"/>
        <v>1108977</v>
      </c>
      <c r="F581" s="70">
        <f t="shared" si="131"/>
        <v>0.11426329095612539</v>
      </c>
      <c r="G581" s="58">
        <f t="shared" si="132"/>
        <v>8955036</v>
      </c>
      <c r="H581" s="58">
        <f t="shared" si="133"/>
        <v>1813047</v>
      </c>
      <c r="I581" s="70">
        <f t="shared" si="134"/>
        <v>0.20246116263519209</v>
      </c>
      <c r="J581" s="58">
        <f t="shared" si="135"/>
        <v>9006030</v>
      </c>
      <c r="K581" s="58">
        <f t="shared" si="136"/>
        <v>3402195</v>
      </c>
      <c r="L581" s="70">
        <f t="shared" si="137"/>
        <v>0.37776856173030737</v>
      </c>
      <c r="M581" s="51">
        <f t="shared" si="138"/>
        <v>9661252</v>
      </c>
      <c r="N581" s="51">
        <f t="shared" si="139"/>
        <v>4101047</v>
      </c>
      <c r="O581" s="49">
        <f t="shared" si="140"/>
        <v>0.42448401097497507</v>
      </c>
      <c r="P581" s="51">
        <v>9710737</v>
      </c>
      <c r="Q581" s="51">
        <v>6523460</v>
      </c>
      <c r="R581" s="49">
        <v>0.67177805350922382</v>
      </c>
      <c r="S581" s="49">
        <f t="shared" si="141"/>
        <v>0.35815101596116472</v>
      </c>
      <c r="T581" s="59">
        <v>1</v>
      </c>
    </row>
    <row r="582" spans="1:20" ht="12.75" customHeight="1" x14ac:dyDescent="0.25">
      <c r="A582" s="52" t="s">
        <v>1226</v>
      </c>
      <c r="B582" s="52" t="s">
        <v>1227</v>
      </c>
      <c r="C582" s="52" t="s">
        <v>41</v>
      </c>
      <c r="D582" s="58">
        <f t="shared" si="129"/>
        <v>7383620</v>
      </c>
      <c r="E582" s="58">
        <f t="shared" si="130"/>
        <v>1601994</v>
      </c>
      <c r="F582" s="70">
        <f t="shared" si="131"/>
        <v>0.21696593269967848</v>
      </c>
      <c r="G582" s="58">
        <f t="shared" si="132"/>
        <v>7487280</v>
      </c>
      <c r="H582" s="58">
        <f t="shared" si="133"/>
        <v>990481</v>
      </c>
      <c r="I582" s="70">
        <f t="shared" si="134"/>
        <v>0.1322884946202092</v>
      </c>
      <c r="J582" s="58">
        <f t="shared" si="135"/>
        <v>7294923</v>
      </c>
      <c r="K582" s="58">
        <f t="shared" si="136"/>
        <v>901636</v>
      </c>
      <c r="L582" s="70">
        <f t="shared" si="137"/>
        <v>0.12359774051076344</v>
      </c>
      <c r="M582" s="51">
        <f t="shared" si="138"/>
        <v>7058616</v>
      </c>
      <c r="N582" s="51">
        <f t="shared" si="139"/>
        <v>1223130</v>
      </c>
      <c r="O582" s="49">
        <f t="shared" si="140"/>
        <v>0.17328184448622788</v>
      </c>
      <c r="P582" s="51">
        <v>6981848</v>
      </c>
      <c r="Q582" s="51">
        <v>1987292</v>
      </c>
      <c r="R582" s="49">
        <v>0.28463696144631051</v>
      </c>
      <c r="S582" s="49">
        <f t="shared" si="141"/>
        <v>0.18615419475263789</v>
      </c>
      <c r="T582" s="59">
        <v>2</v>
      </c>
    </row>
    <row r="583" spans="1:20" ht="12.75" customHeight="1" x14ac:dyDescent="0.25">
      <c r="A583" s="52" t="s">
        <v>1228</v>
      </c>
      <c r="B583" s="52" t="s">
        <v>1229</v>
      </c>
      <c r="C583" s="52" t="s">
        <v>41</v>
      </c>
      <c r="D583" s="58">
        <f t="shared" si="129"/>
        <v>19579886</v>
      </c>
      <c r="E583" s="58">
        <f t="shared" si="130"/>
        <v>5603399</v>
      </c>
      <c r="F583" s="70">
        <f t="shared" si="131"/>
        <v>0.28618139043301888</v>
      </c>
      <c r="G583" s="58">
        <f t="shared" si="132"/>
        <v>20039362</v>
      </c>
      <c r="H583" s="58">
        <f t="shared" si="133"/>
        <v>4746693</v>
      </c>
      <c r="I583" s="70">
        <f t="shared" si="134"/>
        <v>0.23686846916583473</v>
      </c>
      <c r="J583" s="58">
        <f t="shared" si="135"/>
        <v>20032710</v>
      </c>
      <c r="K583" s="58">
        <f t="shared" si="136"/>
        <v>5325222</v>
      </c>
      <c r="L583" s="70">
        <f t="shared" si="137"/>
        <v>0.265826341019263</v>
      </c>
      <c r="M583" s="51">
        <f t="shared" si="138"/>
        <v>20563609</v>
      </c>
      <c r="N583" s="51">
        <f t="shared" si="139"/>
        <v>6267181</v>
      </c>
      <c r="O583" s="49">
        <f t="shared" si="140"/>
        <v>0.3047704807069615</v>
      </c>
      <c r="P583" s="51">
        <v>21240767</v>
      </c>
      <c r="Q583" s="51">
        <v>6746014</v>
      </c>
      <c r="R583" s="49">
        <v>0.31759747658829834</v>
      </c>
      <c r="S583" s="49">
        <f t="shared" si="141"/>
        <v>0.28224883158267533</v>
      </c>
      <c r="T583" s="59">
        <v>1</v>
      </c>
    </row>
    <row r="584" spans="1:20" ht="12.75" customHeight="1" x14ac:dyDescent="0.25">
      <c r="A584" s="52" t="s">
        <v>1230</v>
      </c>
      <c r="B584" s="52" t="s">
        <v>1231</v>
      </c>
      <c r="C584" s="52" t="s">
        <v>41</v>
      </c>
      <c r="D584" s="58">
        <f t="shared" si="129"/>
        <v>6748766</v>
      </c>
      <c r="E584" s="58">
        <f t="shared" si="130"/>
        <v>7991987</v>
      </c>
      <c r="F584" s="70">
        <f t="shared" si="131"/>
        <v>1.1842145660406658</v>
      </c>
      <c r="G584" s="58">
        <f t="shared" si="132"/>
        <v>7039769</v>
      </c>
      <c r="H584" s="58">
        <f t="shared" si="133"/>
        <v>7797205</v>
      </c>
      <c r="I584" s="70">
        <f t="shared" si="134"/>
        <v>1.107593871332994</v>
      </c>
      <c r="J584" s="58">
        <f t="shared" si="135"/>
        <v>6781615</v>
      </c>
      <c r="K584" s="58">
        <f t="shared" si="136"/>
        <v>8196703</v>
      </c>
      <c r="L584" s="70">
        <f t="shared" si="137"/>
        <v>1.2086653400406835</v>
      </c>
      <c r="M584" s="51">
        <f t="shared" si="138"/>
        <v>7211074</v>
      </c>
      <c r="N584" s="51">
        <f t="shared" si="139"/>
        <v>8539732</v>
      </c>
      <c r="O584" s="49">
        <f t="shared" si="140"/>
        <v>1.1842524428399985</v>
      </c>
      <c r="P584" s="51">
        <v>7131235</v>
      </c>
      <c r="Q584" s="51">
        <v>8732930</v>
      </c>
      <c r="R584" s="49">
        <v>1.224602751136374</v>
      </c>
      <c r="S584" s="49">
        <f t="shared" si="141"/>
        <v>1.1818657942781432</v>
      </c>
      <c r="T584" s="59">
        <v>1</v>
      </c>
    </row>
    <row r="585" spans="1:20" ht="12.75" customHeight="1" x14ac:dyDescent="0.25">
      <c r="A585" s="52" t="s">
        <v>1232</v>
      </c>
      <c r="B585" s="52" t="s">
        <v>1233</v>
      </c>
      <c r="C585" s="52" t="s">
        <v>288</v>
      </c>
      <c r="D585" s="58">
        <f t="shared" si="129"/>
        <v>10511262</v>
      </c>
      <c r="E585" s="58">
        <f t="shared" si="130"/>
        <v>6422814</v>
      </c>
      <c r="F585" s="70">
        <f t="shared" si="131"/>
        <v>0.61104118611066871</v>
      </c>
      <c r="G585" s="58">
        <f t="shared" si="132"/>
        <v>11254613</v>
      </c>
      <c r="H585" s="58">
        <f t="shared" si="133"/>
        <v>6293961</v>
      </c>
      <c r="I585" s="70">
        <f t="shared" si="134"/>
        <v>0.55923388925056772</v>
      </c>
      <c r="J585" s="58">
        <f t="shared" si="135"/>
        <v>11318844</v>
      </c>
      <c r="K585" s="58">
        <f t="shared" si="136"/>
        <v>6414719</v>
      </c>
      <c r="L585" s="70">
        <f t="shared" si="137"/>
        <v>0.56672916421500286</v>
      </c>
      <c r="M585" s="51">
        <f t="shared" si="138"/>
        <v>12024795</v>
      </c>
      <c r="N585" s="51">
        <f t="shared" si="139"/>
        <v>7006554</v>
      </c>
      <c r="O585" s="49">
        <f t="shared" si="140"/>
        <v>0.58267554665173082</v>
      </c>
      <c r="P585" s="51">
        <v>14590933</v>
      </c>
      <c r="Q585" s="51">
        <v>5113379</v>
      </c>
      <c r="R585" s="49">
        <v>0.35044907683422299</v>
      </c>
      <c r="S585" s="49">
        <f t="shared" si="141"/>
        <v>0.53402577261243867</v>
      </c>
      <c r="T585" s="59">
        <v>3</v>
      </c>
    </row>
    <row r="586" spans="1:20" ht="12.75" customHeight="1" x14ac:dyDescent="0.25">
      <c r="A586" s="52" t="s">
        <v>1234</v>
      </c>
      <c r="B586" s="52" t="s">
        <v>1235</v>
      </c>
      <c r="C586" s="52" t="s">
        <v>288</v>
      </c>
      <c r="D586" s="58">
        <f t="shared" si="129"/>
        <v>7524004</v>
      </c>
      <c r="E586" s="58">
        <f t="shared" si="130"/>
        <v>901256</v>
      </c>
      <c r="F586" s="70">
        <f t="shared" si="131"/>
        <v>0.11978409368203419</v>
      </c>
      <c r="G586" s="58">
        <f t="shared" si="132"/>
        <v>7548142</v>
      </c>
      <c r="H586" s="58">
        <f t="shared" si="133"/>
        <v>1202961</v>
      </c>
      <c r="I586" s="70">
        <f t="shared" si="134"/>
        <v>0.15937180302119383</v>
      </c>
      <c r="J586" s="58">
        <f t="shared" si="135"/>
        <v>7950521</v>
      </c>
      <c r="K586" s="58">
        <f t="shared" si="136"/>
        <v>1500322</v>
      </c>
      <c r="L586" s="70">
        <f t="shared" si="137"/>
        <v>0.18870738156656652</v>
      </c>
      <c r="M586" s="51">
        <f t="shared" si="138"/>
        <v>8474075</v>
      </c>
      <c r="N586" s="51">
        <f t="shared" si="139"/>
        <v>1412013</v>
      </c>
      <c r="O586" s="49">
        <f t="shared" si="140"/>
        <v>0.16662739001011909</v>
      </c>
      <c r="P586" s="51">
        <v>8575710</v>
      </c>
      <c r="Q586" s="51">
        <v>1473870</v>
      </c>
      <c r="R586" s="49">
        <v>0.17186565310627341</v>
      </c>
      <c r="S586" s="49">
        <f t="shared" si="141"/>
        <v>0.16127126427723742</v>
      </c>
      <c r="T586" s="59">
        <v>3</v>
      </c>
    </row>
    <row r="587" spans="1:20" ht="12.75" customHeight="1" x14ac:dyDescent="0.25">
      <c r="A587" s="52" t="s">
        <v>1236</v>
      </c>
      <c r="B587" s="52" t="s">
        <v>1091</v>
      </c>
      <c r="C587" s="52" t="s">
        <v>288</v>
      </c>
      <c r="D587" s="58">
        <f t="shared" si="129"/>
        <v>10440211</v>
      </c>
      <c r="E587" s="58">
        <f t="shared" si="130"/>
        <v>2056759</v>
      </c>
      <c r="F587" s="70">
        <f t="shared" si="131"/>
        <v>0.19700358546393362</v>
      </c>
      <c r="G587" s="58">
        <f t="shared" si="132"/>
        <v>10305269</v>
      </c>
      <c r="H587" s="58">
        <f t="shared" si="133"/>
        <v>2159439</v>
      </c>
      <c r="I587" s="70">
        <f t="shared" si="134"/>
        <v>0.20954707732520131</v>
      </c>
      <c r="J587" s="58">
        <f t="shared" si="135"/>
        <v>10342750</v>
      </c>
      <c r="K587" s="58">
        <f t="shared" si="136"/>
        <v>2235737</v>
      </c>
      <c r="L587" s="70">
        <f t="shared" si="137"/>
        <v>0.21616465640182736</v>
      </c>
      <c r="M587" s="51">
        <f t="shared" si="138"/>
        <v>10296311</v>
      </c>
      <c r="N587" s="51">
        <f t="shared" si="139"/>
        <v>2682249</v>
      </c>
      <c r="O587" s="49">
        <f t="shared" si="140"/>
        <v>0.26050582582441423</v>
      </c>
      <c r="P587" s="51">
        <v>10600772</v>
      </c>
      <c r="Q587" s="51">
        <v>2742833</v>
      </c>
      <c r="R587" s="49">
        <v>0.25873898617949714</v>
      </c>
      <c r="S587" s="49">
        <f t="shared" si="141"/>
        <v>0.2283920262389747</v>
      </c>
      <c r="T587" s="59">
        <v>3</v>
      </c>
    </row>
    <row r="588" spans="1:20" ht="12.75" customHeight="1" x14ac:dyDescent="0.25">
      <c r="A588" s="52" t="s">
        <v>1237</v>
      </c>
      <c r="B588" s="52" t="s">
        <v>1238</v>
      </c>
      <c r="C588" s="52" t="s">
        <v>288</v>
      </c>
      <c r="D588" s="58">
        <f t="shared" si="129"/>
        <v>11293555</v>
      </c>
      <c r="E588" s="58">
        <f t="shared" si="130"/>
        <v>3428804</v>
      </c>
      <c r="F588" s="70">
        <f t="shared" si="131"/>
        <v>0.30360714584557297</v>
      </c>
      <c r="G588" s="58">
        <f t="shared" si="132"/>
        <v>11153378</v>
      </c>
      <c r="H588" s="58">
        <f t="shared" si="133"/>
        <v>2898347</v>
      </c>
      <c r="I588" s="70">
        <f t="shared" si="134"/>
        <v>0.25986270706507031</v>
      </c>
      <c r="J588" s="58">
        <f t="shared" si="135"/>
        <v>10887196</v>
      </c>
      <c r="K588" s="58">
        <f t="shared" si="136"/>
        <v>2912845</v>
      </c>
      <c r="L588" s="70">
        <f t="shared" si="137"/>
        <v>0.26754776895722276</v>
      </c>
      <c r="M588" s="51">
        <f t="shared" si="138"/>
        <v>11137101</v>
      </c>
      <c r="N588" s="51">
        <f t="shared" si="139"/>
        <v>3469969</v>
      </c>
      <c r="O588" s="49">
        <f t="shared" si="140"/>
        <v>0.31156842341647079</v>
      </c>
      <c r="P588" s="51">
        <v>11241124</v>
      </c>
      <c r="Q588" s="51">
        <v>4771112</v>
      </c>
      <c r="R588" s="49">
        <v>0.42443371321230866</v>
      </c>
      <c r="S588" s="49">
        <f t="shared" si="141"/>
        <v>0.31340395169932911</v>
      </c>
      <c r="T588" s="59">
        <v>3</v>
      </c>
    </row>
    <row r="589" spans="1:20" ht="12.75" customHeight="1" x14ac:dyDescent="0.25">
      <c r="A589" s="52" t="s">
        <v>1239</v>
      </c>
      <c r="B589" s="52" t="s">
        <v>604</v>
      </c>
      <c r="C589" s="52" t="s">
        <v>288</v>
      </c>
      <c r="D589" s="58">
        <f t="shared" si="129"/>
        <v>11860767</v>
      </c>
      <c r="E589" s="58">
        <f t="shared" si="130"/>
        <v>2792492</v>
      </c>
      <c r="F589" s="70">
        <f t="shared" si="131"/>
        <v>0.23543941129608228</v>
      </c>
      <c r="G589" s="58">
        <f t="shared" si="132"/>
        <v>12688548</v>
      </c>
      <c r="H589" s="58">
        <f t="shared" si="133"/>
        <v>2543094</v>
      </c>
      <c r="I589" s="70">
        <f t="shared" si="134"/>
        <v>0.20042435115507307</v>
      </c>
      <c r="J589" s="58">
        <f t="shared" si="135"/>
        <v>12915440</v>
      </c>
      <c r="K589" s="58">
        <f t="shared" si="136"/>
        <v>2465306</v>
      </c>
      <c r="L589" s="70">
        <f t="shared" si="137"/>
        <v>0.19088052749267542</v>
      </c>
      <c r="M589" s="51">
        <f t="shared" si="138"/>
        <v>13243902</v>
      </c>
      <c r="N589" s="51">
        <f t="shared" si="139"/>
        <v>2639553</v>
      </c>
      <c r="O589" s="49">
        <f t="shared" si="140"/>
        <v>0.19930327180010846</v>
      </c>
      <c r="P589" s="51">
        <v>13874348</v>
      </c>
      <c r="Q589" s="51">
        <v>2600317</v>
      </c>
      <c r="R589" s="49">
        <v>0.18741904124071271</v>
      </c>
      <c r="S589" s="49">
        <f t="shared" si="141"/>
        <v>0.20269332059693035</v>
      </c>
      <c r="T589" s="59">
        <v>1</v>
      </c>
    </row>
    <row r="590" spans="1:20" ht="12.75" customHeight="1" x14ac:dyDescent="0.25">
      <c r="A590" s="52" t="s">
        <v>1240</v>
      </c>
      <c r="B590" s="52" t="s">
        <v>1030</v>
      </c>
      <c r="C590" s="52" t="s">
        <v>288</v>
      </c>
      <c r="D590" s="58">
        <f t="shared" ref="D590:D608" si="142">VLOOKUP(A590,Master, 7,FALSE)</f>
        <v>15225268</v>
      </c>
      <c r="E590" s="58">
        <f t="shared" ref="E590:E608" si="143">VLOOKUP(A590, Master, 8,FALSE)</f>
        <v>1227546</v>
      </c>
      <c r="F590" s="70">
        <f t="shared" ref="F590:F608" si="144">VLOOKUP(A590, Master, 9, FALSE)</f>
        <v>8.062557585193246E-2</v>
      </c>
      <c r="G590" s="58">
        <f t="shared" ref="G590:G608" si="145">VLOOKUP(A590, Master, 10, FALSE)</f>
        <v>14135358</v>
      </c>
      <c r="H590" s="58">
        <f t="shared" ref="H590:H608" si="146">VLOOKUP(A590, Master, 11, FALSE)</f>
        <v>1946816</v>
      </c>
      <c r="I590" s="70">
        <f t="shared" ref="I590:I608" si="147">VLOOKUP(A590, Master, 12, FALSE)</f>
        <v>0.1377266850970453</v>
      </c>
      <c r="J590" s="58">
        <f t="shared" ref="J590:J608" si="148">VLOOKUP(A590, Master, 13, FALSE)</f>
        <v>13780358</v>
      </c>
      <c r="K590" s="58">
        <f t="shared" ref="K590:K608" si="149">VLOOKUP(A590, Master, 14, FALSE)</f>
        <v>3600820</v>
      </c>
      <c r="L590" s="70">
        <f t="shared" ref="L590:L608" si="150">VLOOKUP(A590, Master, 15, FALSE)</f>
        <v>0.26130090379364601</v>
      </c>
      <c r="M590" s="51">
        <f t="shared" ref="M590:M608" si="151">VLOOKUP(A590, Master, 16, FALSE)</f>
        <v>14090979</v>
      </c>
      <c r="N590" s="51">
        <f t="shared" ref="N590:N608" si="152">VLOOKUP(A590, Master, 17, FALSE)</f>
        <v>5413989</v>
      </c>
      <c r="O590" s="49">
        <f t="shared" ref="O590:O608" si="153">VLOOKUP(A590, Master, 18, FALSE)</f>
        <v>0.38421666798311177</v>
      </c>
      <c r="P590" s="51">
        <v>14660182</v>
      </c>
      <c r="Q590" s="51">
        <v>7174333</v>
      </c>
      <c r="R590" s="49">
        <v>0.48937543885880819</v>
      </c>
      <c r="S590" s="49">
        <f t="shared" si="141"/>
        <v>0.27064905431690872</v>
      </c>
      <c r="T590" s="59">
        <v>1</v>
      </c>
    </row>
    <row r="591" spans="1:20" ht="12.75" customHeight="1" x14ac:dyDescent="0.25">
      <c r="A591" s="52" t="s">
        <v>1241</v>
      </c>
      <c r="B591" s="52" t="s">
        <v>1242</v>
      </c>
      <c r="C591" s="52" t="s">
        <v>288</v>
      </c>
      <c r="D591" s="58">
        <f t="shared" si="142"/>
        <v>16498344</v>
      </c>
      <c r="E591" s="58">
        <f t="shared" si="143"/>
        <v>522958</v>
      </c>
      <c r="F591" s="70">
        <f t="shared" si="144"/>
        <v>3.169760552937919E-2</v>
      </c>
      <c r="G591" s="58">
        <f t="shared" si="145"/>
        <v>15540714</v>
      </c>
      <c r="H591" s="58">
        <f t="shared" si="146"/>
        <v>96589</v>
      </c>
      <c r="I591" s="70">
        <f t="shared" si="147"/>
        <v>6.2152228012174989E-3</v>
      </c>
      <c r="J591" s="58">
        <f t="shared" si="148"/>
        <v>15691545</v>
      </c>
      <c r="K591" s="58">
        <f t="shared" si="149"/>
        <v>660637</v>
      </c>
      <c r="L591" s="70">
        <f t="shared" si="150"/>
        <v>4.2101462921592489E-2</v>
      </c>
      <c r="M591" s="51">
        <f t="shared" si="151"/>
        <v>16042812</v>
      </c>
      <c r="N591" s="51">
        <f t="shared" si="152"/>
        <v>1988941</v>
      </c>
      <c r="O591" s="49">
        <f t="shared" si="153"/>
        <v>0.12397708082597989</v>
      </c>
      <c r="P591" s="51">
        <v>17271097</v>
      </c>
      <c r="Q591" s="51">
        <v>2230383</v>
      </c>
      <c r="R591" s="49">
        <v>0.12913962558371364</v>
      </c>
      <c r="S591" s="49">
        <f t="shared" si="141"/>
        <v>6.6626199532376543E-2</v>
      </c>
      <c r="T591" s="59">
        <v>3</v>
      </c>
    </row>
    <row r="592" spans="1:20" ht="12.75" customHeight="1" x14ac:dyDescent="0.25">
      <c r="A592" s="52" t="s">
        <v>1243</v>
      </c>
      <c r="B592" s="52" t="s">
        <v>1244</v>
      </c>
      <c r="C592" s="52" t="s">
        <v>59</v>
      </c>
      <c r="D592" s="58">
        <f t="shared" si="142"/>
        <v>6202416</v>
      </c>
      <c r="E592" s="58">
        <f t="shared" si="143"/>
        <v>656582</v>
      </c>
      <c r="F592" s="70">
        <f t="shared" si="144"/>
        <v>0.1058590716907734</v>
      </c>
      <c r="G592" s="58">
        <f t="shared" si="145"/>
        <v>5572398</v>
      </c>
      <c r="H592" s="58">
        <f t="shared" si="146"/>
        <v>730838</v>
      </c>
      <c r="I592" s="70">
        <f t="shared" si="147"/>
        <v>0.13115323061992343</v>
      </c>
      <c r="J592" s="58">
        <f t="shared" si="148"/>
        <v>5574236</v>
      </c>
      <c r="K592" s="58">
        <f t="shared" si="149"/>
        <v>836469</v>
      </c>
      <c r="L592" s="70">
        <f t="shared" si="150"/>
        <v>0.15005984676644477</v>
      </c>
      <c r="M592" s="51">
        <f t="shared" si="151"/>
        <v>5517633</v>
      </c>
      <c r="N592" s="51">
        <f t="shared" si="152"/>
        <v>1398563</v>
      </c>
      <c r="O592" s="49">
        <f t="shared" si="153"/>
        <v>0.25347155202239802</v>
      </c>
      <c r="P592" s="51">
        <v>5855893</v>
      </c>
      <c r="Q592" s="51">
        <v>2614102</v>
      </c>
      <c r="R592" s="49">
        <v>0.446405356108795</v>
      </c>
      <c r="S592" s="49">
        <f t="shared" si="141"/>
        <v>0.21738981144166694</v>
      </c>
      <c r="T592" s="59">
        <v>1</v>
      </c>
    </row>
    <row r="593" spans="1:20" ht="12.75" customHeight="1" x14ac:dyDescent="0.25">
      <c r="A593" s="52" t="s">
        <v>1245</v>
      </c>
      <c r="B593" s="52" t="s">
        <v>1409</v>
      </c>
      <c r="C593" s="52" t="s">
        <v>59</v>
      </c>
      <c r="D593" s="58">
        <f t="shared" si="142"/>
        <v>5490636</v>
      </c>
      <c r="E593" s="58">
        <f t="shared" si="143"/>
        <v>2388159</v>
      </c>
      <c r="F593" s="70">
        <f t="shared" si="144"/>
        <v>0.43495125154900088</v>
      </c>
      <c r="G593" s="58">
        <f t="shared" si="145"/>
        <v>5274070</v>
      </c>
      <c r="H593" s="58">
        <f t="shared" si="146"/>
        <v>2084623</v>
      </c>
      <c r="I593" s="70">
        <f t="shared" si="147"/>
        <v>0.39525887976458407</v>
      </c>
      <c r="J593" s="58">
        <f t="shared" si="148"/>
        <v>5550345</v>
      </c>
      <c r="K593" s="58">
        <f t="shared" si="149"/>
        <v>1673203</v>
      </c>
      <c r="L593" s="70">
        <f t="shared" si="150"/>
        <v>0.30145927865745281</v>
      </c>
      <c r="M593" s="51">
        <f t="shared" si="151"/>
        <v>5781725</v>
      </c>
      <c r="N593" s="51">
        <f t="shared" si="152"/>
        <v>971525</v>
      </c>
      <c r="O593" s="49">
        <f t="shared" si="153"/>
        <v>0.16803376155040234</v>
      </c>
      <c r="P593" s="51">
        <v>5765901</v>
      </c>
      <c r="Q593" s="51">
        <v>1153717</v>
      </c>
      <c r="R593" s="49">
        <v>0.2000930990663905</v>
      </c>
      <c r="S593" s="49">
        <f t="shared" si="141"/>
        <v>0.29995925411756613</v>
      </c>
      <c r="T593" s="59">
        <v>1</v>
      </c>
    </row>
    <row r="594" spans="1:20" ht="12.75" customHeight="1" x14ac:dyDescent="0.25">
      <c r="A594" s="52" t="s">
        <v>1247</v>
      </c>
      <c r="B594" s="52" t="s">
        <v>1248</v>
      </c>
      <c r="C594" s="52" t="s">
        <v>59</v>
      </c>
      <c r="D594" s="58">
        <f t="shared" si="142"/>
        <v>5787448</v>
      </c>
      <c r="E594" s="58">
        <f t="shared" si="143"/>
        <v>1539336</v>
      </c>
      <c r="F594" s="70">
        <f t="shared" si="144"/>
        <v>0.26597837250546352</v>
      </c>
      <c r="G594" s="58">
        <f t="shared" si="145"/>
        <v>5856714</v>
      </c>
      <c r="H594" s="58">
        <f t="shared" si="146"/>
        <v>1626271</v>
      </c>
      <c r="I594" s="70">
        <f t="shared" si="147"/>
        <v>0.27767635571755767</v>
      </c>
      <c r="J594" s="58">
        <f t="shared" si="148"/>
        <v>5964719</v>
      </c>
      <c r="K594" s="58">
        <f t="shared" si="149"/>
        <v>1865533</v>
      </c>
      <c r="L594" s="70">
        <f t="shared" si="150"/>
        <v>0.31276125497278245</v>
      </c>
      <c r="M594" s="51">
        <f t="shared" si="151"/>
        <v>5938227</v>
      </c>
      <c r="N594" s="51">
        <f t="shared" si="152"/>
        <v>2251539</v>
      </c>
      <c r="O594" s="49">
        <f t="shared" si="153"/>
        <v>0.37916014325488062</v>
      </c>
      <c r="P594" s="51">
        <v>5935061</v>
      </c>
      <c r="Q594" s="51">
        <v>3605511</v>
      </c>
      <c r="R594" s="49">
        <v>0.60749350343661168</v>
      </c>
      <c r="S594" s="49">
        <f t="shared" si="141"/>
        <v>0.36861392597745918</v>
      </c>
      <c r="T594" s="59">
        <v>1</v>
      </c>
    </row>
    <row r="595" spans="1:20" ht="12.75" customHeight="1" x14ac:dyDescent="0.25">
      <c r="A595" s="52" t="s">
        <v>1249</v>
      </c>
      <c r="B595" s="52" t="s">
        <v>1250</v>
      </c>
      <c r="C595" s="52" t="s">
        <v>59</v>
      </c>
      <c r="D595" s="58">
        <f t="shared" si="142"/>
        <v>6857226</v>
      </c>
      <c r="E595" s="58">
        <f t="shared" si="143"/>
        <v>1534227</v>
      </c>
      <c r="F595" s="70">
        <f t="shared" si="144"/>
        <v>0.22373872466796341</v>
      </c>
      <c r="G595" s="58">
        <f t="shared" si="145"/>
        <v>6523469</v>
      </c>
      <c r="H595" s="58">
        <f t="shared" si="146"/>
        <v>1548469</v>
      </c>
      <c r="I595" s="70">
        <f t="shared" si="147"/>
        <v>0.23736895201004252</v>
      </c>
      <c r="J595" s="58">
        <f t="shared" si="148"/>
        <v>6455553</v>
      </c>
      <c r="K595" s="58">
        <f t="shared" si="149"/>
        <v>1783638</v>
      </c>
      <c r="L595" s="70">
        <f t="shared" si="150"/>
        <v>0.27629515240599839</v>
      </c>
      <c r="M595" s="51">
        <f t="shared" si="151"/>
        <v>6757785</v>
      </c>
      <c r="N595" s="51">
        <f t="shared" si="152"/>
        <v>1718114</v>
      </c>
      <c r="O595" s="49">
        <f t="shared" si="153"/>
        <v>0.25424218142483079</v>
      </c>
      <c r="P595" s="51">
        <v>7575049</v>
      </c>
      <c r="Q595" s="51">
        <v>1772859</v>
      </c>
      <c r="R595" s="49">
        <v>0.23403927816176504</v>
      </c>
      <c r="S595" s="49">
        <f t="shared" si="141"/>
        <v>0.24513685773412003</v>
      </c>
      <c r="T595" s="59">
        <v>1</v>
      </c>
    </row>
    <row r="596" spans="1:20" ht="12.75" customHeight="1" x14ac:dyDescent="0.25">
      <c r="A596" s="52" t="s">
        <v>1251</v>
      </c>
      <c r="B596" s="52" t="s">
        <v>1252</v>
      </c>
      <c r="C596" s="52" t="s">
        <v>59</v>
      </c>
      <c r="D596" s="58">
        <f t="shared" si="142"/>
        <v>4083401</v>
      </c>
      <c r="E596" s="58">
        <f t="shared" si="143"/>
        <v>1239336</v>
      </c>
      <c r="F596" s="70">
        <f t="shared" si="144"/>
        <v>0.30350582761771377</v>
      </c>
      <c r="G596" s="58">
        <f t="shared" si="145"/>
        <v>4065160</v>
      </c>
      <c r="H596" s="58">
        <f t="shared" si="146"/>
        <v>1678972</v>
      </c>
      <c r="I596" s="70">
        <f t="shared" si="147"/>
        <v>0.41301498588001456</v>
      </c>
      <c r="J596" s="58">
        <f t="shared" si="148"/>
        <v>4206864</v>
      </c>
      <c r="K596" s="58">
        <f t="shared" si="149"/>
        <v>2267525</v>
      </c>
      <c r="L596" s="70">
        <f t="shared" si="150"/>
        <v>0.53900601493178768</v>
      </c>
      <c r="M596" s="51">
        <f t="shared" si="151"/>
        <v>4676530</v>
      </c>
      <c r="N596" s="51">
        <f t="shared" si="152"/>
        <v>2597644</v>
      </c>
      <c r="O596" s="49">
        <f t="shared" si="153"/>
        <v>0.55546398718708101</v>
      </c>
      <c r="P596" s="51">
        <v>5230540</v>
      </c>
      <c r="Q596" s="51">
        <v>3193445</v>
      </c>
      <c r="R596" s="49">
        <v>0.61053830006079679</v>
      </c>
      <c r="S596" s="49">
        <f t="shared" si="141"/>
        <v>0.48430582313547876</v>
      </c>
      <c r="T596" s="59">
        <v>1</v>
      </c>
    </row>
    <row r="597" spans="1:20" ht="12.75" customHeight="1" x14ac:dyDescent="0.25">
      <c r="A597" s="52" t="s">
        <v>1253</v>
      </c>
      <c r="B597" s="52" t="s">
        <v>1254</v>
      </c>
      <c r="C597" s="52" t="s">
        <v>49</v>
      </c>
      <c r="D597" s="58">
        <f t="shared" si="142"/>
        <v>13430459</v>
      </c>
      <c r="E597" s="58">
        <f t="shared" si="143"/>
        <v>9199493</v>
      </c>
      <c r="F597" s="70">
        <f t="shared" si="144"/>
        <v>0.68497234532341744</v>
      </c>
      <c r="G597" s="58">
        <f t="shared" si="145"/>
        <v>14044185</v>
      </c>
      <c r="H597" s="58">
        <f t="shared" si="146"/>
        <v>9302928</v>
      </c>
      <c r="I597" s="70">
        <f t="shared" si="147"/>
        <v>0.66240426197746616</v>
      </c>
      <c r="J597" s="58">
        <f t="shared" si="148"/>
        <v>15274796</v>
      </c>
      <c r="K597" s="58">
        <f t="shared" si="149"/>
        <v>9049320</v>
      </c>
      <c r="L597" s="70">
        <f t="shared" si="150"/>
        <v>0.59243475330210627</v>
      </c>
      <c r="M597" s="51">
        <f t="shared" si="151"/>
        <v>17253871</v>
      </c>
      <c r="N597" s="51">
        <f t="shared" si="152"/>
        <v>10194335</v>
      </c>
      <c r="O597" s="49">
        <f t="shared" si="153"/>
        <v>0.59084335335531368</v>
      </c>
      <c r="P597" s="51">
        <v>17142517</v>
      </c>
      <c r="Q597" s="51">
        <v>9713342</v>
      </c>
      <c r="R597" s="49">
        <v>0.56662285940856871</v>
      </c>
      <c r="S597" s="49">
        <f t="shared" si="141"/>
        <v>0.61945551467337445</v>
      </c>
      <c r="T597" s="59">
        <v>3</v>
      </c>
    </row>
    <row r="598" spans="1:20" ht="12.75" customHeight="1" x14ac:dyDescent="0.25">
      <c r="A598" s="52" t="s">
        <v>1255</v>
      </c>
      <c r="B598" s="52" t="s">
        <v>1256</v>
      </c>
      <c r="C598" s="52" t="s">
        <v>49</v>
      </c>
      <c r="D598" s="58">
        <f t="shared" si="142"/>
        <v>11196040</v>
      </c>
      <c r="E598" s="58">
        <f t="shared" si="143"/>
        <v>6832196</v>
      </c>
      <c r="F598" s="70">
        <f t="shared" si="144"/>
        <v>0.61023326104586983</v>
      </c>
      <c r="G598" s="58">
        <f t="shared" si="145"/>
        <v>11625697</v>
      </c>
      <c r="H598" s="58">
        <f t="shared" si="146"/>
        <v>6666224</v>
      </c>
      <c r="I598" s="70">
        <f t="shared" si="147"/>
        <v>0.57340424406381829</v>
      </c>
      <c r="J598" s="58">
        <f t="shared" si="148"/>
        <v>12110518</v>
      </c>
      <c r="K598" s="58">
        <f t="shared" si="149"/>
        <v>6429070</v>
      </c>
      <c r="L598" s="70">
        <f t="shared" si="150"/>
        <v>0.53086664005618922</v>
      </c>
      <c r="M598" s="51">
        <f t="shared" si="151"/>
        <v>12278504</v>
      </c>
      <c r="N598" s="51">
        <f t="shared" si="152"/>
        <v>6275990</v>
      </c>
      <c r="O598" s="49">
        <f t="shared" si="153"/>
        <v>0.5111363729653059</v>
      </c>
      <c r="P598" s="51">
        <v>13169709</v>
      </c>
      <c r="Q598" s="51">
        <v>5917562</v>
      </c>
      <c r="R598" s="49">
        <v>0.44933126464677392</v>
      </c>
      <c r="S598" s="49">
        <f t="shared" si="141"/>
        <v>0.53499435655559135</v>
      </c>
      <c r="T598" s="59">
        <v>2</v>
      </c>
    </row>
    <row r="599" spans="1:20" ht="12.75" customHeight="1" x14ac:dyDescent="0.25">
      <c r="A599" s="52" t="s">
        <v>1257</v>
      </c>
      <c r="B599" s="52" t="s">
        <v>1128</v>
      </c>
      <c r="C599" s="52" t="s">
        <v>49</v>
      </c>
      <c r="D599" s="58">
        <f t="shared" si="142"/>
        <v>13961473</v>
      </c>
      <c r="E599" s="58">
        <f t="shared" si="143"/>
        <v>786426</v>
      </c>
      <c r="F599" s="70">
        <f t="shared" si="144"/>
        <v>5.6328297164632987E-2</v>
      </c>
      <c r="G599" s="58">
        <f t="shared" si="145"/>
        <v>13820051</v>
      </c>
      <c r="H599" s="58">
        <f t="shared" si="146"/>
        <v>597186</v>
      </c>
      <c r="I599" s="70">
        <f t="shared" si="147"/>
        <v>4.3211562678024847E-2</v>
      </c>
      <c r="J599" s="58">
        <f t="shared" si="148"/>
        <v>14696630</v>
      </c>
      <c r="K599" s="58">
        <f t="shared" si="149"/>
        <v>812383</v>
      </c>
      <c r="L599" s="70">
        <f t="shared" si="150"/>
        <v>5.5276821965307692E-2</v>
      </c>
      <c r="M599" s="51">
        <f t="shared" si="151"/>
        <v>14271376</v>
      </c>
      <c r="N599" s="51">
        <f t="shared" si="152"/>
        <v>2134079</v>
      </c>
      <c r="O599" s="49">
        <f t="shared" si="153"/>
        <v>0.14953561590697351</v>
      </c>
      <c r="P599" s="51">
        <v>15230088</v>
      </c>
      <c r="Q599" s="51">
        <v>2789254</v>
      </c>
      <c r="R599" s="49">
        <v>0.18314102978262503</v>
      </c>
      <c r="S599" s="49">
        <f t="shared" si="141"/>
        <v>9.7498665499512818E-2</v>
      </c>
      <c r="T599" s="59">
        <v>4</v>
      </c>
    </row>
    <row r="600" spans="1:20" ht="12.75" customHeight="1" x14ac:dyDescent="0.25">
      <c r="A600" s="52" t="s">
        <v>1258</v>
      </c>
      <c r="B600" s="52" t="s">
        <v>1259</v>
      </c>
      <c r="C600" s="52" t="s">
        <v>49</v>
      </c>
      <c r="D600" s="58">
        <f t="shared" si="142"/>
        <v>7329143</v>
      </c>
      <c r="E600" s="58">
        <f t="shared" si="143"/>
        <v>3189025</v>
      </c>
      <c r="F600" s="70">
        <f t="shared" si="144"/>
        <v>0.43511567450655553</v>
      </c>
      <c r="G600" s="58">
        <f t="shared" si="145"/>
        <v>7315163</v>
      </c>
      <c r="H600" s="58">
        <f t="shared" si="146"/>
        <v>3589381</v>
      </c>
      <c r="I600" s="70">
        <f t="shared" si="147"/>
        <v>0.49067683112461064</v>
      </c>
      <c r="J600" s="58">
        <f t="shared" si="148"/>
        <v>7686391</v>
      </c>
      <c r="K600" s="58">
        <f t="shared" si="149"/>
        <v>4047319</v>
      </c>
      <c r="L600" s="70">
        <f t="shared" si="150"/>
        <v>0.52655648144883604</v>
      </c>
      <c r="M600" s="51">
        <f t="shared" si="151"/>
        <v>8008062</v>
      </c>
      <c r="N600" s="51">
        <f t="shared" si="152"/>
        <v>4515733</v>
      </c>
      <c r="O600" s="49">
        <f t="shared" si="153"/>
        <v>0.56389835643130637</v>
      </c>
      <c r="P600" s="51">
        <v>8338469</v>
      </c>
      <c r="Q600" s="51">
        <v>4661099</v>
      </c>
      <c r="R600" s="49">
        <v>0.55898738725298369</v>
      </c>
      <c r="S600" s="49">
        <f t="shared" si="141"/>
        <v>0.5150469461528584</v>
      </c>
      <c r="T600" s="59">
        <v>1</v>
      </c>
    </row>
    <row r="601" spans="1:20" ht="12.75" customHeight="1" x14ac:dyDescent="0.25">
      <c r="A601" s="52" t="s">
        <v>1260</v>
      </c>
      <c r="B601" s="52" t="s">
        <v>1261</v>
      </c>
      <c r="C601" s="52" t="s">
        <v>49</v>
      </c>
      <c r="D601" s="58">
        <f t="shared" si="142"/>
        <v>9150398</v>
      </c>
      <c r="E601" s="58">
        <f t="shared" si="143"/>
        <v>3478002</v>
      </c>
      <c r="F601" s="70">
        <f t="shared" si="144"/>
        <v>0.38009297519080593</v>
      </c>
      <c r="G601" s="58">
        <f t="shared" si="145"/>
        <v>9552364</v>
      </c>
      <c r="H601" s="58">
        <f t="shared" si="146"/>
        <v>4003978</v>
      </c>
      <c r="I601" s="70">
        <f t="shared" si="147"/>
        <v>0.41916095324675651</v>
      </c>
      <c r="J601" s="58">
        <f t="shared" si="148"/>
        <v>9898617</v>
      </c>
      <c r="K601" s="58">
        <f t="shared" si="149"/>
        <v>4402413</v>
      </c>
      <c r="L601" s="70">
        <f t="shared" si="150"/>
        <v>0.44475031208905241</v>
      </c>
      <c r="M601" s="51">
        <f t="shared" si="151"/>
        <v>10841779</v>
      </c>
      <c r="N601" s="51">
        <f t="shared" si="152"/>
        <v>4439262</v>
      </c>
      <c r="O601" s="49">
        <f t="shared" si="153"/>
        <v>0.40945881667575035</v>
      </c>
      <c r="P601" s="51">
        <v>10883842</v>
      </c>
      <c r="Q601" s="51">
        <v>4384153</v>
      </c>
      <c r="R601" s="49">
        <v>0.40281299563150585</v>
      </c>
      <c r="S601" s="49">
        <f t="shared" si="141"/>
        <v>0.41125521056677422</v>
      </c>
      <c r="T601" s="59">
        <v>4</v>
      </c>
    </row>
    <row r="602" spans="1:20" ht="12.75" customHeight="1" x14ac:dyDescent="0.25">
      <c r="A602" s="52" t="s">
        <v>1262</v>
      </c>
      <c r="B602" s="52" t="s">
        <v>1263</v>
      </c>
      <c r="C602" s="52" t="s">
        <v>49</v>
      </c>
      <c r="D602" s="58">
        <f t="shared" si="142"/>
        <v>11916870</v>
      </c>
      <c r="E602" s="58">
        <f t="shared" si="143"/>
        <v>2869369</v>
      </c>
      <c r="F602" s="70">
        <f t="shared" si="144"/>
        <v>0.24078210134036873</v>
      </c>
      <c r="G602" s="58">
        <f t="shared" si="145"/>
        <v>12479223</v>
      </c>
      <c r="H602" s="58">
        <f t="shared" si="146"/>
        <v>3353382</v>
      </c>
      <c r="I602" s="70">
        <f t="shared" si="147"/>
        <v>0.2687172109994348</v>
      </c>
      <c r="J602" s="58">
        <f t="shared" si="148"/>
        <v>13384085</v>
      </c>
      <c r="K602" s="58">
        <f t="shared" si="149"/>
        <v>3346538</v>
      </c>
      <c r="L602" s="70">
        <f t="shared" si="150"/>
        <v>0.25003860928856925</v>
      </c>
      <c r="M602" s="51">
        <f t="shared" si="151"/>
        <v>13702598</v>
      </c>
      <c r="N602" s="51">
        <f t="shared" si="152"/>
        <v>3686576</v>
      </c>
      <c r="O602" s="49">
        <f t="shared" si="153"/>
        <v>0.26904211887409962</v>
      </c>
      <c r="P602" s="51">
        <v>13811837</v>
      </c>
      <c r="Q602" s="51">
        <v>4556685</v>
      </c>
      <c r="R602" s="49">
        <v>0.32991158236228824</v>
      </c>
      <c r="S602" s="49">
        <f t="shared" si="141"/>
        <v>0.27169832457295212</v>
      </c>
      <c r="T602" s="59">
        <v>3</v>
      </c>
    </row>
    <row r="603" spans="1:20" ht="12.75" customHeight="1" x14ac:dyDescent="0.25">
      <c r="A603" s="52" t="s">
        <v>1264</v>
      </c>
      <c r="B603" s="52" t="s">
        <v>1265</v>
      </c>
      <c r="C603" s="52" t="s">
        <v>433</v>
      </c>
      <c r="D603" s="58">
        <f t="shared" si="142"/>
        <v>8757572</v>
      </c>
      <c r="E603" s="58">
        <f t="shared" si="143"/>
        <v>915918</v>
      </c>
      <c r="F603" s="70">
        <f t="shared" si="144"/>
        <v>0.10458583726174332</v>
      </c>
      <c r="G603" s="58">
        <f t="shared" si="145"/>
        <v>8765862</v>
      </c>
      <c r="H603" s="58">
        <f t="shared" si="146"/>
        <v>1176286</v>
      </c>
      <c r="I603" s="70">
        <f t="shared" si="147"/>
        <v>0.13418942712080112</v>
      </c>
      <c r="J603" s="58">
        <f t="shared" si="148"/>
        <v>8793111</v>
      </c>
      <c r="K603" s="58">
        <f t="shared" si="149"/>
        <v>1973108</v>
      </c>
      <c r="L603" s="70">
        <f t="shared" si="150"/>
        <v>0.22439248179626073</v>
      </c>
      <c r="M603" s="51">
        <f t="shared" si="151"/>
        <v>10027264</v>
      </c>
      <c r="N603" s="51">
        <f t="shared" si="152"/>
        <v>1847767</v>
      </c>
      <c r="O603" s="49">
        <f t="shared" si="153"/>
        <v>0.1842742945633026</v>
      </c>
      <c r="P603" s="51">
        <v>10189081</v>
      </c>
      <c r="Q603" s="51">
        <v>2625048</v>
      </c>
      <c r="R603" s="49">
        <v>0.25763344113173703</v>
      </c>
      <c r="S603" s="49">
        <f t="shared" si="141"/>
        <v>0.18101509637476895</v>
      </c>
      <c r="T603" s="59">
        <v>2</v>
      </c>
    </row>
    <row r="604" spans="1:20" ht="12.75" customHeight="1" x14ac:dyDescent="0.25">
      <c r="A604" s="52" t="s">
        <v>1344</v>
      </c>
      <c r="B604" s="52" t="s">
        <v>1345</v>
      </c>
      <c r="C604" s="52" t="s">
        <v>5</v>
      </c>
      <c r="D604" s="58">
        <f t="shared" si="142"/>
        <v>34405237</v>
      </c>
      <c r="E604" s="58">
        <f t="shared" si="143"/>
        <v>6900075</v>
      </c>
      <c r="F604" s="70">
        <f t="shared" si="144"/>
        <v>0.20055304371250227</v>
      </c>
      <c r="G604" s="58">
        <f t="shared" si="145"/>
        <v>34993300</v>
      </c>
      <c r="H604" s="58">
        <f t="shared" si="146"/>
        <v>9555357</v>
      </c>
      <c r="I604" s="70">
        <f t="shared" si="147"/>
        <v>0.27306247195891786</v>
      </c>
      <c r="J604" s="58">
        <f t="shared" si="148"/>
        <v>36341426</v>
      </c>
      <c r="K604" s="58">
        <f t="shared" si="149"/>
        <v>12727757</v>
      </c>
      <c r="L604" s="70">
        <f t="shared" si="150"/>
        <v>0.35022723103931036</v>
      </c>
      <c r="M604" s="51">
        <f t="shared" si="151"/>
        <v>38237495</v>
      </c>
      <c r="N604" s="51">
        <f t="shared" si="152"/>
        <v>17700615</v>
      </c>
      <c r="O604" s="49">
        <f t="shared" si="153"/>
        <v>0.46291251558189156</v>
      </c>
      <c r="P604" s="51">
        <v>41651025</v>
      </c>
      <c r="Q604" s="51">
        <v>20090642</v>
      </c>
      <c r="R604" s="49">
        <v>0.48235648462432795</v>
      </c>
      <c r="S604" s="49">
        <f t="shared" si="141"/>
        <v>0.35382234938339002</v>
      </c>
      <c r="T604" s="59">
        <v>1</v>
      </c>
    </row>
    <row r="605" spans="1:20" ht="12.75" customHeight="1" x14ac:dyDescent="0.25">
      <c r="A605" s="52" t="s">
        <v>1368</v>
      </c>
      <c r="B605" s="52" t="s">
        <v>1369</v>
      </c>
      <c r="C605" s="52" t="s">
        <v>151</v>
      </c>
      <c r="D605" s="58">
        <f t="shared" si="142"/>
        <v>21552911</v>
      </c>
      <c r="E605" s="58">
        <f t="shared" si="143"/>
        <v>7309558</v>
      </c>
      <c r="F605" s="70">
        <f t="shared" si="144"/>
        <v>0.33914481435941529</v>
      </c>
      <c r="G605" s="58">
        <f t="shared" si="145"/>
        <v>23008360</v>
      </c>
      <c r="H605" s="58">
        <f t="shared" si="146"/>
        <v>7845322</v>
      </c>
      <c r="I605" s="70">
        <f t="shared" si="147"/>
        <v>0.34097701878795361</v>
      </c>
      <c r="J605" s="58">
        <f t="shared" si="148"/>
        <v>23414843</v>
      </c>
      <c r="K605" s="58">
        <f t="shared" si="149"/>
        <v>7417101</v>
      </c>
      <c r="L605" s="70">
        <f t="shared" si="150"/>
        <v>0.31676919635976203</v>
      </c>
      <c r="M605" s="51">
        <f t="shared" si="151"/>
        <v>25499929</v>
      </c>
      <c r="N605" s="51">
        <f t="shared" si="152"/>
        <v>7806818</v>
      </c>
      <c r="O605" s="49">
        <f t="shared" si="153"/>
        <v>0.30615057790945222</v>
      </c>
      <c r="P605" s="51">
        <v>26920633</v>
      </c>
      <c r="Q605" s="51">
        <v>6445374</v>
      </c>
      <c r="R605" s="49">
        <v>0.23942133901531959</v>
      </c>
      <c r="S605" s="49">
        <f t="shared" si="141"/>
        <v>0.30849258928638051</v>
      </c>
      <c r="T605" s="59">
        <v>1</v>
      </c>
    </row>
    <row r="606" spans="1:20" ht="12.75" customHeight="1" x14ac:dyDescent="0.25">
      <c r="A606" s="52" t="s">
        <v>1370</v>
      </c>
      <c r="B606" s="52" t="s">
        <v>1371</v>
      </c>
      <c r="C606" s="52" t="s">
        <v>65</v>
      </c>
      <c r="D606" s="58">
        <f t="shared" si="142"/>
        <v>9876894</v>
      </c>
      <c r="E606" s="58">
        <f t="shared" si="143"/>
        <v>3360241</v>
      </c>
      <c r="F606" s="70">
        <f t="shared" si="144"/>
        <v>0.34021231775900401</v>
      </c>
      <c r="G606" s="58">
        <f t="shared" si="145"/>
        <v>10041419</v>
      </c>
      <c r="H606" s="58">
        <f t="shared" si="146"/>
        <v>3308679</v>
      </c>
      <c r="I606" s="70">
        <f t="shared" si="147"/>
        <v>0.32950313098178652</v>
      </c>
      <c r="J606" s="58">
        <f t="shared" si="148"/>
        <v>9833871</v>
      </c>
      <c r="K606" s="58">
        <f t="shared" si="149"/>
        <v>3628291</v>
      </c>
      <c r="L606" s="70">
        <f t="shared" si="150"/>
        <v>0.36895857185842684</v>
      </c>
      <c r="M606" s="51">
        <f t="shared" si="151"/>
        <v>10198439</v>
      </c>
      <c r="N606" s="51">
        <f t="shared" si="152"/>
        <v>4232824</v>
      </c>
      <c r="O606" s="49">
        <f t="shared" si="153"/>
        <v>0.41504626345267154</v>
      </c>
      <c r="P606" s="51">
        <v>11055666</v>
      </c>
      <c r="Q606" s="51">
        <v>4876370</v>
      </c>
      <c r="R606" s="49">
        <v>0.44107428715737251</v>
      </c>
      <c r="S606" s="49">
        <f t="shared" si="141"/>
        <v>0.37895891424185224</v>
      </c>
      <c r="T606" s="59">
        <v>2</v>
      </c>
    </row>
    <row r="607" spans="1:20" ht="12.75" customHeight="1" x14ac:dyDescent="0.25">
      <c r="A607" s="52" t="s">
        <v>1372</v>
      </c>
      <c r="B607" s="52" t="s">
        <v>1373</v>
      </c>
      <c r="C607" s="52" t="s">
        <v>124</v>
      </c>
      <c r="D607" s="58">
        <f t="shared" si="142"/>
        <v>9950096</v>
      </c>
      <c r="E607" s="58">
        <f t="shared" si="143"/>
        <v>1763139</v>
      </c>
      <c r="F607" s="70">
        <f t="shared" si="144"/>
        <v>0.17719818984661054</v>
      </c>
      <c r="G607" s="58">
        <f t="shared" si="145"/>
        <v>9163304</v>
      </c>
      <c r="H607" s="58">
        <f t="shared" si="146"/>
        <v>1019319</v>
      </c>
      <c r="I607" s="70">
        <f t="shared" si="147"/>
        <v>0.11123924296301858</v>
      </c>
      <c r="J607" s="58">
        <f t="shared" si="148"/>
        <v>8745040</v>
      </c>
      <c r="K607" s="58">
        <f t="shared" si="149"/>
        <v>1065568</v>
      </c>
      <c r="L607" s="70">
        <f t="shared" si="150"/>
        <v>0.12184827056251316</v>
      </c>
      <c r="M607" s="51">
        <f t="shared" si="151"/>
        <v>8592831</v>
      </c>
      <c r="N607" s="51">
        <f t="shared" si="152"/>
        <v>1746216</v>
      </c>
      <c r="O607" s="49">
        <f t="shared" si="153"/>
        <v>0.20321777537577546</v>
      </c>
      <c r="P607" s="51">
        <v>8491913</v>
      </c>
      <c r="Q607" s="51">
        <v>3567582</v>
      </c>
      <c r="R607" s="49">
        <v>0.42011523198600831</v>
      </c>
      <c r="S607" s="49">
        <f t="shared" si="141"/>
        <v>0.20672374214678521</v>
      </c>
      <c r="T607" s="59">
        <v>1</v>
      </c>
    </row>
    <row r="608" spans="1:20" ht="12.75" customHeight="1" x14ac:dyDescent="0.25">
      <c r="A608" s="52" t="s">
        <v>1374</v>
      </c>
      <c r="B608" s="52" t="s">
        <v>1375</v>
      </c>
      <c r="C608" s="52" t="s">
        <v>168</v>
      </c>
      <c r="D608" s="58">
        <f t="shared" si="142"/>
        <v>25382550</v>
      </c>
      <c r="E608" s="58">
        <f t="shared" si="143"/>
        <v>630361</v>
      </c>
      <c r="F608" s="70">
        <f t="shared" si="144"/>
        <v>2.4834423649318135E-2</v>
      </c>
      <c r="G608" s="58">
        <f t="shared" si="145"/>
        <v>20168819</v>
      </c>
      <c r="H608" s="58">
        <f t="shared" si="146"/>
        <v>1876189</v>
      </c>
      <c r="I608" s="70">
        <f t="shared" si="147"/>
        <v>9.3024237066136592E-2</v>
      </c>
      <c r="J608" s="58">
        <f t="shared" si="148"/>
        <v>19427483</v>
      </c>
      <c r="K608" s="58">
        <f t="shared" si="149"/>
        <v>5944836</v>
      </c>
      <c r="L608" s="70">
        <f t="shared" si="150"/>
        <v>0.30600134870791035</v>
      </c>
      <c r="M608" s="51">
        <f t="shared" si="151"/>
        <v>19859696</v>
      </c>
      <c r="N608" s="51">
        <f t="shared" si="152"/>
        <v>10916990</v>
      </c>
      <c r="O608" s="49">
        <f t="shared" si="153"/>
        <v>0.54970579610080639</v>
      </c>
      <c r="P608" s="51">
        <v>21338716</v>
      </c>
      <c r="Q608" s="51">
        <v>14333141</v>
      </c>
      <c r="R608" s="49">
        <v>0.6716965069500902</v>
      </c>
      <c r="S608" s="49">
        <f>AVERAGE(F608,I608,L608,O608,R608)</f>
        <v>0.32905246249485237</v>
      </c>
      <c r="T608" s="59">
        <v>5</v>
      </c>
    </row>
    <row r="609" spans="1:20" s="45" customFormat="1" ht="12.75" customHeight="1" x14ac:dyDescent="0.25">
      <c r="D609" s="61"/>
      <c r="E609" s="61"/>
      <c r="F609" s="71"/>
      <c r="G609" s="61"/>
      <c r="H609" s="61"/>
      <c r="I609" s="71"/>
      <c r="J609" s="61"/>
      <c r="K609" s="61"/>
      <c r="L609" s="71"/>
      <c r="M609" s="62"/>
      <c r="N609" s="62"/>
      <c r="O609" s="49"/>
      <c r="P609" s="49"/>
      <c r="Q609" s="49"/>
      <c r="R609" s="49"/>
      <c r="S609" s="49"/>
      <c r="T609" s="46"/>
    </row>
    <row r="610" spans="1:20" ht="12.75" customHeight="1" x14ac:dyDescent="0.25">
      <c r="A610" s="89" t="s">
        <v>1431</v>
      </c>
      <c r="B610" s="89"/>
      <c r="C610" s="89"/>
      <c r="D610" s="73">
        <f>SUM(D2:D608)</f>
        <v>16874790079</v>
      </c>
      <c r="E610" s="73">
        <f>SUM(E2:E608)</f>
        <v>3557067930</v>
      </c>
      <c r="F610" s="72">
        <f>AVERAGE(F2:F608)</f>
        <v>0.25344014504165441</v>
      </c>
      <c r="G610" s="73">
        <f>SUM(G2:G608)</f>
        <v>16787688251</v>
      </c>
      <c r="H610" s="73">
        <f>SUM(H2:H608)</f>
        <v>3648201938</v>
      </c>
      <c r="I610" s="72">
        <f>AVERAGE(I2:I608)</f>
        <v>0.25986055973139904</v>
      </c>
      <c r="J610" s="73">
        <f>SUM(J2:J608)</f>
        <v>17096657527</v>
      </c>
      <c r="K610" s="73">
        <f>SUM(K2:K608)</f>
        <v>4194171688</v>
      </c>
      <c r="L610" s="72">
        <f>AVERAGE(L2:L608)</f>
        <v>0.28838859953169155</v>
      </c>
      <c r="M610" s="57">
        <f>SUM(M2:M608)</f>
        <v>17653606592</v>
      </c>
      <c r="N610" s="57">
        <f>SUM(N2:N608)</f>
        <v>4921345985</v>
      </c>
      <c r="O610" s="49">
        <f>N610/M610</f>
        <v>0.27877283655058804</v>
      </c>
      <c r="P610" s="57">
        <f>SUM(P2:P608)</f>
        <v>18094842658</v>
      </c>
      <c r="Q610" s="57">
        <f>SUM(Q2:Q608)</f>
        <v>5845949522</v>
      </c>
      <c r="R610" s="49">
        <f>Q610/P610</f>
        <v>0.32307269162218544</v>
      </c>
      <c r="S610" s="49">
        <f>AVERAGE(F610,I610,L610,O610,R610)</f>
        <v>0.2807069664955037</v>
      </c>
      <c r="T610" s="59" t="s">
        <v>1420</v>
      </c>
    </row>
    <row r="611" spans="1:20" x14ac:dyDescent="0.25">
      <c r="M611" s="76"/>
      <c r="N611" s="76"/>
      <c r="Q611" s="77"/>
    </row>
    <row r="612" spans="1:20" x14ac:dyDescent="0.25">
      <c r="N612" s="78"/>
      <c r="O612" s="79"/>
      <c r="P612" s="79"/>
      <c r="Q612" s="78"/>
      <c r="R612" s="79"/>
    </row>
    <row r="613" spans="1:20" x14ac:dyDescent="0.25">
      <c r="M613" s="80"/>
      <c r="N613" s="81"/>
    </row>
  </sheetData>
  <autoFilter ref="A1:T608">
    <sortState ref="A2:W608">
      <sortCondition ref="A1:A608"/>
    </sortState>
  </autoFilter>
  <mergeCells count="1">
    <mergeCell ref="A610:C610"/>
  </mergeCells>
  <conditionalFormatting sqref="P609:Q609">
    <cfRule type="cellIs" dxfId="5" priority="15" stopIfTrue="1" operator="between">
      <formula>0.35</formula>
      <formula>0.5</formula>
    </cfRule>
  </conditionalFormatting>
  <conditionalFormatting sqref="P609:Q609">
    <cfRule type="cellIs" dxfId="4" priority="13" stopIfTrue="1" operator="greaterThan">
      <formula>0.5</formula>
    </cfRule>
    <cfRule type="cellIs" dxfId="3" priority="14" stopIfTrue="1" operator="between">
      <formula>0.2</formula>
      <formula>0.35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pane xSplit="3" ySplit="1" topLeftCell="H2" activePane="bottomRight" state="frozen"/>
      <selection pane="topRight" activeCell="D1" sqref="D1"/>
      <selection pane="bottomLeft" activeCell="A2" sqref="A2"/>
      <selection pane="bottomRight"/>
    </sheetView>
  </sheetViews>
  <sheetFormatPr defaultColWidth="8.85546875" defaultRowHeight="15" x14ac:dyDescent="0.25"/>
  <cols>
    <col min="1" max="1" width="7.7109375" style="44" customWidth="1"/>
    <col min="2" max="2" width="42.28515625" style="44" bestFit="1" customWidth="1"/>
    <col min="3" max="3" width="12.7109375" style="44" customWidth="1"/>
    <col min="4" max="4" width="14.7109375" style="47" customWidth="1"/>
    <col min="5" max="6" width="14.7109375" style="44" customWidth="1"/>
    <col min="7" max="7" width="14.7109375" style="47" customWidth="1"/>
    <col min="8" max="8" width="14.7109375" style="47" hidden="1" customWidth="1"/>
    <col min="9" max="9" width="14.7109375" style="48" hidden="1" customWidth="1"/>
    <col min="10" max="11" width="14.7109375" style="47" hidden="1" customWidth="1"/>
    <col min="12" max="12" width="13.140625" style="48" hidden="1" customWidth="1"/>
    <col min="13" max="14" width="11.85546875" style="47" hidden="1" customWidth="1"/>
    <col min="15" max="15" width="13.140625" style="48" hidden="1" customWidth="1"/>
    <col min="16" max="16" width="16.28515625" style="48" bestFit="1" customWidth="1"/>
    <col min="17" max="18" width="13.140625" style="48" customWidth="1"/>
    <col min="19" max="19" width="12" style="44" customWidth="1"/>
    <col min="20" max="16384" width="8.85546875" style="44"/>
  </cols>
  <sheetData>
    <row r="1" spans="1:20" ht="45" x14ac:dyDescent="0.25">
      <c r="A1" s="50" t="s">
        <v>1395</v>
      </c>
      <c r="B1" s="50" t="s">
        <v>1444</v>
      </c>
      <c r="C1" s="50" t="s">
        <v>1397</v>
      </c>
      <c r="D1" s="50" t="s">
        <v>1441</v>
      </c>
      <c r="E1" s="50" t="s">
        <v>1442</v>
      </c>
      <c r="F1" s="50" t="s">
        <v>1443</v>
      </c>
      <c r="G1" s="50" t="s">
        <v>1421</v>
      </c>
      <c r="H1" s="50" t="s">
        <v>1422</v>
      </c>
      <c r="I1" s="50" t="s">
        <v>1427</v>
      </c>
      <c r="J1" s="50" t="s">
        <v>1423</v>
      </c>
      <c r="K1" s="50" t="s">
        <v>1425</v>
      </c>
      <c r="L1" s="50" t="s">
        <v>1428</v>
      </c>
      <c r="M1" s="50" t="s">
        <v>1424</v>
      </c>
      <c r="N1" s="50" t="s">
        <v>1426</v>
      </c>
      <c r="O1" s="50" t="s">
        <v>1429</v>
      </c>
      <c r="P1" s="50" t="s">
        <v>1445</v>
      </c>
      <c r="Q1" s="50" t="s">
        <v>1446</v>
      </c>
      <c r="R1" s="50" t="s">
        <v>1447</v>
      </c>
      <c r="S1" s="50" t="s">
        <v>1419</v>
      </c>
      <c r="T1" s="43"/>
    </row>
    <row r="2" spans="1:20" x14ac:dyDescent="0.25">
      <c r="A2" s="52" t="s">
        <v>1266</v>
      </c>
      <c r="B2" s="52" t="s">
        <v>1267</v>
      </c>
      <c r="C2" s="52" t="s">
        <v>114</v>
      </c>
      <c r="D2" s="53">
        <f t="shared" ref="D2:D33" si="0">VLOOKUP(A2,Master, 7,FALSE)</f>
        <v>9359339</v>
      </c>
      <c r="E2" s="53">
        <f t="shared" ref="E2:E33" si="1">VLOOKUP(A2, Master, 8,FALSE)</f>
        <v>5394648</v>
      </c>
      <c r="F2" s="54">
        <f t="shared" ref="F2:F33" si="2">VLOOKUP(A2, Master, 9, FALSE)</f>
        <v>0.57639198665632263</v>
      </c>
      <c r="G2" s="53">
        <f t="shared" ref="G2:G33" si="3">VLOOKUP(A2, Master, 10, FALSE)</f>
        <v>9459795</v>
      </c>
      <c r="H2" s="53">
        <f t="shared" ref="H2:H33" si="4">VLOOKUP(A2, Master, 11, FALSE)</f>
        <v>6054236</v>
      </c>
      <c r="I2" s="54">
        <f t="shared" ref="I2:I33" si="5">VLOOKUP(A2, Master, 12, FALSE)</f>
        <v>0.63999653269441881</v>
      </c>
      <c r="J2" s="53">
        <f t="shared" ref="J2:J33" si="6">VLOOKUP(A2, Master, 13, FALSE)</f>
        <v>9902813</v>
      </c>
      <c r="K2" s="53">
        <f t="shared" ref="K2:K33" si="7">VLOOKUP(A2, Master, 14, FALSE)</f>
        <v>6376157</v>
      </c>
      <c r="L2" s="54">
        <f t="shared" ref="L2:L33" si="8">VLOOKUP(A2, Master, 15, FALSE)</f>
        <v>0.64387331155298999</v>
      </c>
      <c r="M2" s="51">
        <f t="shared" ref="M2:M33" si="9">VLOOKUP(A2, Master, 16, FALSE)</f>
        <v>10061502</v>
      </c>
      <c r="N2" s="51">
        <f t="shared" ref="N2:N33" si="10">VLOOKUP(A2, Master, 17, FALSE)</f>
        <v>6757923</v>
      </c>
      <c r="O2" s="49">
        <f t="shared" ref="O2:O33" si="11">VLOOKUP(A2, Master, 18, FALSE)</f>
        <v>0.67166144776396208</v>
      </c>
      <c r="P2" s="51">
        <f>VLOOKUP(A2,[1]Data!$A$1:$G$659,5,FALSE)</f>
        <v>9811054</v>
      </c>
      <c r="Q2" s="51">
        <f>VLOOKUP(A2,[1]Data!$A$1:$G$659,6,FALSE)</f>
        <v>7834966</v>
      </c>
      <c r="R2" s="49">
        <f>VLOOKUP(A2,[1]Data!$A$1:$G$659,7,FALSE)</f>
        <v>0.79858555462032932</v>
      </c>
      <c r="S2" s="49">
        <f t="shared" ref="S2:S33" si="12">AVERAGE(F2,I2,L2,O2,R2)</f>
        <v>0.66610176665760457</v>
      </c>
    </row>
    <row r="3" spans="1:20" x14ac:dyDescent="0.25">
      <c r="A3" s="52" t="s">
        <v>1268</v>
      </c>
      <c r="B3" s="52" t="s">
        <v>1269</v>
      </c>
      <c r="C3" s="52" t="s">
        <v>457</v>
      </c>
      <c r="D3" s="53">
        <f t="shared" si="0"/>
        <v>4840963</v>
      </c>
      <c r="E3" s="53">
        <f t="shared" si="1"/>
        <v>3056323</v>
      </c>
      <c r="F3" s="54">
        <f t="shared" si="2"/>
        <v>0.63134607721645464</v>
      </c>
      <c r="G3" s="53">
        <f t="shared" si="3"/>
        <v>4775489</v>
      </c>
      <c r="H3" s="53">
        <f t="shared" si="4"/>
        <v>3564988</v>
      </c>
      <c r="I3" s="54">
        <f t="shared" si="5"/>
        <v>0.74651789586364869</v>
      </c>
      <c r="J3" s="53">
        <f t="shared" si="6"/>
        <v>4873252</v>
      </c>
      <c r="K3" s="53">
        <f t="shared" si="7"/>
        <v>3998653</v>
      </c>
      <c r="L3" s="54">
        <f t="shared" si="8"/>
        <v>0.82053072568379393</v>
      </c>
      <c r="M3" s="51">
        <f t="shared" si="9"/>
        <v>4928818</v>
      </c>
      <c r="N3" s="51">
        <f t="shared" si="10"/>
        <v>4418023</v>
      </c>
      <c r="O3" s="49">
        <f t="shared" si="11"/>
        <v>0.89636561950552851</v>
      </c>
      <c r="P3" s="51">
        <f>VLOOKUP(A3,[1]Data!$A$1:$G$659,5,FALSE)</f>
        <v>5468562</v>
      </c>
      <c r="Q3" s="51">
        <f>VLOOKUP(A3,[1]Data!$A$1:$G$659,6,FALSE)</f>
        <v>4786612</v>
      </c>
      <c r="R3" s="49">
        <f>VLOOKUP(A3,[1]Data!$A$1:$G$659,7,FALSE)</f>
        <v>0.87529628447112784</v>
      </c>
      <c r="S3" s="49">
        <f t="shared" si="12"/>
        <v>0.79401132054811063</v>
      </c>
    </row>
    <row r="4" spans="1:20" x14ac:dyDescent="0.25">
      <c r="A4" s="52" t="s">
        <v>1270</v>
      </c>
      <c r="B4" s="52" t="s">
        <v>1271</v>
      </c>
      <c r="C4" s="52" t="s">
        <v>17</v>
      </c>
      <c r="D4" s="53">
        <f t="shared" si="0"/>
        <v>10737638</v>
      </c>
      <c r="E4" s="53">
        <f t="shared" si="1"/>
        <v>5200421</v>
      </c>
      <c r="F4" s="54">
        <f t="shared" si="2"/>
        <v>0.48431703508723239</v>
      </c>
      <c r="G4" s="53">
        <f t="shared" si="3"/>
        <v>10082498</v>
      </c>
      <c r="H4" s="53">
        <f t="shared" si="4"/>
        <v>4942412</v>
      </c>
      <c r="I4" s="54">
        <f t="shared" si="5"/>
        <v>0.49019717137558572</v>
      </c>
      <c r="J4" s="53">
        <f t="shared" si="6"/>
        <v>9696865</v>
      </c>
      <c r="K4" s="53">
        <f t="shared" si="7"/>
        <v>4910615</v>
      </c>
      <c r="L4" s="54">
        <f t="shared" si="8"/>
        <v>0.50641263954896765</v>
      </c>
      <c r="M4" s="51">
        <f t="shared" si="9"/>
        <v>9126261</v>
      </c>
      <c r="N4" s="51">
        <f t="shared" si="10"/>
        <v>5536844</v>
      </c>
      <c r="O4" s="49">
        <f t="shared" si="11"/>
        <v>0.60669358459066647</v>
      </c>
      <c r="P4" s="51">
        <f>VLOOKUP(A4,[1]Data!$A$1:$G$659,5,FALSE)</f>
        <v>9374544</v>
      </c>
      <c r="Q4" s="51">
        <f>VLOOKUP(A4,[1]Data!$A$1:$G$659,6,FALSE)</f>
        <v>5760279</v>
      </c>
      <c r="R4" s="49">
        <f>VLOOKUP(A4,[1]Data!$A$1:$G$659,7,FALSE)</f>
        <v>0.61445964731724556</v>
      </c>
      <c r="S4" s="49">
        <f t="shared" si="12"/>
        <v>0.54041601558393959</v>
      </c>
    </row>
    <row r="5" spans="1:20" x14ac:dyDescent="0.25">
      <c r="A5" s="52" t="s">
        <v>1272</v>
      </c>
      <c r="B5" s="52" t="s">
        <v>1273</v>
      </c>
      <c r="C5" s="52" t="s">
        <v>32</v>
      </c>
      <c r="D5" s="53">
        <f t="shared" si="0"/>
        <v>5914041</v>
      </c>
      <c r="E5" s="53">
        <f t="shared" si="1"/>
        <v>1235707</v>
      </c>
      <c r="F5" s="54">
        <f t="shared" si="2"/>
        <v>0.20894461164540457</v>
      </c>
      <c r="G5" s="53">
        <f t="shared" si="3"/>
        <v>5898557</v>
      </c>
      <c r="H5" s="53">
        <f t="shared" si="4"/>
        <v>1758666</v>
      </c>
      <c r="I5" s="54">
        <f t="shared" si="5"/>
        <v>0.29815190393175822</v>
      </c>
      <c r="J5" s="53">
        <f t="shared" si="6"/>
        <v>6079306</v>
      </c>
      <c r="K5" s="53">
        <f t="shared" si="7"/>
        <v>2269315</v>
      </c>
      <c r="L5" s="54">
        <f t="shared" si="8"/>
        <v>0.37328520722595637</v>
      </c>
      <c r="M5" s="51">
        <f t="shared" si="9"/>
        <v>5981969</v>
      </c>
      <c r="N5" s="51">
        <f t="shared" si="10"/>
        <v>2987717</v>
      </c>
      <c r="O5" s="49">
        <f t="shared" si="11"/>
        <v>0.4994537751700151</v>
      </c>
      <c r="P5" s="51">
        <f>VLOOKUP(A5,[1]Data!$A$1:$G$659,5,FALSE)</f>
        <v>6643668</v>
      </c>
      <c r="Q5" s="51">
        <f>VLOOKUP(A5,[1]Data!$A$1:$G$659,6,FALSE)</f>
        <v>3534793</v>
      </c>
      <c r="R5" s="49">
        <f>VLOOKUP(A5,[1]Data!$A$1:$G$659,7,FALSE)</f>
        <v>0.53205443137736563</v>
      </c>
      <c r="S5" s="49">
        <f t="shared" si="12"/>
        <v>0.38237798587009997</v>
      </c>
    </row>
    <row r="6" spans="1:20" x14ac:dyDescent="0.25">
      <c r="A6" s="52" t="s">
        <v>1274</v>
      </c>
      <c r="B6" s="52" t="s">
        <v>1275</v>
      </c>
      <c r="C6" s="52" t="s">
        <v>168</v>
      </c>
      <c r="D6" s="53">
        <f t="shared" si="0"/>
        <v>39545891</v>
      </c>
      <c r="E6" s="53">
        <f t="shared" si="1"/>
        <v>14243791</v>
      </c>
      <c r="F6" s="54">
        <f t="shared" si="2"/>
        <v>0.36018384312038892</v>
      </c>
      <c r="G6" s="53">
        <f t="shared" si="3"/>
        <v>38200416</v>
      </c>
      <c r="H6" s="53">
        <f t="shared" si="4"/>
        <v>16891263</v>
      </c>
      <c r="I6" s="54">
        <f t="shared" si="5"/>
        <v>0.44217484437865806</v>
      </c>
      <c r="J6" s="53">
        <f t="shared" si="6"/>
        <v>43682571</v>
      </c>
      <c r="K6" s="53">
        <f t="shared" si="7"/>
        <v>13212804</v>
      </c>
      <c r="L6" s="54">
        <f t="shared" si="8"/>
        <v>0.30247313053070984</v>
      </c>
      <c r="M6" s="51">
        <f t="shared" si="9"/>
        <v>40925747</v>
      </c>
      <c r="N6" s="51">
        <f t="shared" si="10"/>
        <v>12208168</v>
      </c>
      <c r="O6" s="49">
        <f t="shared" si="11"/>
        <v>0.29830043175510029</v>
      </c>
      <c r="P6" s="51">
        <f>VLOOKUP(A6,[1]Data!$A$1:$G$659,5,FALSE)</f>
        <v>38396008</v>
      </c>
      <c r="Q6" s="51">
        <f>VLOOKUP(A6,[1]Data!$A$1:$G$659,6,FALSE)</f>
        <v>16082790</v>
      </c>
      <c r="R6" s="49">
        <f>VLOOKUP(A6,[1]Data!$A$1:$G$659,7,FALSE)</f>
        <v>0.41886620088213339</v>
      </c>
      <c r="S6" s="49">
        <f t="shared" si="12"/>
        <v>0.36439969013339807</v>
      </c>
    </row>
    <row r="7" spans="1:20" x14ac:dyDescent="0.25">
      <c r="A7" s="52" t="s">
        <v>1276</v>
      </c>
      <c r="B7" s="52" t="s">
        <v>1277</v>
      </c>
      <c r="C7" s="52" t="s">
        <v>119</v>
      </c>
      <c r="D7" s="53">
        <f t="shared" si="0"/>
        <v>6761005</v>
      </c>
      <c r="E7" s="53">
        <f t="shared" si="1"/>
        <v>3439760</v>
      </c>
      <c r="F7" s="54">
        <f t="shared" si="2"/>
        <v>0.50876459934580731</v>
      </c>
      <c r="G7" s="53">
        <f t="shared" si="3"/>
        <v>6100823</v>
      </c>
      <c r="H7" s="53">
        <f t="shared" si="4"/>
        <v>3546893</v>
      </c>
      <c r="I7" s="54">
        <f t="shared" si="5"/>
        <v>0.58137943028342243</v>
      </c>
      <c r="J7" s="53">
        <f t="shared" si="6"/>
        <v>6385449</v>
      </c>
      <c r="K7" s="53">
        <f t="shared" si="7"/>
        <v>3296460</v>
      </c>
      <c r="L7" s="54">
        <f t="shared" si="8"/>
        <v>0.5162456077873302</v>
      </c>
      <c r="M7" s="51">
        <f t="shared" si="9"/>
        <v>5995617</v>
      </c>
      <c r="N7" s="51">
        <f t="shared" si="10"/>
        <v>3415730</v>
      </c>
      <c r="O7" s="49">
        <f t="shared" si="11"/>
        <v>0.56970450247238946</v>
      </c>
      <c r="P7" s="51">
        <f>VLOOKUP(A7,[1]Data!$A$1:$G$659,5,FALSE)</f>
        <v>6568753</v>
      </c>
      <c r="Q7" s="51">
        <f>VLOOKUP(A7,[1]Data!$A$1:$G$659,6,FALSE)</f>
        <v>3324307</v>
      </c>
      <c r="R7" s="49">
        <f>VLOOKUP(A7,[1]Data!$A$1:$G$659,7,FALSE)</f>
        <v>0.50607885545399556</v>
      </c>
      <c r="S7" s="49">
        <f t="shared" si="12"/>
        <v>0.53643459906858904</v>
      </c>
    </row>
    <row r="8" spans="1:20" x14ac:dyDescent="0.25">
      <c r="A8" s="52" t="s">
        <v>1278</v>
      </c>
      <c r="B8" s="52" t="s">
        <v>1279</v>
      </c>
      <c r="C8" s="52" t="s">
        <v>25</v>
      </c>
      <c r="D8" s="53">
        <f t="shared" si="0"/>
        <v>16186832</v>
      </c>
      <c r="E8" s="53">
        <f t="shared" si="1"/>
        <v>12535473</v>
      </c>
      <c r="F8" s="54">
        <f t="shared" si="2"/>
        <v>0.77442411214251183</v>
      </c>
      <c r="G8" s="53">
        <f t="shared" si="3"/>
        <v>14160648</v>
      </c>
      <c r="H8" s="53">
        <f t="shared" si="4"/>
        <v>12263015</v>
      </c>
      <c r="I8" s="54">
        <f t="shared" si="5"/>
        <v>0.86599250260298821</v>
      </c>
      <c r="J8" s="53">
        <f t="shared" si="6"/>
        <v>13014276</v>
      </c>
      <c r="K8" s="53">
        <f t="shared" si="7"/>
        <v>13386795</v>
      </c>
      <c r="L8" s="54">
        <f t="shared" si="8"/>
        <v>1.0286238742746812</v>
      </c>
      <c r="M8" s="51">
        <f t="shared" si="9"/>
        <v>14181170</v>
      </c>
      <c r="N8" s="51">
        <f t="shared" si="10"/>
        <v>13706895</v>
      </c>
      <c r="O8" s="49">
        <f t="shared" si="11"/>
        <v>0.96655600348913384</v>
      </c>
      <c r="P8" s="51">
        <f>VLOOKUP(A8,[1]Data!$A$1:$G$659,5,FALSE)</f>
        <v>12865100</v>
      </c>
      <c r="Q8" s="51">
        <f>VLOOKUP(A8,[1]Data!$A$1:$G$659,6,FALSE)</f>
        <v>15259488</v>
      </c>
      <c r="R8" s="49">
        <f>VLOOKUP(A8,[1]Data!$A$1:$G$659,7,FALSE)</f>
        <v>1.1861149932763835</v>
      </c>
      <c r="S8" s="49">
        <f t="shared" si="12"/>
        <v>0.96434229715713971</v>
      </c>
    </row>
    <row r="9" spans="1:20" x14ac:dyDescent="0.25">
      <c r="A9" s="52" t="s">
        <v>1280</v>
      </c>
      <c r="B9" s="52" t="s">
        <v>1281</v>
      </c>
      <c r="C9" s="52" t="s">
        <v>25</v>
      </c>
      <c r="D9" s="53">
        <f t="shared" si="0"/>
        <v>14136088</v>
      </c>
      <c r="E9" s="53">
        <f t="shared" si="1"/>
        <v>9227599</v>
      </c>
      <c r="F9" s="54">
        <f t="shared" si="2"/>
        <v>0.6527689273015278</v>
      </c>
      <c r="G9" s="53">
        <f t="shared" si="3"/>
        <v>14169186</v>
      </c>
      <c r="H9" s="53">
        <f t="shared" si="4"/>
        <v>8601452</v>
      </c>
      <c r="I9" s="54">
        <f t="shared" si="5"/>
        <v>0.60705336213385863</v>
      </c>
      <c r="J9" s="53">
        <f t="shared" si="6"/>
        <v>13599758</v>
      </c>
      <c r="K9" s="53">
        <f t="shared" si="7"/>
        <v>8697460</v>
      </c>
      <c r="L9" s="54">
        <f t="shared" si="8"/>
        <v>0.63953049752797075</v>
      </c>
      <c r="M9" s="51">
        <f t="shared" si="9"/>
        <v>13577169</v>
      </c>
      <c r="N9" s="51">
        <f t="shared" si="10"/>
        <v>8766174</v>
      </c>
      <c r="O9" s="49">
        <f t="shared" si="11"/>
        <v>0.6456555118375561</v>
      </c>
      <c r="P9" s="51">
        <f>VLOOKUP(A9,[1]Data!$A$1:$G$659,5,FALSE)</f>
        <v>13249849</v>
      </c>
      <c r="Q9" s="51">
        <f>VLOOKUP(A9,[1]Data!$A$1:$G$659,6,FALSE)</f>
        <v>9234476</v>
      </c>
      <c r="R9" s="49">
        <f>VLOOKUP(A9,[1]Data!$A$1:$G$659,7,FALSE)</f>
        <v>0.69694952750027561</v>
      </c>
      <c r="S9" s="49">
        <f t="shared" si="12"/>
        <v>0.64839156526023778</v>
      </c>
    </row>
    <row r="10" spans="1:20" x14ac:dyDescent="0.25">
      <c r="A10" s="52" t="s">
        <v>1282</v>
      </c>
      <c r="B10" s="52" t="s">
        <v>1283</v>
      </c>
      <c r="C10" s="52" t="s">
        <v>249</v>
      </c>
      <c r="D10" s="53">
        <f t="shared" si="0"/>
        <v>15456345</v>
      </c>
      <c r="E10" s="53">
        <f t="shared" si="1"/>
        <v>7253513</v>
      </c>
      <c r="F10" s="54">
        <f t="shared" si="2"/>
        <v>0.46929031410724853</v>
      </c>
      <c r="G10" s="53">
        <f t="shared" si="3"/>
        <v>15422512</v>
      </c>
      <c r="H10" s="53">
        <f t="shared" si="4"/>
        <v>6122232</v>
      </c>
      <c r="I10" s="54">
        <f t="shared" si="5"/>
        <v>0.39696723854064758</v>
      </c>
      <c r="J10" s="53">
        <f t="shared" si="6"/>
        <v>14892954</v>
      </c>
      <c r="K10" s="53">
        <f t="shared" si="7"/>
        <v>6084063</v>
      </c>
      <c r="L10" s="54">
        <f t="shared" si="8"/>
        <v>0.40851955898070996</v>
      </c>
      <c r="M10" s="51">
        <f t="shared" si="9"/>
        <v>15206300</v>
      </c>
      <c r="N10" s="51">
        <f t="shared" si="10"/>
        <v>5787753</v>
      </c>
      <c r="O10" s="49">
        <f t="shared" si="11"/>
        <v>0.38061546858867706</v>
      </c>
      <c r="P10" s="51">
        <f>VLOOKUP(A10,[1]Data!$A$1:$G$659,5,FALSE)</f>
        <v>14987371</v>
      </c>
      <c r="Q10" s="51">
        <f>VLOOKUP(A10,[1]Data!$A$1:$G$659,6,FALSE)</f>
        <v>7554812</v>
      </c>
      <c r="R10" s="49">
        <f>VLOOKUP(A10,[1]Data!$A$1:$G$659,7,FALSE)</f>
        <v>0.50407853385360246</v>
      </c>
      <c r="S10" s="49">
        <f t="shared" si="12"/>
        <v>0.43189422281417722</v>
      </c>
    </row>
    <row r="11" spans="1:20" x14ac:dyDescent="0.25">
      <c r="A11" s="52" t="s">
        <v>1284</v>
      </c>
      <c r="B11" s="52" t="s">
        <v>1285</v>
      </c>
      <c r="C11" s="52" t="s">
        <v>111</v>
      </c>
      <c r="D11" s="53">
        <f t="shared" si="0"/>
        <v>12601362</v>
      </c>
      <c r="E11" s="53">
        <f t="shared" si="1"/>
        <v>19791562</v>
      </c>
      <c r="F11" s="54">
        <f t="shared" si="2"/>
        <v>1.5705891156844791</v>
      </c>
      <c r="G11" s="53">
        <f t="shared" si="3"/>
        <v>12973442</v>
      </c>
      <c r="H11" s="53">
        <f t="shared" si="4"/>
        <v>21546873</v>
      </c>
      <c r="I11" s="54">
        <f t="shared" si="5"/>
        <v>1.660844747292199</v>
      </c>
      <c r="J11" s="53">
        <f t="shared" si="6"/>
        <v>12898613</v>
      </c>
      <c r="K11" s="53">
        <f t="shared" si="7"/>
        <v>23907578</v>
      </c>
      <c r="L11" s="54">
        <f t="shared" si="8"/>
        <v>1.853499907315616</v>
      </c>
      <c r="M11" s="51">
        <f t="shared" si="9"/>
        <v>12418242</v>
      </c>
      <c r="N11" s="51">
        <f t="shared" si="10"/>
        <v>27146742</v>
      </c>
      <c r="O11" s="49">
        <f t="shared" si="11"/>
        <v>2.18603744394738</v>
      </c>
      <c r="P11" s="51">
        <f>VLOOKUP(A11,[1]Data!$A$1:$G$659,5,FALSE)</f>
        <v>12058762</v>
      </c>
      <c r="Q11" s="51">
        <f>VLOOKUP(A11,[1]Data!$A$1:$G$659,6,FALSE)</f>
        <v>31436005</v>
      </c>
      <c r="R11" s="49">
        <f>VLOOKUP(A11,[1]Data!$A$1:$G$659,7,FALSE)</f>
        <v>2.6069015210682491</v>
      </c>
      <c r="S11" s="49">
        <f t="shared" si="12"/>
        <v>1.9755745470615846</v>
      </c>
    </row>
    <row r="12" spans="1:20" x14ac:dyDescent="0.25">
      <c r="A12" s="52" t="s">
        <v>1286</v>
      </c>
      <c r="B12" s="52" t="s">
        <v>1287</v>
      </c>
      <c r="C12" s="52" t="s">
        <v>46</v>
      </c>
      <c r="D12" s="53">
        <f t="shared" si="0"/>
        <v>22223360</v>
      </c>
      <c r="E12" s="53">
        <f t="shared" si="1"/>
        <v>15328067</v>
      </c>
      <c r="F12" s="54">
        <f t="shared" si="2"/>
        <v>0.68972770094171176</v>
      </c>
      <c r="G12" s="53">
        <f t="shared" si="3"/>
        <v>19523219</v>
      </c>
      <c r="H12" s="53">
        <f t="shared" si="4"/>
        <v>15427477</v>
      </c>
      <c r="I12" s="54">
        <f t="shared" si="5"/>
        <v>0.79021174735580235</v>
      </c>
      <c r="J12" s="53">
        <f t="shared" si="6"/>
        <v>18217402</v>
      </c>
      <c r="K12" s="53">
        <f t="shared" si="7"/>
        <v>17084444</v>
      </c>
      <c r="L12" s="54">
        <f t="shared" si="8"/>
        <v>0.93780902457990445</v>
      </c>
      <c r="M12" s="51">
        <f t="shared" si="9"/>
        <v>19832256</v>
      </c>
      <c r="N12" s="51">
        <f t="shared" si="10"/>
        <v>17678035</v>
      </c>
      <c r="O12" s="49">
        <f t="shared" si="11"/>
        <v>0.89137791484740814</v>
      </c>
      <c r="P12" s="51">
        <f>VLOOKUP(A12,[1]Data!$A$1:$G$659,5,FALSE)</f>
        <v>20567697</v>
      </c>
      <c r="Q12" s="51">
        <f>VLOOKUP(A12,[1]Data!$A$1:$G$659,6,FALSE)</f>
        <v>18258125</v>
      </c>
      <c r="R12" s="49">
        <f>VLOOKUP(A12,[1]Data!$A$1:$G$659,7,FALSE)</f>
        <v>0.8877087697275976</v>
      </c>
      <c r="S12" s="49">
        <f t="shared" si="12"/>
        <v>0.83936703149048486</v>
      </c>
    </row>
    <row r="13" spans="1:20" x14ac:dyDescent="0.25">
      <c r="A13" s="52" t="s">
        <v>1288</v>
      </c>
      <c r="B13" s="52" t="s">
        <v>1289</v>
      </c>
      <c r="C13" s="52" t="s">
        <v>177</v>
      </c>
      <c r="D13" s="53">
        <f t="shared" si="0"/>
        <v>13266746</v>
      </c>
      <c r="E13" s="53">
        <f t="shared" si="1"/>
        <v>4771972</v>
      </c>
      <c r="F13" s="54">
        <f t="shared" si="2"/>
        <v>0.35969423097419667</v>
      </c>
      <c r="G13" s="53">
        <f t="shared" si="3"/>
        <v>13477224</v>
      </c>
      <c r="H13" s="53">
        <f t="shared" si="4"/>
        <v>4742470</v>
      </c>
      <c r="I13" s="54">
        <f t="shared" si="5"/>
        <v>0.35188774780325682</v>
      </c>
      <c r="J13" s="53">
        <f t="shared" si="6"/>
        <v>13412098</v>
      </c>
      <c r="K13" s="53">
        <f t="shared" si="7"/>
        <v>5101761</v>
      </c>
      <c r="L13" s="54">
        <f t="shared" si="8"/>
        <v>0.38038500762520522</v>
      </c>
      <c r="M13" s="51">
        <f t="shared" si="9"/>
        <v>14346435</v>
      </c>
      <c r="N13" s="51">
        <f t="shared" si="10"/>
        <v>5261364</v>
      </c>
      <c r="O13" s="49">
        <f t="shared" si="11"/>
        <v>0.36673668406123194</v>
      </c>
      <c r="P13" s="51">
        <f>VLOOKUP(A13,[1]Data!$A$1:$G$659,5,FALSE)</f>
        <v>14523938</v>
      </c>
      <c r="Q13" s="51">
        <f>VLOOKUP(A13,[1]Data!$A$1:$G$659,6,FALSE)</f>
        <v>5532670</v>
      </c>
      <c r="R13" s="49">
        <f>VLOOKUP(A13,[1]Data!$A$1:$G$659,7,FALSE)</f>
        <v>0.38093456471653903</v>
      </c>
      <c r="S13" s="49">
        <f t="shared" si="12"/>
        <v>0.36792764703608599</v>
      </c>
    </row>
    <row r="14" spans="1:20" x14ac:dyDescent="0.25">
      <c r="A14" s="52" t="s">
        <v>1290</v>
      </c>
      <c r="B14" s="52" t="s">
        <v>1291</v>
      </c>
      <c r="C14" s="52" t="s">
        <v>132</v>
      </c>
      <c r="D14" s="53">
        <f t="shared" si="0"/>
        <v>12774368</v>
      </c>
      <c r="E14" s="53">
        <f t="shared" si="1"/>
        <v>4548747</v>
      </c>
      <c r="F14" s="54">
        <f t="shared" si="2"/>
        <v>0.3560839174196328</v>
      </c>
      <c r="G14" s="53">
        <f t="shared" si="3"/>
        <v>12623297</v>
      </c>
      <c r="H14" s="53">
        <f t="shared" si="4"/>
        <v>4494917</v>
      </c>
      <c r="I14" s="54">
        <f t="shared" si="5"/>
        <v>0.35608106186521638</v>
      </c>
      <c r="J14" s="53">
        <f t="shared" si="6"/>
        <v>12799932</v>
      </c>
      <c r="K14" s="53">
        <f t="shared" si="7"/>
        <v>4377843</v>
      </c>
      <c r="L14" s="54">
        <f t="shared" si="8"/>
        <v>0.34202080136050722</v>
      </c>
      <c r="M14" s="51">
        <f t="shared" si="9"/>
        <v>12012681</v>
      </c>
      <c r="N14" s="51">
        <f t="shared" si="10"/>
        <v>6393195</v>
      </c>
      <c r="O14" s="49">
        <f t="shared" si="11"/>
        <v>0.53220384358828809</v>
      </c>
      <c r="P14" s="51">
        <f>VLOOKUP(A14,[1]Data!$A$1:$G$659,5,FALSE)</f>
        <v>12433766</v>
      </c>
      <c r="Q14" s="51">
        <f>VLOOKUP(A14,[1]Data!$A$1:$G$659,6,FALSE)</f>
        <v>7273081</v>
      </c>
      <c r="R14" s="49">
        <f>VLOOKUP(A14,[1]Data!$A$1:$G$659,7,FALSE)</f>
        <v>0.58494594477650619</v>
      </c>
      <c r="S14" s="49">
        <f t="shared" si="12"/>
        <v>0.4342671138020302</v>
      </c>
    </row>
    <row r="15" spans="1:20" x14ac:dyDescent="0.25">
      <c r="A15" s="52" t="s">
        <v>1292</v>
      </c>
      <c r="B15" s="52" t="s">
        <v>1410</v>
      </c>
      <c r="C15" s="52" t="s">
        <v>82</v>
      </c>
      <c r="D15" s="53">
        <f t="shared" si="0"/>
        <v>59859345</v>
      </c>
      <c r="E15" s="53">
        <f t="shared" si="1"/>
        <v>27383146</v>
      </c>
      <c r="F15" s="54">
        <f t="shared" si="2"/>
        <v>0.45745816296519781</v>
      </c>
      <c r="G15" s="53">
        <f t="shared" si="3"/>
        <v>58854731</v>
      </c>
      <c r="H15" s="53">
        <f t="shared" si="4"/>
        <v>28001282</v>
      </c>
      <c r="I15" s="54">
        <f t="shared" si="5"/>
        <v>0.4757694330469372</v>
      </c>
      <c r="J15" s="53">
        <f t="shared" si="6"/>
        <v>60441525</v>
      </c>
      <c r="K15" s="53">
        <f t="shared" si="7"/>
        <v>28178517</v>
      </c>
      <c r="L15" s="54">
        <f t="shared" si="8"/>
        <v>0.46621121819808486</v>
      </c>
      <c r="M15" s="51">
        <f t="shared" si="9"/>
        <v>61696952</v>
      </c>
      <c r="N15" s="51">
        <f t="shared" si="10"/>
        <v>28455987</v>
      </c>
      <c r="O15" s="49">
        <f t="shared" si="11"/>
        <v>0.46122192551748747</v>
      </c>
      <c r="P15" s="51">
        <f>VLOOKUP(A15,[1]Data!$A$1:$G$659,5,FALSE)</f>
        <v>61032023</v>
      </c>
      <c r="Q15" s="51">
        <f>VLOOKUP(A15,[1]Data!$A$1:$G$659,6,FALSE)</f>
        <v>28755012</v>
      </c>
      <c r="R15" s="49">
        <f>VLOOKUP(A15,[1]Data!$A$1:$G$659,7,FALSE)</f>
        <v>0.47114630298261617</v>
      </c>
      <c r="S15" s="49">
        <f t="shared" si="12"/>
        <v>0.46636140854206476</v>
      </c>
    </row>
    <row r="16" spans="1:20" x14ac:dyDescent="0.25">
      <c r="A16" s="52" t="s">
        <v>1294</v>
      </c>
      <c r="B16" s="52" t="s">
        <v>1295</v>
      </c>
      <c r="C16" s="52" t="s">
        <v>337</v>
      </c>
      <c r="D16" s="53">
        <f t="shared" si="0"/>
        <v>4557709</v>
      </c>
      <c r="E16" s="53">
        <f t="shared" si="1"/>
        <v>561778</v>
      </c>
      <c r="F16" s="54">
        <f t="shared" si="2"/>
        <v>0.12325885658781638</v>
      </c>
      <c r="G16" s="53">
        <f t="shared" si="3"/>
        <v>4510731</v>
      </c>
      <c r="H16" s="53">
        <f t="shared" si="4"/>
        <v>613286</v>
      </c>
      <c r="I16" s="54">
        <f t="shared" si="5"/>
        <v>0.13596155479012159</v>
      </c>
      <c r="J16" s="53">
        <f t="shared" si="6"/>
        <v>5166622</v>
      </c>
      <c r="K16" s="53">
        <f t="shared" si="7"/>
        <v>620347</v>
      </c>
      <c r="L16" s="54">
        <f t="shared" si="8"/>
        <v>0.12006819929927136</v>
      </c>
      <c r="M16" s="51">
        <f t="shared" si="9"/>
        <v>6006746</v>
      </c>
      <c r="N16" s="51">
        <f t="shared" si="10"/>
        <v>111387</v>
      </c>
      <c r="O16" s="49">
        <f t="shared" si="11"/>
        <v>1.8543650755334085E-2</v>
      </c>
      <c r="P16" s="51">
        <f>VLOOKUP(A16,[1]Data!$A$1:$G$659,5,FALSE)</f>
        <v>5558690</v>
      </c>
      <c r="Q16" s="51">
        <f>VLOOKUP(A16,[1]Data!$A$1:$G$659,6,FALSE)</f>
        <v>386740</v>
      </c>
      <c r="R16" s="49">
        <f>VLOOKUP(A16,[1]Data!$A$1:$G$659,7,FALSE)</f>
        <v>6.9573946379452717E-2</v>
      </c>
      <c r="S16" s="49">
        <f t="shared" si="12"/>
        <v>9.3481241562399231E-2</v>
      </c>
    </row>
    <row r="17" spans="1:19" x14ac:dyDescent="0.25">
      <c r="A17" s="52" t="s">
        <v>1296</v>
      </c>
      <c r="B17" s="52" t="s">
        <v>1297</v>
      </c>
      <c r="C17" s="52" t="s">
        <v>246</v>
      </c>
      <c r="D17" s="53">
        <f t="shared" si="0"/>
        <v>9696607</v>
      </c>
      <c r="E17" s="53">
        <f t="shared" si="1"/>
        <v>10803097</v>
      </c>
      <c r="F17" s="54">
        <f t="shared" si="2"/>
        <v>1.1141110493598432</v>
      </c>
      <c r="G17" s="53">
        <f t="shared" si="3"/>
        <v>10010186</v>
      </c>
      <c r="H17" s="53">
        <f t="shared" si="4"/>
        <v>9875711</v>
      </c>
      <c r="I17" s="54">
        <f t="shared" si="5"/>
        <v>0.98656618368529814</v>
      </c>
      <c r="J17" s="53">
        <f t="shared" si="6"/>
        <v>10110385</v>
      </c>
      <c r="K17" s="53">
        <f t="shared" si="7"/>
        <v>9159715</v>
      </c>
      <c r="L17" s="54">
        <f t="shared" si="8"/>
        <v>0.90597093978122489</v>
      </c>
      <c r="M17" s="51">
        <f t="shared" si="9"/>
        <v>10435614</v>
      </c>
      <c r="N17" s="51">
        <f t="shared" si="10"/>
        <v>8222677</v>
      </c>
      <c r="O17" s="49">
        <f t="shared" si="11"/>
        <v>0.78794376641374431</v>
      </c>
      <c r="P17" s="51">
        <f>VLOOKUP(A17,[1]Data!$A$1:$G$659,5,FALSE)</f>
        <v>9606895</v>
      </c>
      <c r="Q17" s="51">
        <f>VLOOKUP(A17,[1]Data!$A$1:$G$659,6,FALSE)</f>
        <v>7859729</v>
      </c>
      <c r="R17" s="49">
        <f>VLOOKUP(A17,[1]Data!$A$1:$G$659,7,FALSE)</f>
        <v>0.81813416301520936</v>
      </c>
      <c r="S17" s="49">
        <f t="shared" si="12"/>
        <v>0.92254522045106402</v>
      </c>
    </row>
    <row r="18" spans="1:19" x14ac:dyDescent="0.25">
      <c r="A18" s="52" t="s">
        <v>1298</v>
      </c>
      <c r="B18" s="52" t="s">
        <v>1299</v>
      </c>
      <c r="C18" s="52" t="s">
        <v>291</v>
      </c>
      <c r="D18" s="53">
        <f t="shared" si="0"/>
        <v>10183166</v>
      </c>
      <c r="E18" s="53">
        <f t="shared" si="1"/>
        <v>6443947</v>
      </c>
      <c r="F18" s="54">
        <f t="shared" si="2"/>
        <v>0.63280388437152058</v>
      </c>
      <c r="G18" s="53">
        <f t="shared" si="3"/>
        <v>9727766</v>
      </c>
      <c r="H18" s="53">
        <f t="shared" si="4"/>
        <v>5889525</v>
      </c>
      <c r="I18" s="54">
        <f t="shared" si="5"/>
        <v>0.60543448516339726</v>
      </c>
      <c r="J18" s="53">
        <f t="shared" si="6"/>
        <v>10486469</v>
      </c>
      <c r="K18" s="53">
        <f t="shared" si="7"/>
        <v>4300645</v>
      </c>
      <c r="L18" s="54">
        <f t="shared" si="8"/>
        <v>0.41011373799893941</v>
      </c>
      <c r="M18" s="51">
        <f t="shared" si="9"/>
        <v>9583286</v>
      </c>
      <c r="N18" s="51">
        <f t="shared" si="10"/>
        <v>4109327</v>
      </c>
      <c r="O18" s="49">
        <f t="shared" si="11"/>
        <v>0.4288014570367617</v>
      </c>
      <c r="P18" s="51">
        <f>VLOOKUP(A18,[1]Data!$A$1:$G$659,5,FALSE)</f>
        <v>8593499</v>
      </c>
      <c r="Q18" s="51">
        <f>VLOOKUP(A18,[1]Data!$A$1:$G$659,6,FALSE)</f>
        <v>4427073</v>
      </c>
      <c r="R18" s="49">
        <f>VLOOKUP(A18,[1]Data!$A$1:$G$659,7,FALSE)</f>
        <v>0.51516535930242147</v>
      </c>
      <c r="S18" s="49">
        <f t="shared" si="12"/>
        <v>0.51846378477460797</v>
      </c>
    </row>
    <row r="19" spans="1:19" x14ac:dyDescent="0.25">
      <c r="A19" s="52" t="s">
        <v>1300</v>
      </c>
      <c r="B19" s="52" t="s">
        <v>1301</v>
      </c>
      <c r="C19" s="52" t="s">
        <v>180</v>
      </c>
      <c r="D19" s="53">
        <f t="shared" si="0"/>
        <v>7868576</v>
      </c>
      <c r="E19" s="53">
        <f t="shared" si="1"/>
        <v>2339868</v>
      </c>
      <c r="F19" s="54">
        <f t="shared" si="2"/>
        <v>0.29736867255269567</v>
      </c>
      <c r="G19" s="53">
        <f t="shared" si="3"/>
        <v>7187070</v>
      </c>
      <c r="H19" s="53">
        <f t="shared" si="4"/>
        <v>2439895</v>
      </c>
      <c r="I19" s="54">
        <f t="shared" si="5"/>
        <v>0.33948396217095422</v>
      </c>
      <c r="J19" s="53">
        <f t="shared" si="6"/>
        <v>8631425</v>
      </c>
      <c r="K19" s="53">
        <f t="shared" si="7"/>
        <v>2109656</v>
      </c>
      <c r="L19" s="54">
        <f t="shared" si="8"/>
        <v>0.24441572509753604</v>
      </c>
      <c r="M19" s="51">
        <f t="shared" si="9"/>
        <v>8375830</v>
      </c>
      <c r="N19" s="51">
        <f t="shared" si="10"/>
        <v>1646810</v>
      </c>
      <c r="O19" s="49">
        <f t="shared" si="11"/>
        <v>0.19661454446902576</v>
      </c>
      <c r="P19" s="51">
        <f>VLOOKUP(A19,[1]Data!$A$1:$G$659,5,FALSE)</f>
        <v>8699141</v>
      </c>
      <c r="Q19" s="51">
        <f>VLOOKUP(A19,[1]Data!$A$1:$G$659,6,FALSE)</f>
        <v>1332051</v>
      </c>
      <c r="R19" s="49">
        <f>VLOOKUP(A19,[1]Data!$A$1:$G$659,7,FALSE)</f>
        <v>0.15312442918214569</v>
      </c>
      <c r="S19" s="49">
        <f t="shared" si="12"/>
        <v>0.24620146669447146</v>
      </c>
    </row>
    <row r="20" spans="1:19" x14ac:dyDescent="0.25">
      <c r="A20" s="52" t="s">
        <v>1302</v>
      </c>
      <c r="B20" s="52" t="s">
        <v>1303</v>
      </c>
      <c r="C20" s="52" t="s">
        <v>171</v>
      </c>
      <c r="D20" s="53">
        <f t="shared" si="0"/>
        <v>10027133</v>
      </c>
      <c r="E20" s="53">
        <f t="shared" si="1"/>
        <v>5324438</v>
      </c>
      <c r="F20" s="54">
        <f t="shared" si="2"/>
        <v>0.53100302948011158</v>
      </c>
      <c r="G20" s="53">
        <f t="shared" si="3"/>
        <v>10649722</v>
      </c>
      <c r="H20" s="53">
        <f t="shared" si="4"/>
        <v>7036132</v>
      </c>
      <c r="I20" s="54">
        <f t="shared" si="5"/>
        <v>0.66068691746131969</v>
      </c>
      <c r="J20" s="53">
        <f t="shared" si="6"/>
        <v>10435396</v>
      </c>
      <c r="K20" s="53">
        <f t="shared" si="7"/>
        <v>9133270</v>
      </c>
      <c r="L20" s="54">
        <f t="shared" si="8"/>
        <v>0.87522025996905151</v>
      </c>
      <c r="M20" s="51">
        <f t="shared" si="9"/>
        <v>11547335</v>
      </c>
      <c r="N20" s="51">
        <f t="shared" si="10"/>
        <v>10434034</v>
      </c>
      <c r="O20" s="49">
        <f t="shared" si="11"/>
        <v>0.90358805733097725</v>
      </c>
      <c r="P20" s="51">
        <f>VLOOKUP(A20,[1]Data!$A$1:$G$659,5,FALSE)</f>
        <v>11825226</v>
      </c>
      <c r="Q20" s="51">
        <f>VLOOKUP(A20,[1]Data!$A$1:$G$659,6,FALSE)</f>
        <v>11556049</v>
      </c>
      <c r="R20" s="49">
        <f>VLOOKUP(A20,[1]Data!$A$1:$G$659,7,FALSE)</f>
        <v>0.97723705238276204</v>
      </c>
      <c r="S20" s="49">
        <f t="shared" si="12"/>
        <v>0.78954706332484437</v>
      </c>
    </row>
    <row r="21" spans="1:19" x14ac:dyDescent="0.25">
      <c r="A21" s="52" t="s">
        <v>1304</v>
      </c>
      <c r="B21" s="52" t="s">
        <v>1305</v>
      </c>
      <c r="C21" s="52" t="s">
        <v>127</v>
      </c>
      <c r="D21" s="53">
        <f t="shared" si="0"/>
        <v>23081023</v>
      </c>
      <c r="E21" s="53">
        <f t="shared" si="1"/>
        <v>4293274</v>
      </c>
      <c r="F21" s="54">
        <f t="shared" si="2"/>
        <v>0.18600882638520833</v>
      </c>
      <c r="G21" s="53">
        <f t="shared" si="3"/>
        <v>19197905</v>
      </c>
      <c r="H21" s="53">
        <f t="shared" si="4"/>
        <v>4821606</v>
      </c>
      <c r="I21" s="54">
        <f t="shared" si="5"/>
        <v>0.25115271692406022</v>
      </c>
      <c r="J21" s="53">
        <f t="shared" si="6"/>
        <v>18873310</v>
      </c>
      <c r="K21" s="53">
        <f t="shared" si="7"/>
        <v>6313651</v>
      </c>
      <c r="L21" s="54">
        <f t="shared" si="8"/>
        <v>0.33452801866763171</v>
      </c>
      <c r="M21" s="51">
        <f t="shared" si="9"/>
        <v>18134001</v>
      </c>
      <c r="N21" s="51">
        <f t="shared" si="10"/>
        <v>8475732</v>
      </c>
      <c r="O21" s="49">
        <f t="shared" si="11"/>
        <v>0.4673944817803859</v>
      </c>
      <c r="P21" s="51">
        <f>VLOOKUP(A21,[1]Data!$A$1:$G$659,5,FALSE)</f>
        <v>21277279</v>
      </c>
      <c r="Q21" s="51">
        <f>VLOOKUP(A21,[1]Data!$A$1:$G$659,6,FALSE)</f>
        <v>8231093</v>
      </c>
      <c r="R21" s="49">
        <f>VLOOKUP(A21,[1]Data!$A$1:$G$659,7,FALSE)</f>
        <v>0.38684894811972903</v>
      </c>
      <c r="S21" s="49">
        <f t="shared" si="12"/>
        <v>0.32518659837540304</v>
      </c>
    </row>
    <row r="22" spans="1:19" x14ac:dyDescent="0.25">
      <c r="A22" s="52" t="s">
        <v>1306</v>
      </c>
      <c r="B22" s="52" t="s">
        <v>1307</v>
      </c>
      <c r="C22" s="52" t="s">
        <v>68</v>
      </c>
      <c r="D22" s="53">
        <f t="shared" si="0"/>
        <v>10369546</v>
      </c>
      <c r="E22" s="53">
        <f t="shared" si="1"/>
        <v>21996320</v>
      </c>
      <c r="F22" s="54">
        <f t="shared" si="2"/>
        <v>2.1212423378998464</v>
      </c>
      <c r="G22" s="53">
        <f t="shared" si="3"/>
        <v>10625462</v>
      </c>
      <c r="H22" s="53">
        <f t="shared" si="4"/>
        <v>22296961</v>
      </c>
      <c r="I22" s="54">
        <f t="shared" si="5"/>
        <v>2.0984462605014258</v>
      </c>
      <c r="J22" s="53">
        <f t="shared" si="6"/>
        <v>11285503</v>
      </c>
      <c r="K22" s="53">
        <f t="shared" si="7"/>
        <v>22206638</v>
      </c>
      <c r="L22" s="54">
        <f t="shared" si="8"/>
        <v>1.9677136233980888</v>
      </c>
      <c r="M22" s="51">
        <f t="shared" si="9"/>
        <v>11617788</v>
      </c>
      <c r="N22" s="51">
        <f t="shared" si="10"/>
        <v>22779027</v>
      </c>
      <c r="O22" s="49">
        <f t="shared" si="11"/>
        <v>1.9607025881346776</v>
      </c>
      <c r="P22" s="51">
        <f>VLOOKUP(A22,[1]Data!$A$1:$G$659,5,FALSE)</f>
        <v>12962633</v>
      </c>
      <c r="Q22" s="51">
        <f>VLOOKUP(A22,[1]Data!$A$1:$G$659,6,FALSE)</f>
        <v>21836049</v>
      </c>
      <c r="R22" s="49">
        <f>VLOOKUP(A22,[1]Data!$A$1:$G$659,7,FALSE)</f>
        <v>1.6845380872851989</v>
      </c>
      <c r="S22" s="49">
        <f t="shared" si="12"/>
        <v>1.9665285794438474</v>
      </c>
    </row>
    <row r="23" spans="1:19" x14ac:dyDescent="0.25">
      <c r="A23" s="52" t="s">
        <v>1308</v>
      </c>
      <c r="B23" s="52" t="s">
        <v>1309</v>
      </c>
      <c r="C23" s="52" t="s">
        <v>76</v>
      </c>
      <c r="D23" s="53">
        <f t="shared" si="0"/>
        <v>27896356</v>
      </c>
      <c r="E23" s="53">
        <f t="shared" si="1"/>
        <v>4206420</v>
      </c>
      <c r="F23" s="54">
        <f t="shared" si="2"/>
        <v>0.15078743617983653</v>
      </c>
      <c r="G23" s="53">
        <f t="shared" si="3"/>
        <v>28912990</v>
      </c>
      <c r="H23" s="53">
        <f t="shared" si="4"/>
        <v>4903400</v>
      </c>
      <c r="I23" s="54">
        <f t="shared" si="5"/>
        <v>0.16959159187617745</v>
      </c>
      <c r="J23" s="53">
        <f t="shared" si="6"/>
        <v>29292716</v>
      </c>
      <c r="K23" s="53">
        <f t="shared" si="7"/>
        <v>5269798</v>
      </c>
      <c r="L23" s="54">
        <f t="shared" si="8"/>
        <v>0.17990131061933623</v>
      </c>
      <c r="M23" s="51">
        <f t="shared" si="9"/>
        <v>29009491</v>
      </c>
      <c r="N23" s="51">
        <f t="shared" si="10"/>
        <v>6320332</v>
      </c>
      <c r="O23" s="49">
        <f t="shared" si="11"/>
        <v>0.21787117878076523</v>
      </c>
      <c r="P23" s="51">
        <f>VLOOKUP(A23,[1]Data!$A$1:$G$659,5,FALSE)</f>
        <v>29043347</v>
      </c>
      <c r="Q23" s="51">
        <f>VLOOKUP(A23,[1]Data!$A$1:$G$659,6,FALSE)</f>
        <v>8089964</v>
      </c>
      <c r="R23" s="49">
        <f>VLOOKUP(A23,[1]Data!$A$1:$G$659,7,FALSE)</f>
        <v>0.27854792355715752</v>
      </c>
      <c r="S23" s="49">
        <f t="shared" si="12"/>
        <v>0.19933988820265461</v>
      </c>
    </row>
    <row r="24" spans="1:19" x14ac:dyDescent="0.25">
      <c r="A24" s="52" t="s">
        <v>1310</v>
      </c>
      <c r="B24" s="52" t="s">
        <v>1311</v>
      </c>
      <c r="C24" s="52" t="s">
        <v>412</v>
      </c>
      <c r="D24" s="53">
        <f t="shared" si="0"/>
        <v>14349872</v>
      </c>
      <c r="E24" s="53">
        <f t="shared" si="1"/>
        <v>12360687</v>
      </c>
      <c r="F24" s="54">
        <f t="shared" si="2"/>
        <v>0.86137959976228362</v>
      </c>
      <c r="G24" s="53">
        <f t="shared" si="3"/>
        <v>13755097</v>
      </c>
      <c r="H24" s="53">
        <f t="shared" si="4"/>
        <v>13025902</v>
      </c>
      <c r="I24" s="54">
        <f t="shared" si="5"/>
        <v>0.94698728769415441</v>
      </c>
      <c r="J24" s="53">
        <f t="shared" si="6"/>
        <v>14625408</v>
      </c>
      <c r="K24" s="53">
        <f t="shared" si="7"/>
        <v>13405576</v>
      </c>
      <c r="L24" s="54">
        <f t="shared" si="8"/>
        <v>0.91659501054603054</v>
      </c>
      <c r="M24" s="51">
        <f t="shared" si="9"/>
        <v>14049768</v>
      </c>
      <c r="N24" s="51">
        <f t="shared" si="10"/>
        <v>14240729</v>
      </c>
      <c r="O24" s="49">
        <f t="shared" si="11"/>
        <v>1.013591754682355</v>
      </c>
      <c r="P24" s="51">
        <f>VLOOKUP(A24,[1]Data!$A$1:$G$659,5,FALSE)</f>
        <v>14418797</v>
      </c>
      <c r="Q24" s="51">
        <f>VLOOKUP(A24,[1]Data!$A$1:$G$659,6,FALSE)</f>
        <v>15612536</v>
      </c>
      <c r="R24" s="49">
        <f>VLOOKUP(A24,[1]Data!$A$1:$G$659,7,FALSE)</f>
        <v>1.0827904713548571</v>
      </c>
      <c r="S24" s="49">
        <f t="shared" si="12"/>
        <v>0.96426882480793596</v>
      </c>
    </row>
    <row r="25" spans="1:19" x14ac:dyDescent="0.25">
      <c r="A25" s="52" t="s">
        <v>1312</v>
      </c>
      <c r="B25" s="52" t="s">
        <v>1313</v>
      </c>
      <c r="C25" s="52" t="s">
        <v>35</v>
      </c>
      <c r="D25" s="53">
        <f t="shared" si="0"/>
        <v>12728406</v>
      </c>
      <c r="E25" s="53">
        <f t="shared" si="1"/>
        <v>7155804</v>
      </c>
      <c r="F25" s="54">
        <f t="shared" si="2"/>
        <v>0.56219168370336392</v>
      </c>
      <c r="G25" s="53">
        <f t="shared" si="3"/>
        <v>11164747</v>
      </c>
      <c r="H25" s="53">
        <f t="shared" si="4"/>
        <v>8093147</v>
      </c>
      <c r="I25" s="54">
        <f t="shared" si="5"/>
        <v>0.72488404797708361</v>
      </c>
      <c r="J25" s="53">
        <f t="shared" si="6"/>
        <v>11927931</v>
      </c>
      <c r="K25" s="53">
        <f t="shared" si="7"/>
        <v>8517771</v>
      </c>
      <c r="L25" s="54">
        <f t="shared" si="8"/>
        <v>0.71410297393571442</v>
      </c>
      <c r="M25" s="51">
        <f t="shared" si="9"/>
        <v>11608424</v>
      </c>
      <c r="N25" s="51">
        <f t="shared" si="10"/>
        <v>9294598</v>
      </c>
      <c r="O25" s="49">
        <f t="shared" si="11"/>
        <v>0.80067699112299828</v>
      </c>
      <c r="P25" s="51">
        <f>VLOOKUP(A25,[1]Data!$A$1:$G$659,5,FALSE)</f>
        <v>13827114</v>
      </c>
      <c r="Q25" s="51">
        <f>VLOOKUP(A25,[1]Data!$A$1:$G$659,6,FALSE)</f>
        <v>8422389</v>
      </c>
      <c r="R25" s="49">
        <f>VLOOKUP(A25,[1]Data!$A$1:$G$659,7,FALSE)</f>
        <v>0.60912125263449768</v>
      </c>
      <c r="S25" s="49">
        <f t="shared" si="12"/>
        <v>0.68219538987473161</v>
      </c>
    </row>
    <row r="26" spans="1:19" x14ac:dyDescent="0.25">
      <c r="A26" s="52" t="s">
        <v>1314</v>
      </c>
      <c r="B26" s="52" t="s">
        <v>1315</v>
      </c>
      <c r="C26" s="52" t="s">
        <v>49</v>
      </c>
      <c r="D26" s="53">
        <f t="shared" si="0"/>
        <v>26208967</v>
      </c>
      <c r="E26" s="53">
        <f t="shared" si="1"/>
        <v>6097935</v>
      </c>
      <c r="F26" s="54">
        <f t="shared" si="2"/>
        <v>0.23266598031124233</v>
      </c>
      <c r="G26" s="53">
        <f t="shared" si="3"/>
        <v>25540435</v>
      </c>
      <c r="H26" s="53">
        <f t="shared" si="4"/>
        <v>6605362</v>
      </c>
      <c r="I26" s="54">
        <f t="shared" si="5"/>
        <v>0.25862370785775574</v>
      </c>
      <c r="J26" s="53">
        <f t="shared" si="6"/>
        <v>25709187</v>
      </c>
      <c r="K26" s="53">
        <f t="shared" si="7"/>
        <v>7201555</v>
      </c>
      <c r="L26" s="54">
        <f t="shared" si="8"/>
        <v>0.28011601455930907</v>
      </c>
      <c r="M26" s="51">
        <f t="shared" si="9"/>
        <v>27138944</v>
      </c>
      <c r="N26" s="51">
        <f t="shared" si="10"/>
        <v>7329245</v>
      </c>
      <c r="O26" s="49">
        <f t="shared" si="11"/>
        <v>0.27006375045396019</v>
      </c>
      <c r="P26" s="51">
        <f>VLOOKUP(A26,[1]Data!$A$1:$G$659,5,FALSE)</f>
        <v>27537523</v>
      </c>
      <c r="Q26" s="51">
        <f>VLOOKUP(A26,[1]Data!$A$1:$G$659,6,FALSE)</f>
        <v>7994848</v>
      </c>
      <c r="R26" s="49">
        <f>VLOOKUP(A26,[1]Data!$A$1:$G$659,7,FALSE)</f>
        <v>0.29032560408574148</v>
      </c>
      <c r="S26" s="49">
        <f t="shared" si="12"/>
        <v>0.2663590114536018</v>
      </c>
    </row>
    <row r="27" spans="1:19" x14ac:dyDescent="0.25">
      <c r="A27" s="52" t="s">
        <v>1316</v>
      </c>
      <c r="B27" s="52" t="s">
        <v>1317</v>
      </c>
      <c r="C27" s="52" t="s">
        <v>1012</v>
      </c>
      <c r="D27" s="53">
        <f t="shared" si="0"/>
        <v>5825396</v>
      </c>
      <c r="E27" s="53">
        <f t="shared" si="1"/>
        <v>3533364</v>
      </c>
      <c r="F27" s="54">
        <f t="shared" si="2"/>
        <v>0.60654485978292294</v>
      </c>
      <c r="G27" s="53">
        <f t="shared" si="3"/>
        <v>5673962</v>
      </c>
      <c r="H27" s="53">
        <f t="shared" si="4"/>
        <v>3818399</v>
      </c>
      <c r="I27" s="54">
        <f t="shared" si="5"/>
        <v>0.6729687297870518</v>
      </c>
      <c r="J27" s="53">
        <f t="shared" si="6"/>
        <v>5760213</v>
      </c>
      <c r="K27" s="53">
        <f t="shared" si="7"/>
        <v>4305555</v>
      </c>
      <c r="L27" s="54">
        <f t="shared" si="8"/>
        <v>0.74746454688394337</v>
      </c>
      <c r="M27" s="51">
        <f t="shared" si="9"/>
        <v>6013766</v>
      </c>
      <c r="N27" s="51">
        <f t="shared" si="10"/>
        <v>4759898</v>
      </c>
      <c r="O27" s="49">
        <f t="shared" si="11"/>
        <v>0.79150036765647347</v>
      </c>
      <c r="P27" s="51">
        <f>VLOOKUP(A27,[1]Data!$A$1:$G$659,5,FALSE)</f>
        <v>6152044</v>
      </c>
      <c r="Q27" s="51">
        <f>VLOOKUP(A27,[1]Data!$A$1:$G$659,6,FALSE)</f>
        <v>4762100</v>
      </c>
      <c r="R27" s="49">
        <f>VLOOKUP(A27,[1]Data!$A$1:$G$659,7,FALSE)</f>
        <v>0.77406793579499755</v>
      </c>
      <c r="S27" s="49">
        <f t="shared" si="12"/>
        <v>0.71850928798107783</v>
      </c>
    </row>
    <row r="28" spans="1:19" x14ac:dyDescent="0.25">
      <c r="A28" s="52" t="s">
        <v>1318</v>
      </c>
      <c r="B28" s="52" t="s">
        <v>1319</v>
      </c>
      <c r="C28" s="52" t="s">
        <v>186</v>
      </c>
      <c r="D28" s="53">
        <f t="shared" si="0"/>
        <v>10599367</v>
      </c>
      <c r="E28" s="53">
        <f t="shared" si="1"/>
        <v>19912910</v>
      </c>
      <c r="F28" s="54">
        <f t="shared" si="2"/>
        <v>1.8786886047062998</v>
      </c>
      <c r="G28" s="53">
        <f t="shared" si="3"/>
        <v>10767637</v>
      </c>
      <c r="H28" s="53">
        <f t="shared" si="4"/>
        <v>21901597</v>
      </c>
      <c r="I28" s="54">
        <f t="shared" si="5"/>
        <v>2.0340207419696634</v>
      </c>
      <c r="J28" s="53">
        <f t="shared" si="6"/>
        <v>10885643</v>
      </c>
      <c r="K28" s="53">
        <f t="shared" si="7"/>
        <v>24029763</v>
      </c>
      <c r="L28" s="54">
        <f t="shared" si="8"/>
        <v>2.2074729990685897</v>
      </c>
      <c r="M28" s="51">
        <f t="shared" si="9"/>
        <v>10762189</v>
      </c>
      <c r="N28" s="51">
        <f t="shared" si="10"/>
        <v>26294144</v>
      </c>
      <c r="O28" s="49">
        <f t="shared" si="11"/>
        <v>2.4431966396427343</v>
      </c>
      <c r="P28" s="51">
        <f>VLOOKUP(A28,[1]Data!$A$1:$G$659,5,FALSE)</f>
        <v>11373904</v>
      </c>
      <c r="Q28" s="51">
        <f>VLOOKUP(A28,[1]Data!$A$1:$G$659,6,FALSE)</f>
        <v>27827306</v>
      </c>
      <c r="R28" s="49">
        <f>VLOOKUP(A28,[1]Data!$A$1:$G$659,7,FALSE)</f>
        <v>2.4465923046299669</v>
      </c>
      <c r="S28" s="49">
        <f t="shared" si="12"/>
        <v>2.2019942580034506</v>
      </c>
    </row>
    <row r="29" spans="1:19" x14ac:dyDescent="0.25">
      <c r="A29" s="52" t="s">
        <v>1320</v>
      </c>
      <c r="B29" s="52" t="s">
        <v>1321</v>
      </c>
      <c r="C29" s="52" t="s">
        <v>217</v>
      </c>
      <c r="D29" s="53">
        <f t="shared" si="0"/>
        <v>16295016</v>
      </c>
      <c r="E29" s="53">
        <f t="shared" si="1"/>
        <v>9477532</v>
      </c>
      <c r="F29" s="54">
        <f t="shared" si="2"/>
        <v>0.58162152157444946</v>
      </c>
      <c r="G29" s="53">
        <f t="shared" si="3"/>
        <v>16078143</v>
      </c>
      <c r="H29" s="53">
        <f t="shared" si="4"/>
        <v>8287518</v>
      </c>
      <c r="I29" s="54">
        <f t="shared" si="5"/>
        <v>0.51545243751097369</v>
      </c>
      <c r="J29" s="53">
        <f t="shared" si="6"/>
        <v>15344652</v>
      </c>
      <c r="K29" s="53">
        <f t="shared" si="7"/>
        <v>8021518</v>
      </c>
      <c r="L29" s="54">
        <f t="shared" si="8"/>
        <v>0.52275659298105948</v>
      </c>
      <c r="M29" s="51">
        <f t="shared" si="9"/>
        <v>15472524</v>
      </c>
      <c r="N29" s="51">
        <f t="shared" si="10"/>
        <v>8683781</v>
      </c>
      <c r="O29" s="49">
        <f t="shared" si="11"/>
        <v>0.56123881274961995</v>
      </c>
      <c r="P29" s="51">
        <f>VLOOKUP(A29,[1]Data!$A$1:$G$659,5,FALSE)</f>
        <v>16311509</v>
      </c>
      <c r="Q29" s="51">
        <f>VLOOKUP(A29,[1]Data!$A$1:$G$659,6,FALSE)</f>
        <v>10154997</v>
      </c>
      <c r="R29" s="49">
        <f>VLOOKUP(A29,[1]Data!$A$1:$G$659,7,FALSE)</f>
        <v>0.62256637322763941</v>
      </c>
      <c r="S29" s="49">
        <f t="shared" si="12"/>
        <v>0.56072714760874842</v>
      </c>
    </row>
    <row r="30" spans="1:19" x14ac:dyDescent="0.25">
      <c r="A30" s="52" t="s">
        <v>1322</v>
      </c>
      <c r="B30" s="52" t="s">
        <v>1323</v>
      </c>
      <c r="C30" s="52" t="s">
        <v>79</v>
      </c>
      <c r="D30" s="53">
        <f t="shared" si="0"/>
        <v>15079887</v>
      </c>
      <c r="E30" s="53">
        <f t="shared" si="1"/>
        <v>7639437</v>
      </c>
      <c r="F30" s="54">
        <f t="shared" si="2"/>
        <v>0.50659776164105208</v>
      </c>
      <c r="G30" s="53">
        <f t="shared" si="3"/>
        <v>15044856</v>
      </c>
      <c r="H30" s="53">
        <f t="shared" si="4"/>
        <v>8290273</v>
      </c>
      <c r="I30" s="54">
        <f t="shared" si="5"/>
        <v>0.55103704548584576</v>
      </c>
      <c r="J30" s="53">
        <f t="shared" si="6"/>
        <v>14787751</v>
      </c>
      <c r="K30" s="53">
        <f t="shared" si="7"/>
        <v>9553697</v>
      </c>
      <c r="L30" s="54">
        <f t="shared" si="8"/>
        <v>0.64605476519046068</v>
      </c>
      <c r="M30" s="51">
        <f t="shared" si="9"/>
        <v>15062508</v>
      </c>
      <c r="N30" s="51">
        <f t="shared" si="10"/>
        <v>10560107</v>
      </c>
      <c r="O30" s="49">
        <f t="shared" si="11"/>
        <v>0.70108556954791323</v>
      </c>
      <c r="P30" s="51">
        <f>VLOOKUP(A30,[1]Data!$A$1:$G$659,5,FALSE)</f>
        <v>15764322</v>
      </c>
      <c r="Q30" s="51">
        <f>VLOOKUP(A30,[1]Data!$A$1:$G$659,6,FALSE)</f>
        <v>10834286</v>
      </c>
      <c r="R30" s="49">
        <f>VLOOKUP(A30,[1]Data!$A$1:$G$659,7,FALSE)</f>
        <v>0.68726622051998176</v>
      </c>
      <c r="S30" s="49">
        <f t="shared" si="12"/>
        <v>0.61840827247705066</v>
      </c>
    </row>
    <row r="31" spans="1:19" x14ac:dyDescent="0.25">
      <c r="A31" s="52" t="s">
        <v>1324</v>
      </c>
      <c r="B31" s="52" t="s">
        <v>1325</v>
      </c>
      <c r="C31" s="52" t="s">
        <v>146</v>
      </c>
      <c r="D31" s="53">
        <f t="shared" si="0"/>
        <v>13704938</v>
      </c>
      <c r="E31" s="53">
        <f t="shared" si="1"/>
        <v>5147045</v>
      </c>
      <c r="F31" s="54">
        <f t="shared" si="2"/>
        <v>0.37556134876348946</v>
      </c>
      <c r="G31" s="53">
        <f t="shared" si="3"/>
        <v>13434534</v>
      </c>
      <c r="H31" s="53">
        <f t="shared" si="4"/>
        <v>5460029</v>
      </c>
      <c r="I31" s="54">
        <f t="shared" si="5"/>
        <v>0.4064174462619991</v>
      </c>
      <c r="J31" s="53">
        <f t="shared" si="6"/>
        <v>12644683</v>
      </c>
      <c r="K31" s="53">
        <f t="shared" si="7"/>
        <v>6690513</v>
      </c>
      <c r="L31" s="54">
        <f t="shared" si="8"/>
        <v>0.52911670462596805</v>
      </c>
      <c r="M31" s="51">
        <f t="shared" si="9"/>
        <v>12885652</v>
      </c>
      <c r="N31" s="51">
        <f t="shared" si="10"/>
        <v>7731864</v>
      </c>
      <c r="O31" s="49">
        <f t="shared" si="11"/>
        <v>0.60003669197336695</v>
      </c>
      <c r="P31" s="51">
        <f>VLOOKUP(A31,[1]Data!$A$1:$G$659,5,FALSE)</f>
        <v>13554125</v>
      </c>
      <c r="Q31" s="51">
        <f>VLOOKUP(A31,[1]Data!$A$1:$G$659,6,FALSE)</f>
        <v>8573377</v>
      </c>
      <c r="R31" s="49">
        <f>VLOOKUP(A31,[1]Data!$A$1:$G$659,7,FALSE)</f>
        <v>0.63252899025204501</v>
      </c>
      <c r="S31" s="49">
        <f t="shared" si="12"/>
        <v>0.50873223637537368</v>
      </c>
    </row>
    <row r="32" spans="1:19" x14ac:dyDescent="0.25">
      <c r="A32" s="52" t="s">
        <v>1326</v>
      </c>
      <c r="B32" s="52" t="s">
        <v>1327</v>
      </c>
      <c r="C32" s="52" t="s">
        <v>143</v>
      </c>
      <c r="D32" s="53">
        <f t="shared" si="0"/>
        <v>20889336</v>
      </c>
      <c r="E32" s="53">
        <f t="shared" si="1"/>
        <v>6344312</v>
      </c>
      <c r="F32" s="54">
        <f t="shared" si="2"/>
        <v>0.30371056313135086</v>
      </c>
      <c r="G32" s="53">
        <f t="shared" si="3"/>
        <v>12839038</v>
      </c>
      <c r="H32" s="53">
        <f t="shared" si="4"/>
        <v>8831507</v>
      </c>
      <c r="I32" s="54">
        <f t="shared" si="5"/>
        <v>0.68786360784974698</v>
      </c>
      <c r="J32" s="53">
        <f t="shared" si="6"/>
        <v>13773324</v>
      </c>
      <c r="K32" s="53">
        <f t="shared" si="7"/>
        <v>11111831</v>
      </c>
      <c r="L32" s="54">
        <f t="shared" si="8"/>
        <v>0.80676465608447168</v>
      </c>
      <c r="M32" s="51">
        <f t="shared" si="9"/>
        <v>15483657</v>
      </c>
      <c r="N32" s="51">
        <f t="shared" si="10"/>
        <v>11834748</v>
      </c>
      <c r="O32" s="49">
        <f t="shared" si="11"/>
        <v>0.76433803719625149</v>
      </c>
      <c r="P32" s="51">
        <f>VLOOKUP(A32,[1]Data!$A$1:$G$659,5,FALSE)</f>
        <v>15285137</v>
      </c>
      <c r="Q32" s="51">
        <f>VLOOKUP(A32,[1]Data!$A$1:$G$659,6,FALSE)</f>
        <v>13439123</v>
      </c>
      <c r="R32" s="49">
        <f>VLOOKUP(A32,[1]Data!$A$1:$G$659,7,FALSE)</f>
        <v>0.87922816786005908</v>
      </c>
      <c r="S32" s="49">
        <f t="shared" si="12"/>
        <v>0.68838100642437605</v>
      </c>
    </row>
    <row r="33" spans="1:19" x14ac:dyDescent="0.25">
      <c r="A33" s="52" t="s">
        <v>1328</v>
      </c>
      <c r="B33" s="52" t="s">
        <v>1329</v>
      </c>
      <c r="C33" s="52" t="s">
        <v>256</v>
      </c>
      <c r="D33" s="53">
        <f t="shared" si="0"/>
        <v>6570374</v>
      </c>
      <c r="E33" s="53">
        <f t="shared" si="1"/>
        <v>2458326</v>
      </c>
      <c r="F33" s="54">
        <f t="shared" si="2"/>
        <v>0.37415313040018727</v>
      </c>
      <c r="G33" s="53">
        <f t="shared" si="3"/>
        <v>6572574</v>
      </c>
      <c r="H33" s="53">
        <f t="shared" si="4"/>
        <v>2354381</v>
      </c>
      <c r="I33" s="54">
        <f t="shared" si="5"/>
        <v>0.3582129314938105</v>
      </c>
      <c r="J33" s="53">
        <f t="shared" si="6"/>
        <v>6890439</v>
      </c>
      <c r="K33" s="53">
        <f t="shared" si="7"/>
        <v>2287429</v>
      </c>
      <c r="L33" s="54">
        <f t="shared" si="8"/>
        <v>0.33197144623151009</v>
      </c>
      <c r="M33" s="51">
        <f t="shared" si="9"/>
        <v>7389204</v>
      </c>
      <c r="N33" s="51">
        <f t="shared" si="10"/>
        <v>2111246</v>
      </c>
      <c r="O33" s="49">
        <f t="shared" si="11"/>
        <v>0.28572035634690829</v>
      </c>
      <c r="P33" s="51">
        <f>VLOOKUP(A33,[1]Data!$A$1:$G$659,5,FALSE)</f>
        <v>7596800</v>
      </c>
      <c r="Q33" s="51">
        <f>VLOOKUP(A33,[1]Data!$A$1:$G$659,6,FALSE)</f>
        <v>2308550</v>
      </c>
      <c r="R33" s="49">
        <f>VLOOKUP(A33,[1]Data!$A$1:$G$659,7,FALSE)</f>
        <v>0.30388453032855939</v>
      </c>
      <c r="S33" s="49">
        <f t="shared" si="12"/>
        <v>0.33078847896019514</v>
      </c>
    </row>
    <row r="34" spans="1:19" x14ac:dyDescent="0.25">
      <c r="A34" s="52" t="s">
        <v>1330</v>
      </c>
      <c r="B34" s="52" t="s">
        <v>1331</v>
      </c>
      <c r="C34" s="52" t="s">
        <v>334</v>
      </c>
      <c r="D34" s="53">
        <f t="shared" ref="D34:D50" si="13">VLOOKUP(A34,Master, 7,FALSE)</f>
        <v>11821957</v>
      </c>
      <c r="E34" s="53">
        <f t="shared" ref="E34:E50" si="14">VLOOKUP(A34, Master, 8,FALSE)</f>
        <v>7501158</v>
      </c>
      <c r="F34" s="54">
        <f t="shared" ref="F34:F50" si="15">VLOOKUP(A34, Master, 9, FALSE)</f>
        <v>0.63451068211464479</v>
      </c>
      <c r="G34" s="53">
        <f t="shared" ref="G34:G50" si="16">VLOOKUP(A34, Master, 10, FALSE)</f>
        <v>11139628</v>
      </c>
      <c r="H34" s="53">
        <f t="shared" ref="H34:H50" si="17">VLOOKUP(A34, Master, 11, FALSE)</f>
        <v>7767117</v>
      </c>
      <c r="I34" s="54">
        <f t="shared" ref="I34:I50" si="18">VLOOKUP(A34, Master, 12, FALSE)</f>
        <v>0.69725102130879058</v>
      </c>
      <c r="J34" s="53">
        <f t="shared" ref="J34:J50" si="19">VLOOKUP(A34, Master, 13, FALSE)</f>
        <v>11820206</v>
      </c>
      <c r="K34" s="53">
        <f t="shared" ref="K34:K50" si="20">VLOOKUP(A34, Master, 14, FALSE)</f>
        <v>8423155</v>
      </c>
      <c r="L34" s="54">
        <f t="shared" ref="L34:L50" si="21">VLOOKUP(A34, Master, 15, FALSE)</f>
        <v>0.71260644696039988</v>
      </c>
      <c r="M34" s="51">
        <f t="shared" ref="M34:M50" si="22">VLOOKUP(A34, Master, 16, FALSE)</f>
        <v>12340136</v>
      </c>
      <c r="N34" s="51">
        <f t="shared" ref="N34:N50" si="23">VLOOKUP(A34, Master, 17, FALSE)</f>
        <v>7841221</v>
      </c>
      <c r="O34" s="49">
        <f t="shared" ref="O34:O50" si="24">VLOOKUP(A34, Master, 18, FALSE)</f>
        <v>0.63542419629735036</v>
      </c>
      <c r="P34" s="51">
        <f>VLOOKUP(A34,[1]Data!$A$1:$G$659,5,FALSE)</f>
        <v>11802480</v>
      </c>
      <c r="Q34" s="51">
        <f>VLOOKUP(A34,[1]Data!$A$1:$G$659,6,FALSE)</f>
        <v>7748688</v>
      </c>
      <c r="R34" s="49">
        <f>VLOOKUP(A34,[1]Data!$A$1:$G$659,7,FALSE)</f>
        <v>0.65653049189661838</v>
      </c>
      <c r="S34" s="49">
        <f t="shared" ref="S34:S49" si="25">AVERAGE(F34,I34,L34,O34,R34)</f>
        <v>0.66726456771556075</v>
      </c>
    </row>
    <row r="35" spans="1:19" x14ac:dyDescent="0.25">
      <c r="A35" s="52" t="s">
        <v>1332</v>
      </c>
      <c r="B35" s="52" t="s">
        <v>1333</v>
      </c>
      <c r="C35" s="52" t="s">
        <v>20</v>
      </c>
      <c r="D35" s="53">
        <f t="shared" si="13"/>
        <v>7032641</v>
      </c>
      <c r="E35" s="53">
        <f t="shared" si="14"/>
        <v>2967991</v>
      </c>
      <c r="F35" s="54">
        <f t="shared" si="15"/>
        <v>0.42203078473648803</v>
      </c>
      <c r="G35" s="53">
        <f t="shared" si="16"/>
        <v>6438214</v>
      </c>
      <c r="H35" s="53">
        <f t="shared" si="17"/>
        <v>3579922</v>
      </c>
      <c r="I35" s="54">
        <f t="shared" si="18"/>
        <v>0.5560427161942737</v>
      </c>
      <c r="J35" s="53">
        <f t="shared" si="19"/>
        <v>7158557</v>
      </c>
      <c r="K35" s="53">
        <f t="shared" si="20"/>
        <v>3605105</v>
      </c>
      <c r="L35" s="54">
        <f t="shared" si="21"/>
        <v>0.503607780171339</v>
      </c>
      <c r="M35" s="51">
        <f t="shared" si="22"/>
        <v>6840917</v>
      </c>
      <c r="N35" s="51">
        <f t="shared" si="23"/>
        <v>3931279</v>
      </c>
      <c r="O35" s="49">
        <f t="shared" si="24"/>
        <v>0.57467134888495208</v>
      </c>
      <c r="P35" s="51">
        <f>VLOOKUP(A35,[1]Data!$A$1:$G$659,5,FALSE)</f>
        <v>7628273</v>
      </c>
      <c r="Q35" s="51">
        <f>VLOOKUP(A35,[1]Data!$A$1:$G$659,6,FALSE)</f>
        <v>3547180</v>
      </c>
      <c r="R35" s="49">
        <f>VLOOKUP(A35,[1]Data!$A$1:$G$659,7,FALSE)</f>
        <v>0.46500433322194945</v>
      </c>
      <c r="S35" s="49">
        <f t="shared" si="25"/>
        <v>0.50427139264180043</v>
      </c>
    </row>
    <row r="36" spans="1:19" x14ac:dyDescent="0.25">
      <c r="A36" s="52" t="s">
        <v>1334</v>
      </c>
      <c r="B36" s="52" t="s">
        <v>1335</v>
      </c>
      <c r="C36" s="52" t="s">
        <v>158</v>
      </c>
      <c r="D36" s="53">
        <f t="shared" si="13"/>
        <v>13750859</v>
      </c>
      <c r="E36" s="53">
        <f t="shared" si="14"/>
        <v>8816255</v>
      </c>
      <c r="F36" s="54">
        <f t="shared" si="15"/>
        <v>0.64114212792088121</v>
      </c>
      <c r="G36" s="53">
        <f t="shared" si="16"/>
        <v>13428893</v>
      </c>
      <c r="H36" s="53">
        <f t="shared" si="17"/>
        <v>8064097</v>
      </c>
      <c r="I36" s="54">
        <f t="shared" si="18"/>
        <v>0.6005034815602448</v>
      </c>
      <c r="J36" s="53">
        <f t="shared" si="19"/>
        <v>13399505</v>
      </c>
      <c r="K36" s="53">
        <f t="shared" si="20"/>
        <v>7723496</v>
      </c>
      <c r="L36" s="54">
        <f t="shared" si="21"/>
        <v>0.57640159095429266</v>
      </c>
      <c r="M36" s="51">
        <f t="shared" si="22"/>
        <v>13337526</v>
      </c>
      <c r="N36" s="51">
        <f t="shared" si="23"/>
        <v>8167490</v>
      </c>
      <c r="O36" s="49">
        <f t="shared" si="24"/>
        <v>0.61236919050804473</v>
      </c>
      <c r="P36" s="51">
        <f>VLOOKUP(A36,[1]Data!$A$1:$G$659,5,FALSE)</f>
        <v>13809853</v>
      </c>
      <c r="Q36" s="51">
        <f>VLOOKUP(A36,[1]Data!$A$1:$G$659,6,FALSE)</f>
        <v>9671462</v>
      </c>
      <c r="R36" s="49">
        <f>VLOOKUP(A36,[1]Data!$A$1:$G$659,7,FALSE)</f>
        <v>0.70033055384441822</v>
      </c>
      <c r="S36" s="49">
        <f t="shared" si="25"/>
        <v>0.62614938895757644</v>
      </c>
    </row>
    <row r="37" spans="1:19" x14ac:dyDescent="0.25">
      <c r="A37" s="52" t="s">
        <v>1336</v>
      </c>
      <c r="B37" s="52" t="s">
        <v>1337</v>
      </c>
      <c r="C37" s="52" t="s">
        <v>88</v>
      </c>
      <c r="D37" s="53">
        <f t="shared" si="13"/>
        <v>11980011</v>
      </c>
      <c r="E37" s="53">
        <f t="shared" si="14"/>
        <v>13144546</v>
      </c>
      <c r="F37" s="54">
        <f t="shared" si="15"/>
        <v>1.0972065050691522</v>
      </c>
      <c r="G37" s="53">
        <f t="shared" si="16"/>
        <v>11712520</v>
      </c>
      <c r="H37" s="53">
        <f t="shared" si="17"/>
        <v>13245331</v>
      </c>
      <c r="I37" s="54">
        <f t="shared" si="18"/>
        <v>1.1308694456871793</v>
      </c>
      <c r="J37" s="53">
        <f t="shared" si="19"/>
        <v>11715002</v>
      </c>
      <c r="K37" s="53">
        <f t="shared" si="20"/>
        <v>13873098</v>
      </c>
      <c r="L37" s="54">
        <f t="shared" si="21"/>
        <v>1.1842164431555369</v>
      </c>
      <c r="M37" s="51">
        <f t="shared" si="22"/>
        <v>11730139</v>
      </c>
      <c r="N37" s="51">
        <f t="shared" si="23"/>
        <v>15473651</v>
      </c>
      <c r="O37" s="49">
        <f t="shared" si="24"/>
        <v>1.3191362011993208</v>
      </c>
      <c r="P37" s="51">
        <f>VLOOKUP(A37,[1]Data!$A$1:$G$659,5,FALSE)</f>
        <v>11923647</v>
      </c>
      <c r="Q37" s="51">
        <f>VLOOKUP(A37,[1]Data!$A$1:$G$659,6,FALSE)</f>
        <v>16822448</v>
      </c>
      <c r="R37" s="49">
        <f>VLOOKUP(A37,[1]Data!$A$1:$G$659,7,FALSE)</f>
        <v>1.4108475368316422</v>
      </c>
      <c r="S37" s="49">
        <f t="shared" si="25"/>
        <v>1.2284552263885662</v>
      </c>
    </row>
    <row r="38" spans="1:19" x14ac:dyDescent="0.25">
      <c r="A38" s="52" t="s">
        <v>1338</v>
      </c>
      <c r="B38" s="52" t="s">
        <v>1339</v>
      </c>
      <c r="C38" s="52" t="s">
        <v>367</v>
      </c>
      <c r="D38" s="53">
        <f t="shared" si="13"/>
        <v>7022489</v>
      </c>
      <c r="E38" s="53">
        <f t="shared" si="14"/>
        <v>3586011</v>
      </c>
      <c r="F38" s="54">
        <f t="shared" si="15"/>
        <v>0.5106467236901332</v>
      </c>
      <c r="G38" s="53">
        <f t="shared" si="16"/>
        <v>6467197</v>
      </c>
      <c r="H38" s="53">
        <f t="shared" si="17"/>
        <v>4540255</v>
      </c>
      <c r="I38" s="54">
        <f t="shared" si="18"/>
        <v>0.70204371383769504</v>
      </c>
      <c r="J38" s="53">
        <f t="shared" si="19"/>
        <v>6414365</v>
      </c>
      <c r="K38" s="53">
        <f t="shared" si="20"/>
        <v>5760379</v>
      </c>
      <c r="L38" s="54">
        <f t="shared" si="21"/>
        <v>0.89804353197861364</v>
      </c>
      <c r="M38" s="51">
        <f t="shared" si="22"/>
        <v>6276302</v>
      </c>
      <c r="N38" s="51">
        <f t="shared" si="23"/>
        <v>7303426</v>
      </c>
      <c r="O38" s="49">
        <f t="shared" si="24"/>
        <v>1.163651143619284</v>
      </c>
      <c r="P38" s="51">
        <f>VLOOKUP(A38,[1]Data!$A$1:$G$659,5,FALSE)</f>
        <v>6521132</v>
      </c>
      <c r="Q38" s="51">
        <f>VLOOKUP(A38,[1]Data!$A$1:$G$659,6,FALSE)</f>
        <v>8727426</v>
      </c>
      <c r="R38" s="49">
        <f>VLOOKUP(A38,[1]Data!$A$1:$G$659,7,FALSE)</f>
        <v>1.3383299095923837</v>
      </c>
      <c r="S38" s="49">
        <f t="shared" si="25"/>
        <v>0.92254300454362193</v>
      </c>
    </row>
    <row r="39" spans="1:19" x14ac:dyDescent="0.25">
      <c r="A39" s="52" t="s">
        <v>1340</v>
      </c>
      <c r="B39" s="52" t="s">
        <v>1341</v>
      </c>
      <c r="C39" s="52" t="s">
        <v>41</v>
      </c>
      <c r="D39" s="53">
        <f t="shared" si="13"/>
        <v>5693446</v>
      </c>
      <c r="E39" s="53">
        <f t="shared" si="14"/>
        <v>3290929</v>
      </c>
      <c r="F39" s="54">
        <f t="shared" si="15"/>
        <v>0.5780205871804176</v>
      </c>
      <c r="G39" s="53">
        <f t="shared" si="16"/>
        <v>5542679</v>
      </c>
      <c r="H39" s="53">
        <f t="shared" si="17"/>
        <v>3286769</v>
      </c>
      <c r="I39" s="54">
        <f t="shared" si="18"/>
        <v>0.59299284696082888</v>
      </c>
      <c r="J39" s="53">
        <f t="shared" si="19"/>
        <v>5526424</v>
      </c>
      <c r="K39" s="53">
        <f t="shared" si="20"/>
        <v>3572102</v>
      </c>
      <c r="L39" s="54">
        <f t="shared" si="21"/>
        <v>0.64636770540950172</v>
      </c>
      <c r="M39" s="51">
        <f t="shared" si="22"/>
        <v>5701123</v>
      </c>
      <c r="N39" s="51">
        <f t="shared" si="23"/>
        <v>3894382</v>
      </c>
      <c r="O39" s="49">
        <f t="shared" si="24"/>
        <v>0.68309033150135512</v>
      </c>
      <c r="P39" s="51">
        <f>VLOOKUP(A39,[1]Data!$A$1:$G$659,5,FALSE)</f>
        <v>5558127</v>
      </c>
      <c r="Q39" s="51">
        <f>VLOOKUP(A39,[1]Data!$A$1:$G$659,6,FALSE)</f>
        <v>4391711</v>
      </c>
      <c r="R39" s="49">
        <f>VLOOKUP(A39,[1]Data!$A$1:$G$659,7,FALSE)</f>
        <v>0.79014225475596367</v>
      </c>
      <c r="S39" s="49">
        <f t="shared" si="25"/>
        <v>0.6581227451616134</v>
      </c>
    </row>
    <row r="40" spans="1:19" x14ac:dyDescent="0.25">
      <c r="A40" s="52" t="s">
        <v>1342</v>
      </c>
      <c r="B40" s="52" t="s">
        <v>1343</v>
      </c>
      <c r="C40" s="52" t="s">
        <v>288</v>
      </c>
      <c r="D40" s="53">
        <f t="shared" si="13"/>
        <v>10984758</v>
      </c>
      <c r="E40" s="53">
        <f t="shared" si="14"/>
        <v>6444423</v>
      </c>
      <c r="F40" s="54">
        <f t="shared" si="15"/>
        <v>0.58666954702142737</v>
      </c>
      <c r="G40" s="53">
        <f t="shared" si="16"/>
        <v>10605918</v>
      </c>
      <c r="H40" s="53">
        <f t="shared" si="17"/>
        <v>7101521</v>
      </c>
      <c r="I40" s="54">
        <f t="shared" si="18"/>
        <v>0.66958098299458846</v>
      </c>
      <c r="J40" s="53">
        <f t="shared" si="19"/>
        <v>10587352</v>
      </c>
      <c r="K40" s="53">
        <f t="shared" si="20"/>
        <v>7966010</v>
      </c>
      <c r="L40" s="54">
        <f t="shared" si="21"/>
        <v>0.75240815644931802</v>
      </c>
      <c r="M40" s="51">
        <f t="shared" si="22"/>
        <v>10742952</v>
      </c>
      <c r="N40" s="51">
        <f t="shared" si="23"/>
        <v>8863531</v>
      </c>
      <c r="O40" s="49">
        <f t="shared" si="24"/>
        <v>0.82505544099982941</v>
      </c>
      <c r="P40" s="51">
        <f>VLOOKUP(A40,[1]Data!$A$1:$G$659,5,FALSE)</f>
        <v>11260910</v>
      </c>
      <c r="Q40" s="51">
        <f>VLOOKUP(A40,[1]Data!$A$1:$G$659,6,FALSE)</f>
        <v>9175960</v>
      </c>
      <c r="R40" s="49">
        <f>VLOOKUP(A40,[1]Data!$A$1:$G$659,7,FALSE)</f>
        <v>0.81485066482193713</v>
      </c>
      <c r="S40" s="49">
        <f t="shared" si="25"/>
        <v>0.72971295845742001</v>
      </c>
    </row>
    <row r="41" spans="1:19" x14ac:dyDescent="0.25">
      <c r="A41" s="52" t="s">
        <v>1346</v>
      </c>
      <c r="B41" s="52" t="s">
        <v>1347</v>
      </c>
      <c r="C41" s="52" t="s">
        <v>11</v>
      </c>
      <c r="D41" s="53">
        <f t="shared" si="13"/>
        <v>7262049</v>
      </c>
      <c r="E41" s="53">
        <f t="shared" si="14"/>
        <v>10508262</v>
      </c>
      <c r="F41" s="54">
        <f t="shared" si="15"/>
        <v>1.447010616425199</v>
      </c>
      <c r="G41" s="53">
        <f t="shared" si="16"/>
        <v>7321795</v>
      </c>
      <c r="H41" s="53">
        <f t="shared" si="17"/>
        <v>10293153</v>
      </c>
      <c r="I41" s="54">
        <f t="shared" si="18"/>
        <v>1.4058237085304901</v>
      </c>
      <c r="J41" s="53">
        <f t="shared" si="19"/>
        <v>8108423</v>
      </c>
      <c r="K41" s="53">
        <f t="shared" si="20"/>
        <v>9530746</v>
      </c>
      <c r="L41" s="54">
        <f t="shared" si="21"/>
        <v>1.1754130242095164</v>
      </c>
      <c r="M41" s="51">
        <f t="shared" si="22"/>
        <v>11415105</v>
      </c>
      <c r="N41" s="51">
        <f t="shared" si="23"/>
        <v>5525681</v>
      </c>
      <c r="O41" s="49">
        <f t="shared" si="24"/>
        <v>0.48406747025104019</v>
      </c>
      <c r="P41" s="51">
        <f>VLOOKUP(A41,[1]Data!$A$1:$G$659,5,FALSE)</f>
        <v>9068551</v>
      </c>
      <c r="Q41" s="51">
        <f>VLOOKUP(A41,[1]Data!$A$1:$G$659,6,FALSE)</f>
        <v>7541639</v>
      </c>
      <c r="R41" s="49">
        <f>VLOOKUP(A41,[1]Data!$A$1:$G$659,7,FALSE)</f>
        <v>0.83162558163922773</v>
      </c>
      <c r="S41" s="49">
        <f t="shared" si="25"/>
        <v>1.0687880802110947</v>
      </c>
    </row>
    <row r="42" spans="1:19" x14ac:dyDescent="0.25">
      <c r="A42" s="52" t="s">
        <v>1348</v>
      </c>
      <c r="B42" s="52" t="s">
        <v>1349</v>
      </c>
      <c r="C42" s="52" t="s">
        <v>14</v>
      </c>
      <c r="D42" s="53">
        <f t="shared" si="13"/>
        <v>5449285</v>
      </c>
      <c r="E42" s="53">
        <f t="shared" si="14"/>
        <v>4024421</v>
      </c>
      <c r="F42" s="54">
        <f t="shared" si="15"/>
        <v>0.73852276032543718</v>
      </c>
      <c r="G42" s="53">
        <f t="shared" si="16"/>
        <v>5254764</v>
      </c>
      <c r="H42" s="53">
        <f t="shared" si="17"/>
        <v>4171285</v>
      </c>
      <c r="I42" s="54">
        <f t="shared" si="18"/>
        <v>0.79381015017991297</v>
      </c>
      <c r="J42" s="53">
        <f t="shared" si="19"/>
        <v>5369144</v>
      </c>
      <c r="K42" s="53">
        <f t="shared" si="20"/>
        <v>4259343</v>
      </c>
      <c r="L42" s="54">
        <f t="shared" si="21"/>
        <v>0.79330019831839116</v>
      </c>
      <c r="M42" s="51">
        <f t="shared" si="22"/>
        <v>5110368</v>
      </c>
      <c r="N42" s="51">
        <f t="shared" si="23"/>
        <v>4670008</v>
      </c>
      <c r="O42" s="49">
        <f t="shared" si="24"/>
        <v>0.91383008033863711</v>
      </c>
      <c r="P42" s="51">
        <f>VLOOKUP(A42,[1]Data!$A$1:$G$659,5,FALSE)</f>
        <v>5371372</v>
      </c>
      <c r="Q42" s="51">
        <f>VLOOKUP(A42,[1]Data!$A$1:$G$659,6,FALSE)</f>
        <v>4963971</v>
      </c>
      <c r="R42" s="49">
        <f>VLOOKUP(A42,[1]Data!$A$1:$G$659,7,FALSE)</f>
        <v>0.92415327033763439</v>
      </c>
      <c r="S42" s="49">
        <f t="shared" si="25"/>
        <v>0.83272329190000249</v>
      </c>
    </row>
    <row r="43" spans="1:19" x14ac:dyDescent="0.25">
      <c r="A43" s="52" t="s">
        <v>1350</v>
      </c>
      <c r="B43" s="52" t="s">
        <v>1351</v>
      </c>
      <c r="C43" s="52" t="s">
        <v>151</v>
      </c>
      <c r="D43" s="53">
        <f t="shared" si="13"/>
        <v>7944050</v>
      </c>
      <c r="E43" s="53">
        <f t="shared" si="14"/>
        <v>1937623</v>
      </c>
      <c r="F43" s="54">
        <f t="shared" si="15"/>
        <v>0.24390871155141269</v>
      </c>
      <c r="G43" s="53">
        <f t="shared" si="16"/>
        <v>7610450</v>
      </c>
      <c r="H43" s="53">
        <f t="shared" si="17"/>
        <v>2098576</v>
      </c>
      <c r="I43" s="54">
        <f t="shared" si="18"/>
        <v>0.27574926581213988</v>
      </c>
      <c r="J43" s="53">
        <f t="shared" si="19"/>
        <v>7367345</v>
      </c>
      <c r="K43" s="53">
        <f t="shared" si="20"/>
        <v>2813415</v>
      </c>
      <c r="L43" s="54">
        <f t="shared" si="21"/>
        <v>0.38187637473200997</v>
      </c>
      <c r="M43" s="51">
        <f t="shared" si="22"/>
        <v>7946160</v>
      </c>
      <c r="N43" s="51">
        <f t="shared" si="23"/>
        <v>3840465</v>
      </c>
      <c r="O43" s="49">
        <f t="shared" si="24"/>
        <v>0.48331080672928811</v>
      </c>
      <c r="P43" s="51">
        <f>VLOOKUP(A43,[1]Data!$A$1:$G$659,5,FALSE)</f>
        <v>10391938</v>
      </c>
      <c r="Q43" s="51">
        <f>VLOOKUP(A43,[1]Data!$A$1:$G$659,6,FALSE)</f>
        <v>3241426</v>
      </c>
      <c r="R43" s="49">
        <f>VLOOKUP(A43,[1]Data!$A$1:$G$659,7,FALSE)</f>
        <v>0.31191737287116222</v>
      </c>
      <c r="S43" s="49">
        <f t="shared" si="25"/>
        <v>0.33935250633920255</v>
      </c>
    </row>
    <row r="44" spans="1:19" x14ac:dyDescent="0.25">
      <c r="A44" s="52" t="s">
        <v>1352</v>
      </c>
      <c r="B44" s="52" t="s">
        <v>1353</v>
      </c>
      <c r="C44" s="52" t="s">
        <v>56</v>
      </c>
      <c r="D44" s="53">
        <f t="shared" si="13"/>
        <v>15252726</v>
      </c>
      <c r="E44" s="53">
        <f t="shared" si="14"/>
        <v>9283957</v>
      </c>
      <c r="F44" s="54">
        <f t="shared" si="15"/>
        <v>0.60867526237605007</v>
      </c>
      <c r="G44" s="53">
        <f t="shared" si="16"/>
        <v>14882306</v>
      </c>
      <c r="H44" s="53">
        <f t="shared" si="17"/>
        <v>10069810</v>
      </c>
      <c r="I44" s="54">
        <f t="shared" si="18"/>
        <v>0.67662968359876485</v>
      </c>
      <c r="J44" s="53">
        <f t="shared" si="19"/>
        <v>13990761</v>
      </c>
      <c r="K44" s="53">
        <f t="shared" si="20"/>
        <v>11988340</v>
      </c>
      <c r="L44" s="54">
        <f t="shared" si="21"/>
        <v>0.85687547660917085</v>
      </c>
      <c r="M44" s="51">
        <f t="shared" si="22"/>
        <v>14771783</v>
      </c>
      <c r="N44" s="51">
        <f t="shared" si="23"/>
        <v>13300377</v>
      </c>
      <c r="O44" s="49">
        <f t="shared" si="24"/>
        <v>0.9003907652854094</v>
      </c>
      <c r="P44" s="51">
        <f>VLOOKUP(A44,[1]Data!$A$1:$G$659,5,FALSE)</f>
        <v>14955119</v>
      </c>
      <c r="Q44" s="51">
        <f>VLOOKUP(A44,[1]Data!$A$1:$G$659,6,FALSE)</f>
        <v>14382217</v>
      </c>
      <c r="R44" s="49">
        <f>VLOOKUP(A44,[1]Data!$A$1:$G$659,7,FALSE)</f>
        <v>0.9616919129831063</v>
      </c>
      <c r="S44" s="49">
        <f t="shared" si="25"/>
        <v>0.8008526201705003</v>
      </c>
    </row>
    <row r="45" spans="1:19" x14ac:dyDescent="0.25">
      <c r="A45" s="52" t="s">
        <v>1354</v>
      </c>
      <c r="B45" s="52" t="s">
        <v>1355</v>
      </c>
      <c r="C45" s="52" t="s">
        <v>296</v>
      </c>
      <c r="D45" s="53">
        <f t="shared" si="13"/>
        <v>17072778</v>
      </c>
      <c r="E45" s="53">
        <f t="shared" si="14"/>
        <v>3199722</v>
      </c>
      <c r="F45" s="54">
        <f t="shared" si="15"/>
        <v>0.18741659968869742</v>
      </c>
      <c r="G45" s="53">
        <f t="shared" si="16"/>
        <v>16209441</v>
      </c>
      <c r="H45" s="53">
        <f t="shared" si="17"/>
        <v>3952525</v>
      </c>
      <c r="I45" s="54">
        <f t="shared" si="18"/>
        <v>0.24384091962208937</v>
      </c>
      <c r="J45" s="53">
        <f t="shared" si="19"/>
        <v>15805732</v>
      </c>
      <c r="K45" s="53">
        <f t="shared" si="20"/>
        <v>5483476</v>
      </c>
      <c r="L45" s="54">
        <f t="shared" si="21"/>
        <v>0.34692958225534887</v>
      </c>
      <c r="M45" s="51">
        <f t="shared" si="22"/>
        <v>15708191</v>
      </c>
      <c r="N45" s="51">
        <f t="shared" si="23"/>
        <v>6668692</v>
      </c>
      <c r="O45" s="49">
        <f t="shared" si="24"/>
        <v>0.4245359634346183</v>
      </c>
      <c r="P45" s="51">
        <f>VLOOKUP(A45,[1]Data!$A$1:$G$659,5,FALSE)</f>
        <v>15840569</v>
      </c>
      <c r="Q45" s="51">
        <f>VLOOKUP(A45,[1]Data!$A$1:$G$659,6,FALSE)</f>
        <v>8020479</v>
      </c>
      <c r="R45" s="49">
        <f>VLOOKUP(A45,[1]Data!$A$1:$G$659,7,FALSE)</f>
        <v>0.50632518314209551</v>
      </c>
      <c r="S45" s="49">
        <f t="shared" si="25"/>
        <v>0.34180964962856991</v>
      </c>
    </row>
    <row r="46" spans="1:19" x14ac:dyDescent="0.25">
      <c r="A46" s="52" t="s">
        <v>1356</v>
      </c>
      <c r="B46" s="52" t="s">
        <v>1357</v>
      </c>
      <c r="C46" s="52" t="s">
        <v>485</v>
      </c>
      <c r="D46" s="53">
        <f t="shared" si="13"/>
        <v>6563070</v>
      </c>
      <c r="E46" s="53">
        <f t="shared" si="14"/>
        <v>9752990</v>
      </c>
      <c r="F46" s="54">
        <f t="shared" si="15"/>
        <v>1.4860408315011115</v>
      </c>
      <c r="G46" s="53">
        <f t="shared" si="16"/>
        <v>6582842</v>
      </c>
      <c r="H46" s="53">
        <f t="shared" si="17"/>
        <v>10741828</v>
      </c>
      <c r="I46" s="54">
        <f t="shared" si="18"/>
        <v>1.6317918613267643</v>
      </c>
      <c r="J46" s="53">
        <f t="shared" si="19"/>
        <v>7583551</v>
      </c>
      <c r="K46" s="53">
        <f t="shared" si="20"/>
        <v>10572855</v>
      </c>
      <c r="L46" s="54">
        <f t="shared" si="21"/>
        <v>1.3941826197252447</v>
      </c>
      <c r="M46" s="51">
        <f t="shared" si="22"/>
        <v>8761371</v>
      </c>
      <c r="N46" s="51">
        <f t="shared" si="23"/>
        <v>9254729</v>
      </c>
      <c r="O46" s="49">
        <f t="shared" si="24"/>
        <v>1.0563105933991381</v>
      </c>
      <c r="P46" s="51">
        <f>VLOOKUP(A46,[1]Data!$A$1:$G$659,5,FALSE)</f>
        <v>7505170</v>
      </c>
      <c r="Q46" s="51">
        <f>VLOOKUP(A46,[1]Data!$A$1:$G$659,6,FALSE)</f>
        <v>9065564</v>
      </c>
      <c r="R46" s="49">
        <f>VLOOKUP(A46,[1]Data!$A$1:$G$659,7,FALSE)</f>
        <v>1.2079092145814152</v>
      </c>
      <c r="S46" s="49">
        <f t="shared" si="25"/>
        <v>1.3552470241067347</v>
      </c>
    </row>
    <row r="47" spans="1:19" x14ac:dyDescent="0.25">
      <c r="A47" s="52" t="s">
        <v>1358</v>
      </c>
      <c r="B47" s="52" t="s">
        <v>1359</v>
      </c>
      <c r="C47" s="52" t="s">
        <v>8</v>
      </c>
      <c r="D47" s="53">
        <f t="shared" si="13"/>
        <v>6505560</v>
      </c>
      <c r="E47" s="53">
        <f t="shared" si="14"/>
        <v>11743653</v>
      </c>
      <c r="F47" s="54">
        <f t="shared" si="15"/>
        <v>1.8051717300278531</v>
      </c>
      <c r="G47" s="53">
        <f t="shared" si="16"/>
        <v>7551612</v>
      </c>
      <c r="H47" s="53">
        <f t="shared" si="17"/>
        <v>10824314</v>
      </c>
      <c r="I47" s="54">
        <f t="shared" si="18"/>
        <v>1.4333779330823671</v>
      </c>
      <c r="J47" s="53">
        <f t="shared" si="19"/>
        <v>9243889</v>
      </c>
      <c r="K47" s="53">
        <f t="shared" si="20"/>
        <v>8352052</v>
      </c>
      <c r="L47" s="54">
        <f t="shared" si="21"/>
        <v>0.9035214507660142</v>
      </c>
      <c r="M47" s="51">
        <f t="shared" si="22"/>
        <v>6389291</v>
      </c>
      <c r="N47" s="51">
        <f t="shared" si="23"/>
        <v>8632075</v>
      </c>
      <c r="O47" s="49">
        <f t="shared" si="24"/>
        <v>1.3510223591318662</v>
      </c>
      <c r="P47" s="51">
        <f>VLOOKUP(A47,[1]Data!$A$1:$G$659,5,FALSE)</f>
        <v>6936714</v>
      </c>
      <c r="Q47" s="51">
        <f>VLOOKUP(A47,[1]Data!$A$1:$G$659,6,FALSE)</f>
        <v>8416857</v>
      </c>
      <c r="R47" s="49">
        <f>VLOOKUP(A47,[1]Data!$A$1:$G$659,7,FALSE)</f>
        <v>1.21337812111037</v>
      </c>
      <c r="S47" s="49">
        <f t="shared" si="25"/>
        <v>1.3412943188236941</v>
      </c>
    </row>
    <row r="48" spans="1:19" x14ac:dyDescent="0.25">
      <c r="A48" s="52" t="s">
        <v>1360</v>
      </c>
      <c r="B48" s="52" t="s">
        <v>1361</v>
      </c>
      <c r="C48" s="52" t="s">
        <v>208</v>
      </c>
      <c r="D48" s="53">
        <f t="shared" si="13"/>
        <v>11665942</v>
      </c>
      <c r="E48" s="53">
        <f t="shared" si="14"/>
        <v>5532940</v>
      </c>
      <c r="F48" s="54">
        <f t="shared" si="15"/>
        <v>0.47428145965409396</v>
      </c>
      <c r="G48" s="53">
        <f t="shared" si="16"/>
        <v>12020036</v>
      </c>
      <c r="H48" s="53">
        <f t="shared" si="17"/>
        <v>6131365</v>
      </c>
      <c r="I48" s="54">
        <f t="shared" si="18"/>
        <v>0.51009539405705606</v>
      </c>
      <c r="J48" s="53">
        <f t="shared" si="19"/>
        <v>12192457</v>
      </c>
      <c r="K48" s="53">
        <f t="shared" si="20"/>
        <v>6695702</v>
      </c>
      <c r="L48" s="54">
        <f t="shared" si="21"/>
        <v>0.54916757139270611</v>
      </c>
      <c r="M48" s="51">
        <f t="shared" si="22"/>
        <v>12960306</v>
      </c>
      <c r="N48" s="51">
        <f t="shared" si="23"/>
        <v>6946102</v>
      </c>
      <c r="O48" s="49">
        <f t="shared" si="24"/>
        <v>0.53595200607146154</v>
      </c>
      <c r="P48" s="51">
        <f>VLOOKUP(A48,[1]Data!$A$1:$G$659,5,FALSE)</f>
        <v>16850766</v>
      </c>
      <c r="Q48" s="51">
        <f>VLOOKUP(A48,[1]Data!$A$1:$G$659,6,FALSE)</f>
        <v>5349947</v>
      </c>
      <c r="R48" s="49">
        <f>VLOOKUP(A48,[1]Data!$A$1:$G$659,7,FALSE)</f>
        <v>0.31748983992775165</v>
      </c>
      <c r="S48" s="49">
        <f t="shared" si="25"/>
        <v>0.47739725422061385</v>
      </c>
    </row>
    <row r="49" spans="1:19" x14ac:dyDescent="0.25">
      <c r="A49" s="52" t="s">
        <v>1364</v>
      </c>
      <c r="B49" s="52" t="s">
        <v>1365</v>
      </c>
      <c r="C49" s="52" t="s">
        <v>99</v>
      </c>
      <c r="D49" s="53">
        <f t="shared" si="13"/>
        <v>3542769</v>
      </c>
      <c r="E49" s="53">
        <f t="shared" si="14"/>
        <v>1115718</v>
      </c>
      <c r="F49" s="54">
        <f t="shared" si="15"/>
        <v>0.31492823833560696</v>
      </c>
      <c r="G49" s="53">
        <f t="shared" si="16"/>
        <v>3785603</v>
      </c>
      <c r="H49" s="53">
        <f t="shared" si="17"/>
        <v>862772</v>
      </c>
      <c r="I49" s="54">
        <f t="shared" si="18"/>
        <v>0.22790873739269543</v>
      </c>
      <c r="J49" s="53">
        <f t="shared" si="19"/>
        <v>3630115</v>
      </c>
      <c r="K49" s="53">
        <f t="shared" si="20"/>
        <v>792314</v>
      </c>
      <c r="L49" s="54">
        <f t="shared" si="21"/>
        <v>0.21826140494171672</v>
      </c>
      <c r="M49" s="51">
        <f t="shared" si="22"/>
        <v>3594634</v>
      </c>
      <c r="N49" s="51">
        <f t="shared" si="23"/>
        <v>741589</v>
      </c>
      <c r="O49" s="49">
        <f t="shared" si="24"/>
        <v>0.20630445269254116</v>
      </c>
      <c r="P49" s="51">
        <f>VLOOKUP(A49,[1]Data!$A$1:$G$659,5,FALSE)</f>
        <v>3578230</v>
      </c>
      <c r="Q49" s="51">
        <f>VLOOKUP(A49,[1]Data!$A$1:$G$659,6,FALSE)</f>
        <v>952704</v>
      </c>
      <c r="R49" s="49">
        <f>VLOOKUP(A49,[1]Data!$A$1:$G$659,7,FALSE)</f>
        <v>0.26625007336029266</v>
      </c>
      <c r="S49" s="49">
        <f t="shared" si="25"/>
        <v>0.2467305813445706</v>
      </c>
    </row>
    <row r="50" spans="1:19" x14ac:dyDescent="0.25">
      <c r="A50" s="52" t="s">
        <v>1366</v>
      </c>
      <c r="B50" s="52" t="s">
        <v>1367</v>
      </c>
      <c r="C50" s="52" t="s">
        <v>226</v>
      </c>
      <c r="D50" s="53">
        <f t="shared" si="13"/>
        <v>10636609</v>
      </c>
      <c r="E50" s="53">
        <f t="shared" si="14"/>
        <v>3836522</v>
      </c>
      <c r="F50" s="54">
        <f t="shared" si="15"/>
        <v>0.3606903290324952</v>
      </c>
      <c r="G50" s="53">
        <f t="shared" si="16"/>
        <v>12561891</v>
      </c>
      <c r="H50" s="53">
        <f t="shared" si="17"/>
        <v>2197220</v>
      </c>
      <c r="I50" s="54">
        <f t="shared" si="18"/>
        <v>0.17491156387203169</v>
      </c>
      <c r="J50" s="53">
        <f t="shared" si="19"/>
        <v>10541191</v>
      </c>
      <c r="K50" s="53">
        <f t="shared" si="20"/>
        <v>2283872</v>
      </c>
      <c r="L50" s="54">
        <f t="shared" si="21"/>
        <v>0.21666166565049433</v>
      </c>
      <c r="M50" s="51">
        <f t="shared" si="22"/>
        <v>10107016</v>
      </c>
      <c r="N50" s="51">
        <f t="shared" si="23"/>
        <v>3032892</v>
      </c>
      <c r="O50" s="49">
        <f t="shared" si="24"/>
        <v>0.30007788648993927</v>
      </c>
      <c r="P50" s="51">
        <f>VLOOKUP(A50,[1]Data!$A$1:$G$659,5,FALSE)</f>
        <v>10882371</v>
      </c>
      <c r="Q50" s="51">
        <f>VLOOKUP(A50,[1]Data!$A$1:$G$659,6,FALSE)</f>
        <v>3317462</v>
      </c>
      <c r="R50" s="49">
        <f>VLOOKUP(A50,[1]Data!$A$1:$G$659,7,FALSE)</f>
        <v>0.30484735357763487</v>
      </c>
      <c r="S50" s="49">
        <f>AVERAGE(F50,I50,L50,O50,R50)</f>
        <v>0.27143775972451911</v>
      </c>
    </row>
    <row r="51" spans="1:19" x14ac:dyDescent="0.25">
      <c r="A51" s="45"/>
      <c r="B51" s="45"/>
      <c r="C51" s="45"/>
      <c r="D51" s="63"/>
      <c r="E51" s="63"/>
      <c r="F51" s="64"/>
      <c r="G51" s="63"/>
      <c r="H51" s="63"/>
      <c r="I51" s="64"/>
      <c r="J51" s="63"/>
      <c r="K51" s="63"/>
      <c r="L51" s="64"/>
      <c r="M51" s="62"/>
      <c r="N51" s="62"/>
      <c r="O51" s="49"/>
      <c r="P51" s="49"/>
      <c r="Q51" s="49"/>
      <c r="R51" s="49"/>
      <c r="S51" s="49"/>
    </row>
    <row r="52" spans="1:19" x14ac:dyDescent="0.25">
      <c r="A52" s="89" t="s">
        <v>1430</v>
      </c>
      <c r="B52" s="89"/>
      <c r="C52" s="89"/>
      <c r="D52" s="55">
        <f>SUM(D2:D50)</f>
        <v>649775997</v>
      </c>
      <c r="E52" s="55">
        <f>SUM(E2:E50)</f>
        <v>376194344</v>
      </c>
      <c r="F52" s="56">
        <f>AVERAGE(F2:F50)</f>
        <v>0.64646035260923951</v>
      </c>
      <c r="G52" s="55">
        <f>SUM(G2:G50)</f>
        <v>626530481</v>
      </c>
      <c r="H52" s="55">
        <f>SUM(H2:H50)</f>
        <v>391430667</v>
      </c>
      <c r="I52" s="56">
        <f>AVERAGE(I2:I50)</f>
        <v>0.68224981023769682</v>
      </c>
      <c r="J52" s="55">
        <f>SUM(J2:J50)</f>
        <v>636981890</v>
      </c>
      <c r="K52" s="55">
        <f>SUM(K2:K50)</f>
        <v>408816853</v>
      </c>
      <c r="L52" s="56">
        <f>AVERAGE(L2:L50)</f>
        <v>0.69529814409816693</v>
      </c>
      <c r="M52" s="57">
        <f>SUM(M2:M50)</f>
        <v>644601166</v>
      </c>
      <c r="N52" s="57">
        <f>SUM(N2:N50)</f>
        <v>431547826</v>
      </c>
      <c r="O52" s="49">
        <f>AVERAGE(O2:O50)</f>
        <v>0.72764679775598284</v>
      </c>
      <c r="P52" s="57">
        <f>SUM(P2:P50)</f>
        <v>657254302</v>
      </c>
      <c r="Q52" s="57">
        <f>SUM(Q2:Q50)</f>
        <v>463612817</v>
      </c>
      <c r="R52" s="49">
        <f>AVERAGE(R2:R50)</f>
        <v>0.76116911347820382</v>
      </c>
      <c r="S52" s="49">
        <f>AVERAGE(F552,I52,L52,O52,R52)</f>
        <v>0.71659096639251263</v>
      </c>
    </row>
    <row r="53" spans="1:19" x14ac:dyDescent="0.25">
      <c r="N53" s="47">
        <f>N52-[2]JVSD!$Q$52</f>
        <v>22571330</v>
      </c>
    </row>
    <row r="54" spans="1:19" x14ac:dyDescent="0.25">
      <c r="N54" s="65">
        <f>N53/[2]JVSD!$Q$52</f>
        <v>5.5189797508559027E-2</v>
      </c>
    </row>
  </sheetData>
  <autoFilter ref="A1:S1">
    <sortState ref="A2:V50">
      <sortCondition ref="A1"/>
    </sortState>
  </autoFilter>
  <mergeCells count="1">
    <mergeCell ref="A52:C52"/>
  </mergeCells>
  <conditionalFormatting sqref="P51:Q51">
    <cfRule type="cellIs" dxfId="2" priority="9" stopIfTrue="1" operator="between">
      <formula>0.35</formula>
      <formula>0.5</formula>
    </cfRule>
  </conditionalFormatting>
  <conditionalFormatting sqref="P51:Q51">
    <cfRule type="cellIs" dxfId="1" priority="7" stopIfTrue="1" operator="greaterThan">
      <formula>0.5</formula>
    </cfRule>
    <cfRule type="cellIs" dxfId="0" priority="8" stopIfTrue="1" operator="between">
      <formula>0.2</formula>
      <formula>0.35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20" sqref="E20"/>
    </sheetView>
  </sheetViews>
  <sheetFormatPr defaultRowHeight="12.75" x14ac:dyDescent="0.2"/>
  <cols>
    <col min="1" max="1" width="9.28515625" bestFit="1" customWidth="1"/>
    <col min="2" max="2" width="39.28515625" bestFit="1" customWidth="1"/>
    <col min="3" max="3" width="5.85546875" bestFit="1" customWidth="1"/>
    <col min="4" max="4" width="10.7109375" customWidth="1"/>
  </cols>
  <sheetData>
    <row r="1" spans="1:4" x14ac:dyDescent="0.2">
      <c r="A1" s="4" t="s">
        <v>1388</v>
      </c>
      <c r="B1" s="4" t="s">
        <v>1389</v>
      </c>
      <c r="C1" s="4" t="s">
        <v>1390</v>
      </c>
      <c r="D1" s="4" t="s">
        <v>1391</v>
      </c>
    </row>
    <row r="2" spans="1:4" x14ac:dyDescent="0.2">
      <c r="A2">
        <v>1</v>
      </c>
      <c r="B2" s="4" t="s">
        <v>1411</v>
      </c>
      <c r="C2">
        <f>COUNTIF(Typology, 1)</f>
        <v>122</v>
      </c>
      <c r="D2" s="14">
        <f>AVERAGEIF(Typology, 1, DFA)</f>
        <v>0.30476584586206018</v>
      </c>
    </row>
    <row r="3" spans="1:4" x14ac:dyDescent="0.2">
      <c r="A3">
        <v>2</v>
      </c>
      <c r="B3" s="4" t="s">
        <v>1449</v>
      </c>
      <c r="C3">
        <f>COUNTIF(Typology, 2)</f>
        <v>106</v>
      </c>
      <c r="D3" s="14">
        <f>AVERAGEIF(Typology, 2, DFA)</f>
        <v>0.39218843013321603</v>
      </c>
    </row>
    <row r="4" spans="1:4" x14ac:dyDescent="0.2">
      <c r="A4">
        <v>3</v>
      </c>
      <c r="B4" s="4" t="s">
        <v>1412</v>
      </c>
      <c r="C4">
        <f>COUNTIF(Typology, 3)</f>
        <v>110</v>
      </c>
      <c r="D4" s="14">
        <f>AVERAGEIF(Typology, 3, DFA)</f>
        <v>0.29069894632288246</v>
      </c>
    </row>
    <row r="5" spans="1:4" x14ac:dyDescent="0.2">
      <c r="A5">
        <v>4</v>
      </c>
      <c r="B5" s="4" t="s">
        <v>1413</v>
      </c>
      <c r="C5">
        <f>COUNTIF(Typology, 4)</f>
        <v>89</v>
      </c>
      <c r="D5" s="14">
        <f>AVERAGEIF(Typology, 4, DFA)</f>
        <v>0.2555124557828905</v>
      </c>
    </row>
    <row r="6" spans="1:4" x14ac:dyDescent="0.2">
      <c r="A6">
        <v>5</v>
      </c>
      <c r="B6" s="4" t="s">
        <v>1414</v>
      </c>
      <c r="C6">
        <f>COUNTIF(Typology, 5)</f>
        <v>77</v>
      </c>
      <c r="D6" s="14">
        <f>AVERAGEIF(Typology, 5, DFA)</f>
        <v>0.28487174361321049</v>
      </c>
    </row>
    <row r="7" spans="1:4" x14ac:dyDescent="0.2">
      <c r="A7">
        <v>6</v>
      </c>
      <c r="B7" s="4" t="s">
        <v>1415</v>
      </c>
      <c r="C7">
        <f>COUNTIF(Typology, 6)</f>
        <v>46</v>
      </c>
      <c r="D7" s="14">
        <f>AVERAGEIF(Typology, 6, DFA)</f>
        <v>0.33898484186594496</v>
      </c>
    </row>
    <row r="8" spans="1:4" x14ac:dyDescent="0.2">
      <c r="A8">
        <v>7</v>
      </c>
      <c r="B8" s="4" t="s">
        <v>1416</v>
      </c>
      <c r="C8">
        <f>COUNTIF(Typology, 7)</f>
        <v>48</v>
      </c>
      <c r="D8" s="14">
        <f>AVERAGEIF(Typology, 7, DFA)</f>
        <v>0.22230089159247721</v>
      </c>
    </row>
    <row r="9" spans="1:4" x14ac:dyDescent="0.2">
      <c r="A9">
        <v>8</v>
      </c>
      <c r="B9" s="4" t="s">
        <v>1417</v>
      </c>
      <c r="C9">
        <f>COUNTIF(Typology, 8)</f>
        <v>6</v>
      </c>
      <c r="D9" s="14">
        <f>AVERAGEIF(Typology, 8, DFA)</f>
        <v>0.11296162004649951</v>
      </c>
    </row>
    <row r="10" spans="1:4" x14ac:dyDescent="0.2">
      <c r="C10">
        <f>SUM(C2:C9)</f>
        <v>604</v>
      </c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sqref="A1:B1"/>
    </sheetView>
  </sheetViews>
  <sheetFormatPr defaultRowHeight="12.75" x14ac:dyDescent="0.2"/>
  <cols>
    <col min="1" max="1" width="15.85546875" bestFit="1" customWidth="1"/>
    <col min="2" max="2" width="22.140625" bestFit="1" customWidth="1"/>
    <col min="4" max="4" width="17.5703125" hidden="1" customWidth="1"/>
  </cols>
  <sheetData>
    <row r="1" spans="1:4" x14ac:dyDescent="0.2">
      <c r="A1" s="90" t="s">
        <v>1392</v>
      </c>
      <c r="B1" s="90"/>
    </row>
    <row r="2" spans="1:4" x14ac:dyDescent="0.2">
      <c r="B2" s="5" t="s">
        <v>1393</v>
      </c>
      <c r="C2" s="5"/>
      <c r="D2" s="6" t="s">
        <v>1394</v>
      </c>
    </row>
    <row r="3" spans="1:4" x14ac:dyDescent="0.2">
      <c r="A3" s="7" t="s">
        <v>5</v>
      </c>
      <c r="B3" s="14">
        <f>SUMIF(County,County!A3,DFA)/COUNTIF(County,County!A3)</f>
        <v>0.37461561707911628</v>
      </c>
      <c r="D3" t="str">
        <f>IF(B3&lt;0.1, "&lt;10", IF(AND(B3&gt;0.1,B3&lt;0.25), "10-25", IF(AND(B3&gt;0.25,B3&lt;0.5), "25-50", IF(AND(B3&gt;0.5,B3&lt;0.75), "50-75", IF(B3&gt;0.75, "75", 0)))))</f>
        <v>25-50</v>
      </c>
    </row>
    <row r="4" spans="1:4" x14ac:dyDescent="0.2">
      <c r="A4" s="7" t="s">
        <v>114</v>
      </c>
      <c r="B4" s="14">
        <f>SUMIF(County,County!A4,DFA)/COUNTIF(County,County!A4)</f>
        <v>0.38815240188654232</v>
      </c>
      <c r="D4" t="str">
        <f t="shared" ref="D4:D67" si="0">IF(B4&lt;0.1, "&lt;10", IF(AND(B4&gt;0.1,B4&lt;0.25), "10-25", IF(AND(B4&gt;0.25,B4&lt;0.5), "25-50", IF(AND(B4&gt;0.5,B4&lt;0.75), "50-75", IF(B4&gt;0.75, "75", 0)))))</f>
        <v>25-50</v>
      </c>
    </row>
    <row r="5" spans="1:4" x14ac:dyDescent="0.2">
      <c r="A5" s="7" t="s">
        <v>14</v>
      </c>
      <c r="B5" s="14">
        <f>SUMIF(County,County!A5,DFA)/COUNTIF(County,County!A5)</f>
        <v>0.19828461713599929</v>
      </c>
      <c r="D5" t="str">
        <f t="shared" si="0"/>
        <v>10-25</v>
      </c>
    </row>
    <row r="6" spans="1:4" x14ac:dyDescent="0.2">
      <c r="A6" s="7" t="s">
        <v>17</v>
      </c>
      <c r="B6" s="14">
        <f>SUMIF(County,County!A6,DFA)/COUNTIF(County,County!A6)</f>
        <v>0.1903860547020631</v>
      </c>
      <c r="D6" t="str">
        <f t="shared" si="0"/>
        <v>10-25</v>
      </c>
    </row>
    <row r="7" spans="1:4" x14ac:dyDescent="0.2">
      <c r="A7" s="7" t="s">
        <v>20</v>
      </c>
      <c r="B7" s="14">
        <f>SUMIF(County,County!A7,DFA)/COUNTIF(County,County!A7)</f>
        <v>0.33546159983425949</v>
      </c>
      <c r="D7" t="str">
        <f t="shared" si="0"/>
        <v>25-50</v>
      </c>
    </row>
    <row r="8" spans="1:4" x14ac:dyDescent="0.2">
      <c r="A8" s="7" t="s">
        <v>314</v>
      </c>
      <c r="B8" s="14">
        <f>SUMIF(County,County!A8,DFA)/COUNTIF(County,County!A8)</f>
        <v>0.41049926517136209</v>
      </c>
      <c r="D8" t="str">
        <f t="shared" si="0"/>
        <v>25-50</v>
      </c>
    </row>
    <row r="9" spans="1:4" x14ac:dyDescent="0.2">
      <c r="A9" s="7" t="s">
        <v>32</v>
      </c>
      <c r="B9" s="14">
        <f>SUMIF(County,County!A9,DFA)/COUNTIF(County,County!A9)</f>
        <v>0.2152092033496511</v>
      </c>
      <c r="D9" t="str">
        <f t="shared" si="0"/>
        <v>10-25</v>
      </c>
    </row>
    <row r="10" spans="1:4" x14ac:dyDescent="0.2">
      <c r="A10" s="7" t="s">
        <v>457</v>
      </c>
      <c r="B10" s="14">
        <f>SUMIF(County,County!A10,DFA)/COUNTIF(County,County!A10)</f>
        <v>0.21686530684054645</v>
      </c>
      <c r="D10" t="str">
        <f t="shared" si="0"/>
        <v>10-25</v>
      </c>
    </row>
    <row r="11" spans="1:4" x14ac:dyDescent="0.2">
      <c r="A11" s="7" t="s">
        <v>168</v>
      </c>
      <c r="B11" s="14">
        <f>SUMIF(County,County!A11,DFA)/COUNTIF(County,County!A11)</f>
        <v>0.32531876215309263</v>
      </c>
      <c r="D11" t="str">
        <f t="shared" si="0"/>
        <v>25-50</v>
      </c>
    </row>
    <row r="12" spans="1:4" x14ac:dyDescent="0.2">
      <c r="A12" s="7" t="s">
        <v>436</v>
      </c>
      <c r="B12" s="14">
        <f>SUMIF(County,County!A12,DFA)/COUNTIF(County,County!A12)</f>
        <v>0.37451825907855996</v>
      </c>
      <c r="D12" t="str">
        <f t="shared" si="0"/>
        <v>25-50</v>
      </c>
    </row>
    <row r="13" spans="1:4" x14ac:dyDescent="0.2">
      <c r="A13" s="7" t="s">
        <v>362</v>
      </c>
      <c r="B13" s="14">
        <f>SUMIF(County,County!A13,DFA)/COUNTIF(County,County!A13)</f>
        <v>0.202636688355258</v>
      </c>
      <c r="D13" t="str">
        <f t="shared" si="0"/>
        <v>10-25</v>
      </c>
    </row>
    <row r="14" spans="1:4" x14ac:dyDescent="0.2">
      <c r="A14" s="7" t="s">
        <v>334</v>
      </c>
      <c r="B14" s="14">
        <f>SUMIF(County,County!A14,DFA)/COUNTIF(County,County!A14)</f>
        <v>0.28194752083025382</v>
      </c>
      <c r="D14" t="str">
        <f t="shared" si="0"/>
        <v>25-50</v>
      </c>
    </row>
    <row r="15" spans="1:4" x14ac:dyDescent="0.2">
      <c r="A15" s="7" t="s">
        <v>485</v>
      </c>
      <c r="B15" s="14">
        <f>SUMIF(County,County!A15,DFA)/COUNTIF(County,County!A15)</f>
        <v>0.22533530449004729</v>
      </c>
      <c r="D15" t="str">
        <f t="shared" si="0"/>
        <v>10-25</v>
      </c>
    </row>
    <row r="16" spans="1:4" x14ac:dyDescent="0.2">
      <c r="A16" s="7" t="s">
        <v>399</v>
      </c>
      <c r="B16" s="14">
        <f>SUMIF(County,County!A16,DFA)/COUNTIF(County,County!A16)</f>
        <v>0.28042600584600191</v>
      </c>
      <c r="D16" t="str">
        <f t="shared" si="0"/>
        <v>25-50</v>
      </c>
    </row>
    <row r="17" spans="1:4" x14ac:dyDescent="0.2">
      <c r="A17" s="7" t="s">
        <v>119</v>
      </c>
      <c r="B17" s="14">
        <f>SUMIF(County,County!A17,DFA)/COUNTIF(County,County!A17)</f>
        <v>0.19472672399574575</v>
      </c>
      <c r="D17" t="str">
        <f t="shared" si="0"/>
        <v>10-25</v>
      </c>
    </row>
    <row r="18" spans="1:4" x14ac:dyDescent="0.2">
      <c r="A18" s="7" t="s">
        <v>99</v>
      </c>
      <c r="B18" s="14">
        <f>SUMIF(County,County!A18,DFA)/COUNTIF(County,County!A18)</f>
        <v>0.29309044538921175</v>
      </c>
      <c r="D18" t="str">
        <f t="shared" si="0"/>
        <v>25-50</v>
      </c>
    </row>
    <row r="19" spans="1:4" x14ac:dyDescent="0.2">
      <c r="A19" s="7" t="s">
        <v>62</v>
      </c>
      <c r="B19" s="14">
        <f>SUMIF(County,County!A19,DFA)/COUNTIF(County,County!A19)</f>
        <v>0.22681105147110181</v>
      </c>
      <c r="D19" t="str">
        <f t="shared" si="0"/>
        <v>10-25</v>
      </c>
    </row>
    <row r="20" spans="1:4" x14ac:dyDescent="0.2">
      <c r="A20" s="7" t="s">
        <v>25</v>
      </c>
      <c r="B20" s="14">
        <f>SUMIF(County,County!A20,DFA)/COUNTIF(County,County!A20)</f>
        <v>0.27957524857641197</v>
      </c>
      <c r="D20" t="str">
        <f t="shared" si="0"/>
        <v>25-50</v>
      </c>
    </row>
    <row r="21" spans="1:4" x14ac:dyDescent="0.2">
      <c r="A21" s="7" t="s">
        <v>165</v>
      </c>
      <c r="B21" s="14">
        <f>SUMIF(County,County!A21,DFA)/COUNTIF(County,County!A21)</f>
        <v>0.39370279687053145</v>
      </c>
      <c r="D21" t="str">
        <f t="shared" si="0"/>
        <v>25-50</v>
      </c>
    </row>
    <row r="22" spans="1:4" x14ac:dyDescent="0.2">
      <c r="A22" s="7" t="s">
        <v>108</v>
      </c>
      <c r="B22" s="14">
        <f>SUMIF(County,County!A22,DFA)/COUNTIF(County,County!A22)</f>
        <v>0.41562916684951007</v>
      </c>
      <c r="D22" t="str">
        <f t="shared" si="0"/>
        <v>25-50</v>
      </c>
    </row>
    <row r="23" spans="1:4" x14ac:dyDescent="0.2">
      <c r="A23" s="7" t="s">
        <v>111</v>
      </c>
      <c r="B23" s="14">
        <f>SUMIF(County,County!A23,DFA)/COUNTIF(County,County!A23)</f>
        <v>0.24497677184559169</v>
      </c>
      <c r="D23" t="str">
        <f t="shared" si="0"/>
        <v>10-25</v>
      </c>
    </row>
    <row r="24" spans="1:4" x14ac:dyDescent="0.2">
      <c r="A24" s="7" t="s">
        <v>177</v>
      </c>
      <c r="B24" s="14">
        <f>SUMIF(County,County!A24,DFA)/COUNTIF(County,County!A24)</f>
        <v>0.25517959006141061</v>
      </c>
      <c r="D24" t="str">
        <f t="shared" si="0"/>
        <v>25-50</v>
      </c>
    </row>
    <row r="25" spans="1:4" x14ac:dyDescent="0.2">
      <c r="A25" s="7" t="s">
        <v>196</v>
      </c>
      <c r="B25" s="14">
        <f>SUMIF(County,County!A25,DFA)/COUNTIF(County,County!A25)</f>
        <v>0.35640400100591912</v>
      </c>
      <c r="D25" t="str">
        <f t="shared" si="0"/>
        <v>25-50</v>
      </c>
    </row>
    <row r="26" spans="1:4" x14ac:dyDescent="0.2">
      <c r="A26" s="7" t="s">
        <v>378</v>
      </c>
      <c r="B26" s="14">
        <f>SUMIF(County,County!A26,DFA)/COUNTIF(County,County!A26)</f>
        <v>0.23784078143852455</v>
      </c>
      <c r="D26" t="str">
        <f t="shared" si="0"/>
        <v>10-25</v>
      </c>
    </row>
    <row r="27" spans="1:4" x14ac:dyDescent="0.2">
      <c r="A27" s="7" t="s">
        <v>46</v>
      </c>
      <c r="B27" s="14">
        <f>SUMIF(County,County!A27,DFA)/COUNTIF(County,County!A27)</f>
        <v>0.32540837413845281</v>
      </c>
      <c r="D27" t="str">
        <f t="shared" si="0"/>
        <v>25-50</v>
      </c>
    </row>
    <row r="28" spans="1:4" x14ac:dyDescent="0.2">
      <c r="A28" s="7" t="s">
        <v>516</v>
      </c>
      <c r="B28" s="14">
        <f>SUMIF(County,County!A28,DFA)/COUNTIF(County,County!A28)</f>
        <v>0.33063291270405154</v>
      </c>
      <c r="D28" t="str">
        <f t="shared" si="0"/>
        <v>25-50</v>
      </c>
    </row>
    <row r="29" spans="1:4" x14ac:dyDescent="0.2">
      <c r="A29" s="7" t="s">
        <v>151</v>
      </c>
      <c r="B29" s="14">
        <f>SUMIF(County,County!A29,DFA)/COUNTIF(County,County!A29)</f>
        <v>0.1852511919017743</v>
      </c>
      <c r="D29" t="str">
        <f t="shared" si="0"/>
        <v>10-25</v>
      </c>
    </row>
    <row r="30" spans="1:4" x14ac:dyDescent="0.2">
      <c r="A30" s="7" t="s">
        <v>736</v>
      </c>
      <c r="B30" s="14">
        <f>SUMIF(County,County!A30,DFA)/COUNTIF(County,County!A30)</f>
        <v>0.18631524708980426</v>
      </c>
      <c r="D30" t="str">
        <f t="shared" si="0"/>
        <v>10-25</v>
      </c>
    </row>
    <row r="31" spans="1:4" x14ac:dyDescent="0.2">
      <c r="A31" s="7" t="s">
        <v>132</v>
      </c>
      <c r="B31" s="14">
        <f>SUMIF(County,County!A31,DFA)/COUNTIF(County,County!A31)</f>
        <v>0.33815519982247366</v>
      </c>
      <c r="D31" t="str">
        <f t="shared" si="0"/>
        <v>25-50</v>
      </c>
    </row>
    <row r="32" spans="1:4" x14ac:dyDescent="0.2">
      <c r="A32" s="7" t="s">
        <v>65</v>
      </c>
      <c r="B32" s="14">
        <f>SUMIF(County,County!A32,DFA)/COUNTIF(County,County!A32)</f>
        <v>0.24411638743409725</v>
      </c>
      <c r="D32" t="str">
        <f t="shared" si="0"/>
        <v>10-25</v>
      </c>
    </row>
    <row r="33" spans="1:4" x14ac:dyDescent="0.2">
      <c r="A33" s="7" t="s">
        <v>82</v>
      </c>
      <c r="B33" s="14">
        <f>SUMIF(County,County!A33,DFA)/COUNTIF(County,County!A33)</f>
        <v>0.32668214359499248</v>
      </c>
      <c r="D33" t="str">
        <f t="shared" si="0"/>
        <v>25-50</v>
      </c>
    </row>
    <row r="34" spans="1:4" x14ac:dyDescent="0.2">
      <c r="A34" s="7" t="s">
        <v>137</v>
      </c>
      <c r="B34" s="14">
        <f>SUMIF(County,County!A34,DFA)/COUNTIF(County,County!A34)</f>
        <v>0.4862253254617741</v>
      </c>
      <c r="D34" t="str">
        <f t="shared" si="0"/>
        <v>25-50</v>
      </c>
    </row>
    <row r="35" spans="1:4" x14ac:dyDescent="0.2">
      <c r="A35" s="7" t="s">
        <v>189</v>
      </c>
      <c r="B35" s="14">
        <f>SUMIF(County,County!A35,DFA)/COUNTIF(County,County!A35)</f>
        <v>0.3748917982604365</v>
      </c>
      <c r="D35" t="str">
        <f t="shared" si="0"/>
        <v>25-50</v>
      </c>
    </row>
    <row r="36" spans="1:4" x14ac:dyDescent="0.2">
      <c r="A36" s="7" t="s">
        <v>427</v>
      </c>
      <c r="B36" s="14">
        <f>SUMIF(County,County!A36,DFA)/COUNTIF(County,County!A36)</f>
        <v>0.36703215243394938</v>
      </c>
      <c r="D36" t="str">
        <f t="shared" si="0"/>
        <v>25-50</v>
      </c>
    </row>
    <row r="37" spans="1:4" x14ac:dyDescent="0.2">
      <c r="A37" s="7" t="s">
        <v>249</v>
      </c>
      <c r="B37" s="14">
        <f>SUMIF(County,County!A37,DFA)/COUNTIF(County,County!A37)</f>
        <v>0.49601164740447568</v>
      </c>
      <c r="D37" t="str">
        <f t="shared" si="0"/>
        <v>25-50</v>
      </c>
    </row>
    <row r="38" spans="1:4" x14ac:dyDescent="0.2">
      <c r="A38" s="7" t="s">
        <v>174</v>
      </c>
      <c r="B38" s="14">
        <f>SUMIF(County,County!A38,DFA)/COUNTIF(County,County!A38)</f>
        <v>0.34975929911952564</v>
      </c>
      <c r="D38" t="str">
        <f t="shared" si="0"/>
        <v>25-50</v>
      </c>
    </row>
    <row r="39" spans="1:4" x14ac:dyDescent="0.2">
      <c r="A39" s="7" t="s">
        <v>205</v>
      </c>
      <c r="B39" s="14">
        <f>SUMIF(County,County!A39,DFA)/COUNTIF(County,County!A39)</f>
        <v>0.24163950530247433</v>
      </c>
      <c r="D39" t="str">
        <f t="shared" si="0"/>
        <v>10-25</v>
      </c>
    </row>
    <row r="40" spans="1:4" x14ac:dyDescent="0.2">
      <c r="A40" s="7" t="s">
        <v>807</v>
      </c>
      <c r="B40" s="14">
        <f>SUMIF(County,County!A40,DFA)/COUNTIF(County,County!A40)</f>
        <v>0.42434438528955876</v>
      </c>
      <c r="D40" t="str">
        <f t="shared" si="0"/>
        <v>25-50</v>
      </c>
    </row>
    <row r="41" spans="1:4" x14ac:dyDescent="0.2">
      <c r="A41" s="7" t="s">
        <v>38</v>
      </c>
      <c r="B41" s="14">
        <f>SUMIF(County,County!A41,DFA)/COUNTIF(County,County!A41)</f>
        <v>0.18524702255421549</v>
      </c>
      <c r="D41" t="str">
        <f t="shared" si="0"/>
        <v>10-25</v>
      </c>
    </row>
    <row r="42" spans="1:4" x14ac:dyDescent="0.2">
      <c r="A42" s="7" t="s">
        <v>183</v>
      </c>
      <c r="B42" s="14">
        <f>SUMIF(County,County!A42,DFA)/COUNTIF(County,County!A42)</f>
        <v>0.51238536780847765</v>
      </c>
      <c r="D42" t="str">
        <f t="shared" si="0"/>
        <v>50-75</v>
      </c>
    </row>
    <row r="43" spans="1:4" x14ac:dyDescent="0.2">
      <c r="A43" s="7" t="s">
        <v>337</v>
      </c>
      <c r="B43" s="14">
        <f>SUMIF(County,County!A43,DFA)/COUNTIF(County,County!A43)</f>
        <v>0.13442526134360142</v>
      </c>
      <c r="D43" t="str">
        <f t="shared" si="0"/>
        <v>10-25</v>
      </c>
    </row>
    <row r="44" spans="1:4" x14ac:dyDescent="0.2">
      <c r="A44" s="7" t="s">
        <v>246</v>
      </c>
      <c r="B44" s="14">
        <f>SUMIF(County,County!A44,DFA)/COUNTIF(County,County!A44)</f>
        <v>0.31861250232285687</v>
      </c>
      <c r="D44" t="str">
        <f t="shared" si="0"/>
        <v>25-50</v>
      </c>
    </row>
    <row r="45" spans="1:4" x14ac:dyDescent="0.2">
      <c r="A45" s="7" t="s">
        <v>291</v>
      </c>
      <c r="B45" s="14">
        <f>SUMIF(County,County!A45,DFA)/COUNTIF(County,County!A45)</f>
        <v>0.29059883103699097</v>
      </c>
      <c r="D45" t="str">
        <f t="shared" si="0"/>
        <v>25-50</v>
      </c>
    </row>
    <row r="46" spans="1:4" x14ac:dyDescent="0.2">
      <c r="A46" s="7" t="s">
        <v>180</v>
      </c>
      <c r="B46" s="14">
        <f>SUMIF(County,County!A46,DFA)/COUNTIF(County,County!A46)</f>
        <v>0.29626044743451868</v>
      </c>
      <c r="D46" t="str">
        <f t="shared" si="0"/>
        <v>25-50</v>
      </c>
    </row>
    <row r="47" spans="1:4" x14ac:dyDescent="0.2">
      <c r="A47" s="7" t="s">
        <v>171</v>
      </c>
      <c r="B47" s="14">
        <f>SUMIF(County,County!A47,DFA)/COUNTIF(County,County!A47)</f>
        <v>0.38142807393154199</v>
      </c>
      <c r="D47" t="str">
        <f t="shared" si="0"/>
        <v>25-50</v>
      </c>
    </row>
    <row r="48" spans="1:4" x14ac:dyDescent="0.2">
      <c r="A48" s="7" t="s">
        <v>35</v>
      </c>
      <c r="B48" s="14">
        <f>SUMIF(County,County!A48,DFA)/COUNTIF(County,County!A48)</f>
        <v>0.29425244766352165</v>
      </c>
      <c r="D48" t="str">
        <f t="shared" si="0"/>
        <v>25-50</v>
      </c>
    </row>
    <row r="49" spans="1:4" x14ac:dyDescent="0.2">
      <c r="A49" s="7" t="s">
        <v>127</v>
      </c>
      <c r="B49" s="14">
        <f>SUMIF(County,County!A49,DFA)/COUNTIF(County,County!A49)</f>
        <v>0.22300138405091482</v>
      </c>
      <c r="D49" t="str">
        <f t="shared" si="0"/>
        <v>10-25</v>
      </c>
    </row>
    <row r="50" spans="1:4" x14ac:dyDescent="0.2">
      <c r="A50" s="7" t="s">
        <v>233</v>
      </c>
      <c r="B50" s="14">
        <f>SUMIF(County,County!A50,DFA)/COUNTIF(County,County!A50)</f>
        <v>0.21154151248584852</v>
      </c>
      <c r="D50" t="str">
        <f t="shared" si="0"/>
        <v>10-25</v>
      </c>
    </row>
    <row r="51" spans="1:4" x14ac:dyDescent="0.2">
      <c r="A51" s="7" t="s">
        <v>208</v>
      </c>
      <c r="B51" s="14">
        <f>SUMIF(County,County!A51,DFA)/COUNTIF(County,County!A51)</f>
        <v>0.2639639896483883</v>
      </c>
      <c r="D51" t="str">
        <f t="shared" si="0"/>
        <v>25-50</v>
      </c>
    </row>
    <row r="52" spans="1:4" x14ac:dyDescent="0.2">
      <c r="A52" s="7" t="s">
        <v>68</v>
      </c>
      <c r="B52" s="14">
        <f>SUMIF(County,County!A52,DFA)/COUNTIF(County,County!A52)</f>
        <v>0.21897511916599083</v>
      </c>
      <c r="D52" t="str">
        <f t="shared" si="0"/>
        <v>10-25</v>
      </c>
    </row>
    <row r="53" spans="1:4" x14ac:dyDescent="0.2">
      <c r="A53" s="7" t="s">
        <v>226</v>
      </c>
      <c r="B53" s="14">
        <f>SUMIF(County,County!A53,DFA)/COUNTIF(County,County!A53)</f>
        <v>0.31964192288550353</v>
      </c>
      <c r="D53" t="str">
        <f t="shared" si="0"/>
        <v>25-50</v>
      </c>
    </row>
    <row r="54" spans="1:4" x14ac:dyDescent="0.2">
      <c r="A54" s="7" t="s">
        <v>56</v>
      </c>
      <c r="B54" s="14">
        <f>SUMIF(County,County!A54,DFA)/COUNTIF(County,County!A54)</f>
        <v>0.25716710124663955</v>
      </c>
      <c r="D54" t="str">
        <f t="shared" si="0"/>
        <v>25-50</v>
      </c>
    </row>
    <row r="55" spans="1:4" x14ac:dyDescent="0.2">
      <c r="A55" s="7" t="s">
        <v>932</v>
      </c>
      <c r="B55" s="14">
        <f>SUMIF(County,County!A55,DFA)/COUNTIF(County,County!A55)</f>
        <v>0.14846250191146579</v>
      </c>
      <c r="D55" t="str">
        <f t="shared" si="0"/>
        <v>10-25</v>
      </c>
    </row>
    <row r="56" spans="1:4" x14ac:dyDescent="0.2">
      <c r="A56" s="7" t="s">
        <v>73</v>
      </c>
      <c r="B56" s="14">
        <f>SUMIF(County,County!A56,DFA)/COUNTIF(County,County!A56)</f>
        <v>0.34658207371552369</v>
      </c>
      <c r="D56" t="str">
        <f t="shared" si="0"/>
        <v>25-50</v>
      </c>
    </row>
    <row r="57" spans="1:4" x14ac:dyDescent="0.2">
      <c r="A57" s="7" t="s">
        <v>296</v>
      </c>
      <c r="B57" s="14">
        <f>SUMIF(County,County!A57,DFA)/COUNTIF(County,County!A57)</f>
        <v>0.3208645249515501</v>
      </c>
      <c r="D57" t="str">
        <f t="shared" si="0"/>
        <v>25-50</v>
      </c>
    </row>
    <row r="58" spans="1:4" x14ac:dyDescent="0.2">
      <c r="A58" s="7" t="s">
        <v>952</v>
      </c>
      <c r="B58" s="14">
        <f>SUMIF(County,County!A58,DFA)/COUNTIF(County,County!A58)</f>
        <v>0.14715707755963225</v>
      </c>
      <c r="D58" t="str">
        <f t="shared" si="0"/>
        <v>10-25</v>
      </c>
    </row>
    <row r="59" spans="1:4" x14ac:dyDescent="0.2">
      <c r="A59" s="7" t="s">
        <v>76</v>
      </c>
      <c r="B59" s="14">
        <f>SUMIF(County,County!A59,DFA)/COUNTIF(County,County!A59)</f>
        <v>0.32414626929811058</v>
      </c>
      <c r="D59" t="str">
        <f t="shared" si="0"/>
        <v>25-50</v>
      </c>
    </row>
    <row r="60" spans="1:4" x14ac:dyDescent="0.2">
      <c r="A60" s="7" t="s">
        <v>972</v>
      </c>
      <c r="B60" s="14">
        <f>SUMIF(County,County!A60,DFA)/COUNTIF(County,County!A60)</f>
        <v>0.42655168534843257</v>
      </c>
      <c r="D60" t="str">
        <f t="shared" si="0"/>
        <v>25-50</v>
      </c>
    </row>
    <row r="61" spans="1:4" x14ac:dyDescent="0.2">
      <c r="A61" s="7" t="s">
        <v>492</v>
      </c>
      <c r="B61" s="14">
        <f>SUMIF(County,County!A61,DFA)/COUNTIF(County,County!A61)</f>
        <v>0.16091539184993725</v>
      </c>
      <c r="D61" t="str">
        <f t="shared" si="0"/>
        <v>10-25</v>
      </c>
    </row>
    <row r="62" spans="1:4" x14ac:dyDescent="0.2">
      <c r="A62" s="7" t="s">
        <v>412</v>
      </c>
      <c r="B62" s="14">
        <f>SUMIF(County,County!A62,DFA)/COUNTIF(County,County!A62)</f>
        <v>0.16796715830735168</v>
      </c>
      <c r="D62" t="str">
        <f t="shared" si="0"/>
        <v>10-25</v>
      </c>
    </row>
    <row r="63" spans="1:4" x14ac:dyDescent="0.2">
      <c r="A63" s="7" t="s">
        <v>430</v>
      </c>
      <c r="B63" s="14">
        <f>SUMIF(County,County!A63,DFA)/COUNTIF(County,County!A63)</f>
        <v>0.30963589399317554</v>
      </c>
      <c r="D63" t="str">
        <f t="shared" si="0"/>
        <v>25-50</v>
      </c>
    </row>
    <row r="64" spans="1:4" x14ac:dyDescent="0.2">
      <c r="A64" s="7" t="s">
        <v>299</v>
      </c>
      <c r="B64" s="14">
        <f>SUMIF(County,County!A64,DFA)/COUNTIF(County,County!A64)</f>
        <v>0.31481927081115585</v>
      </c>
      <c r="D64" t="str">
        <f t="shared" si="0"/>
        <v>25-50</v>
      </c>
    </row>
    <row r="65" spans="1:4" x14ac:dyDescent="0.2">
      <c r="A65" s="7" t="s">
        <v>501</v>
      </c>
      <c r="B65" s="14">
        <f>SUMIF(County,County!A65,DFA)/COUNTIF(County,County!A65)</f>
        <v>0.54164315244002337</v>
      </c>
      <c r="D65" t="str">
        <f t="shared" si="0"/>
        <v>50-75</v>
      </c>
    </row>
    <row r="66" spans="1:4" x14ac:dyDescent="0.2">
      <c r="A66" s="7" t="s">
        <v>259</v>
      </c>
      <c r="B66" s="14">
        <f>SUMIF(County,County!A66,DFA)/COUNTIF(County,County!A66)</f>
        <v>0.10044387413414343</v>
      </c>
      <c r="D66" t="str">
        <f t="shared" si="0"/>
        <v>10-25</v>
      </c>
    </row>
    <row r="67" spans="1:4" x14ac:dyDescent="0.2">
      <c r="A67" s="7" t="s">
        <v>85</v>
      </c>
      <c r="B67" s="14">
        <f>SUMIF(County,County!A67,DFA)/COUNTIF(County,County!A67)</f>
        <v>0.48594114907116687</v>
      </c>
      <c r="D67" t="str">
        <f t="shared" si="0"/>
        <v>25-50</v>
      </c>
    </row>
    <row r="68" spans="1:4" x14ac:dyDescent="0.2">
      <c r="A68" s="7" t="s">
        <v>1012</v>
      </c>
      <c r="B68" s="14">
        <f>SUMIF(County,County!A68,DFA)/COUNTIF(County,County!A68)</f>
        <v>0.33871186048789659</v>
      </c>
      <c r="D68" t="str">
        <f t="shared" ref="D68:D90" si="1">IF(B68&lt;0.1, "&lt;10", IF(AND(B68&gt;0.1,B68&lt;0.25), "10-25", IF(AND(B68&gt;0.25,B68&lt;0.5), "25-50", IF(AND(B68&gt;0.5,B68&lt;0.75), "50-75", IF(B68&gt;0.75, "75", 0)))))</f>
        <v>25-50</v>
      </c>
    </row>
    <row r="69" spans="1:4" x14ac:dyDescent="0.2">
      <c r="A69" s="7" t="s">
        <v>186</v>
      </c>
      <c r="B69" s="14">
        <f>SUMIF(County,County!A69,DFA)/COUNTIF(County,County!A69)</f>
        <v>0.25262547354217424</v>
      </c>
      <c r="D69" t="str">
        <f t="shared" si="1"/>
        <v>25-50</v>
      </c>
    </row>
    <row r="70" spans="1:4" x14ac:dyDescent="0.2">
      <c r="A70" s="7" t="s">
        <v>124</v>
      </c>
      <c r="B70" s="14">
        <f>SUMIF(County,County!A70,DFA)/COUNTIF(County,County!A70)</f>
        <v>0.40843870308716601</v>
      </c>
      <c r="D70" t="str">
        <f t="shared" si="1"/>
        <v>25-50</v>
      </c>
    </row>
    <row r="71" spans="1:4" x14ac:dyDescent="0.2">
      <c r="A71" s="7" t="s">
        <v>1043</v>
      </c>
      <c r="B71" s="14">
        <f>SUMIF(County,County!A71,DFA)/COUNTIF(County,County!A71)</f>
        <v>0.51738459189044261</v>
      </c>
      <c r="D71" t="str">
        <f t="shared" si="1"/>
        <v>50-75</v>
      </c>
    </row>
    <row r="72" spans="1:4" x14ac:dyDescent="0.2">
      <c r="A72" s="7" t="s">
        <v>217</v>
      </c>
      <c r="B72" s="14">
        <f>SUMIF(County,County!A72,DFA)/COUNTIF(County,County!A72)</f>
        <v>0.37806672417204651</v>
      </c>
      <c r="D72" t="str">
        <f t="shared" si="1"/>
        <v>25-50</v>
      </c>
    </row>
    <row r="73" spans="1:4" x14ac:dyDescent="0.2">
      <c r="A73" s="7" t="s">
        <v>79</v>
      </c>
      <c r="B73" s="14">
        <f>SUMIF(County,County!A73,DFA)/COUNTIF(County,County!A73)</f>
        <v>0.40211961738523616</v>
      </c>
      <c r="D73" t="str">
        <f t="shared" si="1"/>
        <v>25-50</v>
      </c>
    </row>
    <row r="74" spans="1:4" x14ac:dyDescent="0.2">
      <c r="A74" s="7" t="s">
        <v>146</v>
      </c>
      <c r="B74" s="14">
        <f>SUMIF(County,County!A74,DFA)/COUNTIF(County,County!A74)</f>
        <v>0.18741751752497099</v>
      </c>
      <c r="D74" t="str">
        <f t="shared" si="1"/>
        <v>10-25</v>
      </c>
    </row>
    <row r="75" spans="1:4" x14ac:dyDescent="0.2">
      <c r="A75" s="7" t="s">
        <v>256</v>
      </c>
      <c r="B75" s="14">
        <f>SUMIF(County,County!A75,DFA)/COUNTIF(County,County!A75)</f>
        <v>0.17284386398407064</v>
      </c>
      <c r="D75" t="str">
        <f t="shared" si="1"/>
        <v>10-25</v>
      </c>
    </row>
    <row r="76" spans="1:4" x14ac:dyDescent="0.2">
      <c r="A76" s="7" t="s">
        <v>140</v>
      </c>
      <c r="B76" s="14">
        <f>SUMIF(County,County!A76,DFA)/COUNTIF(County,County!A76)</f>
        <v>0.30497211629530324</v>
      </c>
      <c r="D76" t="str">
        <f t="shared" si="1"/>
        <v>25-50</v>
      </c>
    </row>
    <row r="77" spans="1:4" x14ac:dyDescent="0.2">
      <c r="A77" s="7" t="s">
        <v>327</v>
      </c>
      <c r="B77" s="14">
        <f>SUMIF(County,County!A77,DFA)/COUNTIF(County,County!A77)</f>
        <v>0.56915925634294517</v>
      </c>
      <c r="D77" t="str">
        <f t="shared" si="1"/>
        <v>50-75</v>
      </c>
    </row>
    <row r="78" spans="1:4" x14ac:dyDescent="0.2">
      <c r="A78" s="7" t="s">
        <v>11</v>
      </c>
      <c r="B78" s="14">
        <f>SUMIF(County,County!A78,DFA)/COUNTIF(County,County!A78)</f>
        <v>0.27044471477349302</v>
      </c>
      <c r="D78" t="str">
        <f t="shared" si="1"/>
        <v>25-50</v>
      </c>
    </row>
    <row r="79" spans="1:4" x14ac:dyDescent="0.2">
      <c r="A79" s="7" t="s">
        <v>8</v>
      </c>
      <c r="B79" s="14">
        <f>SUMIF(County,County!A79,DFA)/COUNTIF(County,County!A79)</f>
        <v>0.26690520177416976</v>
      </c>
      <c r="D79" t="str">
        <f t="shared" si="1"/>
        <v>25-50</v>
      </c>
    </row>
    <row r="80" spans="1:4" x14ac:dyDescent="0.2">
      <c r="A80" s="7" t="s">
        <v>158</v>
      </c>
      <c r="B80" s="14">
        <f>SUMIF(County,County!A80,DFA)/COUNTIF(County,County!A80)</f>
        <v>0.21125051334708692</v>
      </c>
      <c r="D80" t="str">
        <f t="shared" si="1"/>
        <v>10-25</v>
      </c>
    </row>
    <row r="81" spans="1:4" x14ac:dyDescent="0.2">
      <c r="A81" s="7" t="s">
        <v>88</v>
      </c>
      <c r="B81" s="14">
        <f>SUMIF(County,County!A81,DFA)/COUNTIF(County,County!A81)</f>
        <v>0.26422751326922789</v>
      </c>
      <c r="D81" t="str">
        <f t="shared" si="1"/>
        <v>25-50</v>
      </c>
    </row>
    <row r="82" spans="1:4" x14ac:dyDescent="0.2">
      <c r="A82" s="7" t="s">
        <v>478</v>
      </c>
      <c r="B82" s="14">
        <f>SUMIF(County,County!A82,DFA)/COUNTIF(County,County!A82)</f>
        <v>0.41656571197461018</v>
      </c>
      <c r="D82" t="str">
        <f t="shared" si="1"/>
        <v>25-50</v>
      </c>
    </row>
    <row r="83" spans="1:4" x14ac:dyDescent="0.2">
      <c r="A83" s="7" t="s">
        <v>367</v>
      </c>
      <c r="B83" s="14">
        <f>SUMIF(County,County!A83,DFA)/COUNTIF(County,County!A83)</f>
        <v>0.70734316892414861</v>
      </c>
      <c r="D83" t="str">
        <f t="shared" si="1"/>
        <v>50-75</v>
      </c>
    </row>
    <row r="84" spans="1:4" x14ac:dyDescent="0.2">
      <c r="A84" s="7" t="s">
        <v>1211</v>
      </c>
      <c r="B84" s="14">
        <f>SUMIF(County,County!A84,DFA)/COUNTIF(County,County!A84)</f>
        <v>0.7200923889185582</v>
      </c>
      <c r="D84" t="str">
        <f t="shared" si="1"/>
        <v>50-75</v>
      </c>
    </row>
    <row r="85" spans="1:4" x14ac:dyDescent="0.2">
      <c r="A85" s="7" t="s">
        <v>143</v>
      </c>
      <c r="B85" s="14">
        <f>SUMIF(County,County!A85,DFA)/COUNTIF(County,County!A85)</f>
        <v>0.29798716567072414</v>
      </c>
      <c r="D85" t="str">
        <f t="shared" si="1"/>
        <v>25-50</v>
      </c>
    </row>
    <row r="86" spans="1:4" x14ac:dyDescent="0.2">
      <c r="A86" s="7" t="s">
        <v>41</v>
      </c>
      <c r="B86" s="14">
        <f>SUMIF(County,County!A86,DFA)/COUNTIF(County,County!A86)</f>
        <v>0.38663830408725702</v>
      </c>
      <c r="D86" t="str">
        <f t="shared" si="1"/>
        <v>25-50</v>
      </c>
    </row>
    <row r="87" spans="1:4" x14ac:dyDescent="0.2">
      <c r="A87" s="7" t="s">
        <v>288</v>
      </c>
      <c r="B87" s="14">
        <f>SUMIF(County,County!A87,DFA)/COUNTIF(County,County!A87)</f>
        <v>0.28777291352272688</v>
      </c>
      <c r="D87" t="str">
        <f t="shared" si="1"/>
        <v>25-50</v>
      </c>
    </row>
    <row r="88" spans="1:4" x14ac:dyDescent="0.2">
      <c r="A88" s="7" t="s">
        <v>59</v>
      </c>
      <c r="B88" s="14">
        <f>SUMIF(County,County!A88,DFA)/COUNTIF(County,County!A88)</f>
        <v>0.34450467233482468</v>
      </c>
      <c r="D88" t="str">
        <f t="shared" si="1"/>
        <v>25-50</v>
      </c>
    </row>
    <row r="89" spans="1:4" x14ac:dyDescent="0.2">
      <c r="A89" s="7" t="s">
        <v>49</v>
      </c>
      <c r="B89" s="14">
        <f>SUMIF(County,County!A89,DFA)/COUNTIF(County,County!A89)</f>
        <v>0.35560165339930561</v>
      </c>
      <c r="D89" t="str">
        <f t="shared" si="1"/>
        <v>25-50</v>
      </c>
    </row>
    <row r="90" spans="1:4" x14ac:dyDescent="0.2">
      <c r="A90" s="7" t="s">
        <v>433</v>
      </c>
      <c r="B90" s="14">
        <f>SUMIF(County,County!A90,DFA)/COUNTIF(County,County!A90)</f>
        <v>0.33896841221759644</v>
      </c>
      <c r="D90" t="str">
        <f t="shared" si="1"/>
        <v>25-50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"/>
  <sheetViews>
    <sheetView workbookViewId="0"/>
  </sheetViews>
  <sheetFormatPr defaultRowHeight="12.75" x14ac:dyDescent="0.2"/>
  <cols>
    <col min="1" max="1" width="7" bestFit="1" customWidth="1"/>
    <col min="2" max="2" width="38.5703125" bestFit="1" customWidth="1"/>
    <col min="3" max="3" width="11.7109375" bestFit="1" customWidth="1"/>
    <col min="4" max="8" width="9.140625" style="17" customWidth="1"/>
  </cols>
  <sheetData>
    <row r="1" spans="1:8" x14ac:dyDescent="0.2">
      <c r="A1" s="16" t="s">
        <v>1395</v>
      </c>
      <c r="B1" s="16" t="s">
        <v>1396</v>
      </c>
      <c r="C1" s="16" t="s">
        <v>1397</v>
      </c>
      <c r="D1" s="18" t="s">
        <v>1398</v>
      </c>
      <c r="E1" s="18" t="s">
        <v>1399</v>
      </c>
      <c r="F1" s="18" t="s">
        <v>1418</v>
      </c>
      <c r="G1" s="19" t="s">
        <v>1448</v>
      </c>
      <c r="H1" s="18" t="s">
        <v>1400</v>
      </c>
    </row>
    <row r="2" spans="1:8" x14ac:dyDescent="0.2">
      <c r="A2" s="7" t="s">
        <v>3</v>
      </c>
      <c r="B2" s="7" t="s">
        <v>4</v>
      </c>
      <c r="C2" s="7" t="s">
        <v>5</v>
      </c>
      <c r="D2" s="17" t="str">
        <f>IF(Districts!I2&gt;Districts!F2, "+", "-")</f>
        <v>+</v>
      </c>
      <c r="E2" s="17" t="str">
        <f>IF(Districts!L2&gt;Districts!I2, "+", "-")</f>
        <v>-</v>
      </c>
      <c r="F2" s="17" t="str">
        <f>IF(Districts!O2&gt;Districts!L2, "+", "-")</f>
        <v>-</v>
      </c>
      <c r="G2" s="17" t="str">
        <f>IF(Districts!R2&gt;Districts!O2, "+", "-")</f>
        <v>-</v>
      </c>
      <c r="H2" s="17" t="str">
        <f>IF(COUNTIF(D2:G2,"+")&gt;2,"+", IF(COUNTIF(D2:F2,"+")=2,"N", "-"))</f>
        <v>-</v>
      </c>
    </row>
    <row r="3" spans="1:8" x14ac:dyDescent="0.2">
      <c r="A3" s="7" t="s">
        <v>6</v>
      </c>
      <c r="B3" s="7" t="s">
        <v>7</v>
      </c>
      <c r="C3" s="7" t="s">
        <v>8</v>
      </c>
      <c r="D3" s="17" t="str">
        <f>IF(Districts!I3&gt;Districts!F3, "+", "-")</f>
        <v>-</v>
      </c>
      <c r="E3" s="17" t="str">
        <f>IF(Districts!L3&gt;Districts!I3, "+", "-")</f>
        <v>+</v>
      </c>
      <c r="F3" s="17" t="str">
        <f>IF(Districts!O3&gt;Districts!L3, "+", "-")</f>
        <v>+</v>
      </c>
      <c r="G3" s="17" t="str">
        <f>IF(Districts!R3&gt;Districts!O3, "+", "-")</f>
        <v>+</v>
      </c>
      <c r="H3" s="17" t="str">
        <f t="shared" ref="H3:H66" si="0">IF(COUNTIF(D3:G3,"+")&gt;2,"+", IF(COUNTIF(D3:F3,"+")=2,"N", "-"))</f>
        <v>+</v>
      </c>
    </row>
    <row r="4" spans="1:8" x14ac:dyDescent="0.2">
      <c r="A4" s="7" t="s">
        <v>9</v>
      </c>
      <c r="B4" s="7" t="s">
        <v>10</v>
      </c>
      <c r="C4" s="7" t="s">
        <v>11</v>
      </c>
      <c r="D4" s="17" t="str">
        <f>IF(Districts!I4&gt;Districts!F4, "+", "-")</f>
        <v>-</v>
      </c>
      <c r="E4" s="17" t="str">
        <f>IF(Districts!L4&gt;Districts!I4, "+", "-")</f>
        <v>-</v>
      </c>
      <c r="F4" s="17" t="str">
        <f>IF(Districts!O4&gt;Districts!L4, "+", "-")</f>
        <v>+</v>
      </c>
      <c r="G4" s="17" t="str">
        <f>IF(Districts!R4&gt;Districts!O4, "+", "-")</f>
        <v>+</v>
      </c>
      <c r="H4" s="17" t="str">
        <f t="shared" si="0"/>
        <v>-</v>
      </c>
    </row>
    <row r="5" spans="1:8" x14ac:dyDescent="0.2">
      <c r="A5" s="7" t="s">
        <v>12</v>
      </c>
      <c r="B5" s="7" t="s">
        <v>13</v>
      </c>
      <c r="C5" s="7" t="s">
        <v>14</v>
      </c>
      <c r="D5" s="17" t="str">
        <f>IF(Districts!I5&gt;Districts!F5, "+", "-")</f>
        <v>-</v>
      </c>
      <c r="E5" s="17" t="str">
        <f>IF(Districts!L5&gt;Districts!I5, "+", "-")</f>
        <v>+</v>
      </c>
      <c r="F5" s="17" t="str">
        <f>IF(Districts!O5&gt;Districts!L5, "+", "-")</f>
        <v>+</v>
      </c>
      <c r="G5" s="17" t="str">
        <f>IF(Districts!R5&gt;Districts!O5, "+", "-")</f>
        <v>+</v>
      </c>
      <c r="H5" s="17" t="str">
        <f t="shared" si="0"/>
        <v>+</v>
      </c>
    </row>
    <row r="6" spans="1:8" x14ac:dyDescent="0.2">
      <c r="A6" s="7" t="s">
        <v>15</v>
      </c>
      <c r="B6" s="7" t="s">
        <v>16</v>
      </c>
      <c r="C6" s="7" t="s">
        <v>17</v>
      </c>
      <c r="D6" s="17" t="str">
        <f>IF(Districts!I6&gt;Districts!F6, "+", "-")</f>
        <v>+</v>
      </c>
      <c r="E6" s="17" t="str">
        <f>IF(Districts!L6&gt;Districts!I6, "+", "-")</f>
        <v>+</v>
      </c>
      <c r="F6" s="17" t="str">
        <f>IF(Districts!O6&gt;Districts!L6, "+", "-")</f>
        <v>+</v>
      </c>
      <c r="G6" s="17" t="str">
        <f>IF(Districts!R6&gt;Districts!O6, "+", "-")</f>
        <v>+</v>
      </c>
      <c r="H6" s="17" t="str">
        <f t="shared" si="0"/>
        <v>+</v>
      </c>
    </row>
    <row r="7" spans="1:8" x14ac:dyDescent="0.2">
      <c r="A7" s="7" t="s">
        <v>18</v>
      </c>
      <c r="B7" s="7" t="s">
        <v>19</v>
      </c>
      <c r="C7" s="7" t="s">
        <v>20</v>
      </c>
      <c r="D7" s="17" t="str">
        <f>IF(Districts!I7&gt;Districts!F7, "+", "-")</f>
        <v>-</v>
      </c>
      <c r="E7" s="17" t="str">
        <f>IF(Districts!L7&gt;Districts!I7, "+", "-")</f>
        <v>-</v>
      </c>
      <c r="F7" s="17" t="str">
        <f>IF(Districts!O7&gt;Districts!L7, "+", "-")</f>
        <v>+</v>
      </c>
      <c r="G7" s="17" t="str">
        <f>IF(Districts!R7&gt;Districts!O7, "+", "-")</f>
        <v>+</v>
      </c>
      <c r="H7" s="17" t="str">
        <f t="shared" si="0"/>
        <v>-</v>
      </c>
    </row>
    <row r="8" spans="1:8" x14ac:dyDescent="0.2">
      <c r="A8" s="7" t="s">
        <v>21</v>
      </c>
      <c r="B8" s="7" t="s">
        <v>22</v>
      </c>
      <c r="C8" s="7" t="s">
        <v>8</v>
      </c>
      <c r="D8" s="17" t="str">
        <f>IF(Districts!I8&gt;Districts!F8, "+", "-")</f>
        <v>-</v>
      </c>
      <c r="E8" s="17" t="str">
        <f>IF(Districts!L8&gt;Districts!I8, "+", "-")</f>
        <v>+</v>
      </c>
      <c r="F8" s="17" t="str">
        <f>IF(Districts!O8&gt;Districts!L8, "+", "-")</f>
        <v>+</v>
      </c>
      <c r="G8" s="17" t="str">
        <f>IF(Districts!R8&gt;Districts!O8, "+", "-")</f>
        <v>+</v>
      </c>
      <c r="H8" s="17" t="str">
        <f t="shared" si="0"/>
        <v>+</v>
      </c>
    </row>
    <row r="9" spans="1:8" x14ac:dyDescent="0.2">
      <c r="A9" s="7" t="s">
        <v>23</v>
      </c>
      <c r="B9" s="7" t="s">
        <v>24</v>
      </c>
      <c r="C9" s="7" t="s">
        <v>25</v>
      </c>
      <c r="D9" s="17" t="str">
        <f>IF(Districts!I9&gt;Districts!F9, "+", "-")</f>
        <v>+</v>
      </c>
      <c r="E9" s="17" t="str">
        <f>IF(Districts!L9&gt;Districts!I9, "+", "-")</f>
        <v>+</v>
      </c>
      <c r="F9" s="17" t="str">
        <f>IF(Districts!O9&gt;Districts!L9, "+", "-")</f>
        <v>+</v>
      </c>
      <c r="G9" s="17" t="str">
        <f>IF(Districts!R9&gt;Districts!O9, "+", "-")</f>
        <v>+</v>
      </c>
      <c r="H9" s="17" t="str">
        <f t="shared" si="0"/>
        <v>+</v>
      </c>
    </row>
    <row r="10" spans="1:8" x14ac:dyDescent="0.2">
      <c r="A10" s="7" t="s">
        <v>26</v>
      </c>
      <c r="B10" s="7" t="s">
        <v>27</v>
      </c>
      <c r="C10" s="7" t="s">
        <v>25</v>
      </c>
      <c r="D10" s="17" t="str">
        <f>IF(Districts!I10&gt;Districts!F10, "+", "-")</f>
        <v>+</v>
      </c>
      <c r="E10" s="17" t="str">
        <f>IF(Districts!L10&gt;Districts!I10, "+", "-")</f>
        <v>+</v>
      </c>
      <c r="F10" s="17" t="str">
        <f>IF(Districts!O10&gt;Districts!L10, "+", "-")</f>
        <v>-</v>
      </c>
      <c r="G10" s="17" t="str">
        <f>IF(Districts!R10&gt;Districts!O10, "+", "-")</f>
        <v>+</v>
      </c>
      <c r="H10" s="17" t="str">
        <f t="shared" si="0"/>
        <v>+</v>
      </c>
    </row>
    <row r="11" spans="1:8" x14ac:dyDescent="0.2">
      <c r="A11" s="7" t="s">
        <v>28</v>
      </c>
      <c r="B11" s="7" t="s">
        <v>29</v>
      </c>
      <c r="C11" s="7" t="s">
        <v>25</v>
      </c>
      <c r="D11" s="17" t="str">
        <f>IF(Districts!I11&gt;Districts!F11, "+", "-")</f>
        <v>-</v>
      </c>
      <c r="E11" s="17" t="str">
        <f>IF(Districts!L11&gt;Districts!I11, "+", "-")</f>
        <v>-</v>
      </c>
      <c r="F11" s="17" t="str">
        <f>IF(Districts!O11&gt;Districts!L11, "+", "-")</f>
        <v>-</v>
      </c>
      <c r="G11" s="17" t="str">
        <f>IF(Districts!R11&gt;Districts!O11, "+", "-")</f>
        <v>+</v>
      </c>
      <c r="H11" s="17" t="str">
        <f t="shared" si="0"/>
        <v>-</v>
      </c>
    </row>
    <row r="12" spans="1:8" x14ac:dyDescent="0.2">
      <c r="A12" s="7" t="s">
        <v>30</v>
      </c>
      <c r="B12" s="7" t="s">
        <v>31</v>
      </c>
      <c r="C12" s="7" t="s">
        <v>32</v>
      </c>
      <c r="D12" s="17" t="str">
        <f>IF(Districts!I12&gt;Districts!F12, "+", "-")</f>
        <v>+</v>
      </c>
      <c r="E12" s="17" t="str">
        <f>IF(Districts!L12&gt;Districts!I12, "+", "-")</f>
        <v>+</v>
      </c>
      <c r="F12" s="17" t="str">
        <f>IF(Districts!O12&gt;Districts!L12, "+", "-")</f>
        <v>+</v>
      </c>
      <c r="G12" s="17" t="str">
        <f>IF(Districts!R12&gt;Districts!O12, "+", "-")</f>
        <v>+</v>
      </c>
      <c r="H12" s="17" t="str">
        <f t="shared" si="0"/>
        <v>+</v>
      </c>
    </row>
    <row r="13" spans="1:8" x14ac:dyDescent="0.2">
      <c r="A13" s="7" t="s">
        <v>33</v>
      </c>
      <c r="B13" s="7" t="s">
        <v>34</v>
      </c>
      <c r="C13" s="7" t="s">
        <v>35</v>
      </c>
      <c r="D13" s="17" t="str">
        <f>IF(Districts!I13&gt;Districts!F13, "+", "-")</f>
        <v>+</v>
      </c>
      <c r="E13" s="17" t="str">
        <f>IF(Districts!L13&gt;Districts!I13, "+", "-")</f>
        <v>+</v>
      </c>
      <c r="F13" s="17" t="str">
        <f>IF(Districts!O13&gt;Districts!L13, "+", "-")</f>
        <v>+</v>
      </c>
      <c r="G13" s="17" t="str">
        <f>IF(Districts!R13&gt;Districts!O13, "+", "-")</f>
        <v>-</v>
      </c>
      <c r="H13" s="17" t="str">
        <f t="shared" si="0"/>
        <v>+</v>
      </c>
    </row>
    <row r="14" spans="1:8" x14ac:dyDescent="0.2">
      <c r="A14" s="7" t="s">
        <v>36</v>
      </c>
      <c r="B14" s="7" t="s">
        <v>37</v>
      </c>
      <c r="C14" s="7" t="s">
        <v>38</v>
      </c>
      <c r="D14" s="17" t="str">
        <f>IF(Districts!I14&gt;Districts!F14, "+", "-")</f>
        <v>+</v>
      </c>
      <c r="E14" s="17" t="str">
        <f>IF(Districts!L14&gt;Districts!I14, "+", "-")</f>
        <v>+</v>
      </c>
      <c r="F14" s="17" t="str">
        <f>IF(Districts!O14&gt;Districts!L14, "+", "-")</f>
        <v>+</v>
      </c>
      <c r="G14" s="17" t="str">
        <f>IF(Districts!R14&gt;Districts!O14, "+", "-")</f>
        <v>-</v>
      </c>
      <c r="H14" s="17" t="str">
        <f t="shared" si="0"/>
        <v>+</v>
      </c>
    </row>
    <row r="15" spans="1:8" x14ac:dyDescent="0.2">
      <c r="A15" s="7" t="s">
        <v>39</v>
      </c>
      <c r="B15" s="7" t="s">
        <v>40</v>
      </c>
      <c r="C15" s="7" t="s">
        <v>41</v>
      </c>
      <c r="D15" s="17" t="str">
        <f>IF(Districts!I15&gt;Districts!F15, "+", "-")</f>
        <v>-</v>
      </c>
      <c r="E15" s="17" t="str">
        <f>IF(Districts!L15&gt;Districts!I15, "+", "-")</f>
        <v>+</v>
      </c>
      <c r="F15" s="17" t="str">
        <f>IF(Districts!O15&gt;Districts!L15, "+", "-")</f>
        <v>+</v>
      </c>
      <c r="G15" s="17" t="str">
        <f>IF(Districts!R15&gt;Districts!O15, "+", "-")</f>
        <v>-</v>
      </c>
      <c r="H15" s="17" t="str">
        <f t="shared" si="0"/>
        <v>N</v>
      </c>
    </row>
    <row r="16" spans="1:8" x14ac:dyDescent="0.2">
      <c r="A16" s="7" t="s">
        <v>42</v>
      </c>
      <c r="B16" s="7" t="s">
        <v>43</v>
      </c>
      <c r="C16" s="7" t="s">
        <v>25</v>
      </c>
      <c r="D16" s="17" t="str">
        <f>IF(Districts!I16&gt;Districts!F16, "+", "-")</f>
        <v>-</v>
      </c>
      <c r="E16" s="17" t="str">
        <f>IF(Districts!L16&gt;Districts!I16, "+", "-")</f>
        <v>+</v>
      </c>
      <c r="F16" s="17" t="str">
        <f>IF(Districts!O16&gt;Districts!L16, "+", "-")</f>
        <v>+</v>
      </c>
      <c r="G16" s="17" t="str">
        <f>IF(Districts!R16&gt;Districts!O16, "+", "-")</f>
        <v>+</v>
      </c>
      <c r="H16" s="17" t="str">
        <f t="shared" si="0"/>
        <v>+</v>
      </c>
    </row>
    <row r="17" spans="1:8" x14ac:dyDescent="0.2">
      <c r="A17" s="7" t="s">
        <v>44</v>
      </c>
      <c r="B17" s="7" t="s">
        <v>45</v>
      </c>
      <c r="C17" s="7" t="s">
        <v>46</v>
      </c>
      <c r="D17" s="17" t="str">
        <f>IF(Districts!I17&gt;Districts!F17, "+", "-")</f>
        <v>+</v>
      </c>
      <c r="E17" s="17" t="str">
        <f>IF(Districts!L17&gt;Districts!I17, "+", "-")</f>
        <v>+</v>
      </c>
      <c r="F17" s="17" t="str">
        <f>IF(Districts!O17&gt;Districts!L17, "+", "-")</f>
        <v>+</v>
      </c>
      <c r="G17" s="17" t="str">
        <f>IF(Districts!R17&gt;Districts!O17, "+", "-")</f>
        <v>-</v>
      </c>
      <c r="H17" s="17" t="str">
        <f t="shared" si="0"/>
        <v>+</v>
      </c>
    </row>
    <row r="18" spans="1:8" x14ac:dyDescent="0.2">
      <c r="A18" s="7" t="s">
        <v>47</v>
      </c>
      <c r="B18" s="7" t="s">
        <v>48</v>
      </c>
      <c r="C18" s="7" t="s">
        <v>49</v>
      </c>
      <c r="D18" s="17" t="str">
        <f>IF(Districts!I18&gt;Districts!F18, "+", "-")</f>
        <v>-</v>
      </c>
      <c r="E18" s="17" t="str">
        <f>IF(Districts!L18&gt;Districts!I18, "+", "-")</f>
        <v>+</v>
      </c>
      <c r="F18" s="17" t="str">
        <f>IF(Districts!O18&gt;Districts!L18, "+", "-")</f>
        <v>+</v>
      </c>
      <c r="G18" s="17" t="str">
        <f>IF(Districts!R18&gt;Districts!O18, "+", "-")</f>
        <v>+</v>
      </c>
      <c r="H18" s="17" t="str">
        <f t="shared" si="0"/>
        <v>+</v>
      </c>
    </row>
    <row r="19" spans="1:8" x14ac:dyDescent="0.2">
      <c r="A19" s="7" t="s">
        <v>50</v>
      </c>
      <c r="B19" s="7" t="s">
        <v>51</v>
      </c>
      <c r="C19" s="7" t="s">
        <v>25</v>
      </c>
      <c r="D19" s="17" t="str">
        <f>IF(Districts!I19&gt;Districts!F19, "+", "-")</f>
        <v>-</v>
      </c>
      <c r="E19" s="17" t="str">
        <f>IF(Districts!L19&gt;Districts!I19, "+", "-")</f>
        <v>-</v>
      </c>
      <c r="F19" s="17" t="str">
        <f>IF(Districts!O19&gt;Districts!L19, "+", "-")</f>
        <v>+</v>
      </c>
      <c r="G19" s="17" t="str">
        <f>IF(Districts!R19&gt;Districts!O19, "+", "-")</f>
        <v>+</v>
      </c>
      <c r="H19" s="17" t="str">
        <f t="shared" si="0"/>
        <v>-</v>
      </c>
    </row>
    <row r="20" spans="1:8" x14ac:dyDescent="0.2">
      <c r="A20" s="7" t="s">
        <v>52</v>
      </c>
      <c r="B20" s="7" t="s">
        <v>53</v>
      </c>
      <c r="C20" s="7" t="s">
        <v>25</v>
      </c>
      <c r="D20" s="17" t="str">
        <f>IF(Districts!I20&gt;Districts!F20, "+", "-")</f>
        <v>-</v>
      </c>
      <c r="E20" s="17" t="str">
        <f>IF(Districts!L20&gt;Districts!I20, "+", "-")</f>
        <v>-</v>
      </c>
      <c r="F20" s="17" t="str">
        <f>IF(Districts!O20&gt;Districts!L20, "+", "-")</f>
        <v>+</v>
      </c>
      <c r="G20" s="17" t="str">
        <f>IF(Districts!R20&gt;Districts!O20, "+", "-")</f>
        <v>-</v>
      </c>
      <c r="H20" s="17" t="str">
        <f t="shared" si="0"/>
        <v>-</v>
      </c>
    </row>
    <row r="21" spans="1:8" x14ac:dyDescent="0.2">
      <c r="A21" s="7" t="s">
        <v>54</v>
      </c>
      <c r="B21" s="7" t="s">
        <v>55</v>
      </c>
      <c r="C21" s="7" t="s">
        <v>56</v>
      </c>
      <c r="D21" s="17" t="str">
        <f>IF(Districts!I21&gt;Districts!F21, "+", "-")</f>
        <v>-</v>
      </c>
      <c r="E21" s="17" t="str">
        <f>IF(Districts!L21&gt;Districts!I21, "+", "-")</f>
        <v>-</v>
      </c>
      <c r="F21" s="17" t="str">
        <f>IF(Districts!O21&gt;Districts!L21, "+", "-")</f>
        <v>+</v>
      </c>
      <c r="G21" s="17" t="str">
        <f>IF(Districts!R21&gt;Districts!O21, "+", "-")</f>
        <v>+</v>
      </c>
      <c r="H21" s="17" t="str">
        <f t="shared" si="0"/>
        <v>-</v>
      </c>
    </row>
    <row r="22" spans="1:8" x14ac:dyDescent="0.2">
      <c r="A22" s="7" t="s">
        <v>57</v>
      </c>
      <c r="B22" s="7" t="s">
        <v>58</v>
      </c>
      <c r="C22" s="7" t="s">
        <v>59</v>
      </c>
      <c r="D22" s="17" t="str">
        <f>IF(Districts!I22&gt;Districts!F22, "+", "-")</f>
        <v>-</v>
      </c>
      <c r="E22" s="17" t="str">
        <f>IF(Districts!L22&gt;Districts!I22, "+", "-")</f>
        <v>+</v>
      </c>
      <c r="F22" s="17" t="str">
        <f>IF(Districts!O22&gt;Districts!L22, "+", "-")</f>
        <v>+</v>
      </c>
      <c r="G22" s="17" t="str">
        <f>IF(Districts!R22&gt;Districts!O22, "+", "-")</f>
        <v>+</v>
      </c>
      <c r="H22" s="17" t="str">
        <f t="shared" si="0"/>
        <v>+</v>
      </c>
    </row>
    <row r="23" spans="1:8" x14ac:dyDescent="0.2">
      <c r="A23" s="7" t="s">
        <v>60</v>
      </c>
      <c r="B23" s="7" t="s">
        <v>61</v>
      </c>
      <c r="C23" s="7" t="s">
        <v>62</v>
      </c>
      <c r="D23" s="17" t="str">
        <f>IF(Districts!I23&gt;Districts!F23, "+", "-")</f>
        <v>+</v>
      </c>
      <c r="E23" s="17" t="str">
        <f>IF(Districts!L23&gt;Districts!I23, "+", "-")</f>
        <v>-</v>
      </c>
      <c r="F23" s="17" t="str">
        <f>IF(Districts!O23&gt;Districts!L23, "+", "-")</f>
        <v>-</v>
      </c>
      <c r="G23" s="17" t="str">
        <f>IF(Districts!R23&gt;Districts!O23, "+", "-")</f>
        <v>+</v>
      </c>
      <c r="H23" s="17" t="str">
        <f t="shared" si="0"/>
        <v>-</v>
      </c>
    </row>
    <row r="24" spans="1:8" x14ac:dyDescent="0.2">
      <c r="A24" s="7" t="s">
        <v>63</v>
      </c>
      <c r="B24" s="7" t="s">
        <v>64</v>
      </c>
      <c r="C24" s="7" t="s">
        <v>65</v>
      </c>
      <c r="D24" s="17" t="str">
        <f>IF(Districts!I24&gt;Districts!F24, "+", "-")</f>
        <v>-</v>
      </c>
      <c r="E24" s="17" t="str">
        <f>IF(Districts!L24&gt;Districts!I24, "+", "-")</f>
        <v>+</v>
      </c>
      <c r="F24" s="17" t="str">
        <f>IF(Districts!O24&gt;Districts!L24, "+", "-")</f>
        <v>-</v>
      </c>
      <c r="G24" s="17" t="str">
        <f>IF(Districts!R24&gt;Districts!O24, "+", "-")</f>
        <v>+</v>
      </c>
      <c r="H24" s="17" t="str">
        <f t="shared" si="0"/>
        <v>-</v>
      </c>
    </row>
    <row r="25" spans="1:8" x14ac:dyDescent="0.2">
      <c r="A25" s="7" t="s">
        <v>66</v>
      </c>
      <c r="B25" s="7" t="s">
        <v>67</v>
      </c>
      <c r="C25" s="7" t="s">
        <v>68</v>
      </c>
      <c r="D25" s="17" t="str">
        <f>IF(Districts!I25&gt;Districts!F25, "+", "-")</f>
        <v>-</v>
      </c>
      <c r="E25" s="17" t="str">
        <f>IF(Districts!L25&gt;Districts!I25, "+", "-")</f>
        <v>+</v>
      </c>
      <c r="F25" s="17" t="str">
        <f>IF(Districts!O25&gt;Districts!L25, "+", "-")</f>
        <v>+</v>
      </c>
      <c r="G25" s="17" t="str">
        <f>IF(Districts!R25&gt;Districts!O25, "+", "-")</f>
        <v>+</v>
      </c>
      <c r="H25" s="17" t="str">
        <f t="shared" si="0"/>
        <v>+</v>
      </c>
    </row>
    <row r="26" spans="1:8" x14ac:dyDescent="0.2">
      <c r="A26" s="7" t="s">
        <v>69</v>
      </c>
      <c r="B26" s="7" t="s">
        <v>70</v>
      </c>
      <c r="C26" s="7" t="s">
        <v>11</v>
      </c>
      <c r="D26" s="17" t="str">
        <f>IF(Districts!I26&gt;Districts!F26, "+", "-")</f>
        <v>-</v>
      </c>
      <c r="E26" s="17" t="str">
        <f>IF(Districts!L26&gt;Districts!I26, "+", "-")</f>
        <v>-</v>
      </c>
      <c r="F26" s="17" t="str">
        <f>IF(Districts!O26&gt;Districts!L26, "+", "-")</f>
        <v>-</v>
      </c>
      <c r="G26" s="17" t="str">
        <f>IF(Districts!R26&gt;Districts!O26, "+", "-")</f>
        <v>+</v>
      </c>
      <c r="H26" s="17" t="str">
        <f t="shared" si="0"/>
        <v>-</v>
      </c>
    </row>
    <row r="27" spans="1:8" x14ac:dyDescent="0.2">
      <c r="A27" s="7" t="s">
        <v>71</v>
      </c>
      <c r="B27" s="7" t="s">
        <v>72</v>
      </c>
      <c r="C27" s="7" t="s">
        <v>73</v>
      </c>
      <c r="D27" s="17" t="str">
        <f>IF(Districts!I27&gt;Districts!F27, "+", "-")</f>
        <v>-</v>
      </c>
      <c r="E27" s="17" t="str">
        <f>IF(Districts!L27&gt;Districts!I27, "+", "-")</f>
        <v>+</v>
      </c>
      <c r="F27" s="17" t="str">
        <f>IF(Districts!O27&gt;Districts!L27, "+", "-")</f>
        <v>+</v>
      </c>
      <c r="G27" s="17" t="str">
        <f>IF(Districts!R27&gt;Districts!O27, "+", "-")</f>
        <v>-</v>
      </c>
      <c r="H27" s="17" t="str">
        <f t="shared" si="0"/>
        <v>N</v>
      </c>
    </row>
    <row r="28" spans="1:8" x14ac:dyDescent="0.2">
      <c r="A28" s="7" t="s">
        <v>74</v>
      </c>
      <c r="B28" s="7" t="s">
        <v>75</v>
      </c>
      <c r="C28" s="7" t="s">
        <v>76</v>
      </c>
      <c r="D28" s="17" t="str">
        <f>IF(Districts!I28&gt;Districts!F28, "+", "-")</f>
        <v>-</v>
      </c>
      <c r="E28" s="17" t="str">
        <f>IF(Districts!L28&gt;Districts!I28, "+", "-")</f>
        <v>+</v>
      </c>
      <c r="F28" s="17" t="str">
        <f>IF(Districts!O28&gt;Districts!L28, "+", "-")</f>
        <v>+</v>
      </c>
      <c r="G28" s="17" t="str">
        <f>IF(Districts!R28&gt;Districts!O28, "+", "-")</f>
        <v>+</v>
      </c>
      <c r="H28" s="17" t="str">
        <f t="shared" si="0"/>
        <v>+</v>
      </c>
    </row>
    <row r="29" spans="1:8" x14ac:dyDescent="0.2">
      <c r="A29" s="7" t="s">
        <v>77</v>
      </c>
      <c r="B29" s="7" t="s">
        <v>78</v>
      </c>
      <c r="C29" s="7" t="s">
        <v>79</v>
      </c>
      <c r="D29" s="17" t="str">
        <f>IF(Districts!I29&gt;Districts!F29, "+", "-")</f>
        <v>+</v>
      </c>
      <c r="E29" s="17" t="str">
        <f>IF(Districts!L29&gt;Districts!I29, "+", "-")</f>
        <v>+</v>
      </c>
      <c r="F29" s="17" t="str">
        <f>IF(Districts!O29&gt;Districts!L29, "+", "-")</f>
        <v>+</v>
      </c>
      <c r="G29" s="17" t="str">
        <f>IF(Districts!R29&gt;Districts!O29, "+", "-")</f>
        <v>+</v>
      </c>
      <c r="H29" s="17" t="str">
        <f t="shared" si="0"/>
        <v>+</v>
      </c>
    </row>
    <row r="30" spans="1:8" x14ac:dyDescent="0.2">
      <c r="A30" s="7" t="s">
        <v>80</v>
      </c>
      <c r="B30" s="7" t="s">
        <v>81</v>
      </c>
      <c r="C30" s="7" t="s">
        <v>82</v>
      </c>
      <c r="D30" s="17" t="str">
        <f>IF(Districts!I30&gt;Districts!F30, "+", "-")</f>
        <v>+</v>
      </c>
      <c r="E30" s="17" t="str">
        <f>IF(Districts!L30&gt;Districts!I30, "+", "-")</f>
        <v>-</v>
      </c>
      <c r="F30" s="17" t="str">
        <f>IF(Districts!O30&gt;Districts!L30, "+", "-")</f>
        <v>+</v>
      </c>
      <c r="G30" s="17" t="str">
        <f>IF(Districts!R30&gt;Districts!O30, "+", "-")</f>
        <v>+</v>
      </c>
      <c r="H30" s="17" t="str">
        <f t="shared" si="0"/>
        <v>+</v>
      </c>
    </row>
    <row r="31" spans="1:8" x14ac:dyDescent="0.2">
      <c r="A31" s="7" t="s">
        <v>83</v>
      </c>
      <c r="B31" s="7" t="s">
        <v>84</v>
      </c>
      <c r="C31" s="7" t="s">
        <v>85</v>
      </c>
      <c r="D31" s="17" t="str">
        <f>IF(Districts!I31&gt;Districts!F31, "+", "-")</f>
        <v>+</v>
      </c>
      <c r="E31" s="17" t="str">
        <f>IF(Districts!L31&gt;Districts!I31, "+", "-")</f>
        <v>-</v>
      </c>
      <c r="F31" s="17" t="str">
        <f>IF(Districts!O31&gt;Districts!L31, "+", "-")</f>
        <v>-</v>
      </c>
      <c r="G31" s="17" t="str">
        <f>IF(Districts!R31&gt;Districts!O31, "+", "-")</f>
        <v>+</v>
      </c>
      <c r="H31" s="17" t="str">
        <f t="shared" si="0"/>
        <v>-</v>
      </c>
    </row>
    <row r="32" spans="1:8" x14ac:dyDescent="0.2">
      <c r="A32" s="7" t="s">
        <v>86</v>
      </c>
      <c r="B32" s="7" t="s">
        <v>87</v>
      </c>
      <c r="C32" s="7" t="s">
        <v>88</v>
      </c>
      <c r="D32" s="17" t="str">
        <f>IF(Districts!I32&gt;Districts!F32, "+", "-")</f>
        <v>+</v>
      </c>
      <c r="E32" s="17" t="str">
        <f>IF(Districts!L32&gt;Districts!I32, "+", "-")</f>
        <v>-</v>
      </c>
      <c r="F32" s="17" t="str">
        <f>IF(Districts!O32&gt;Districts!L32, "+", "-")</f>
        <v>+</v>
      </c>
      <c r="G32" s="17" t="str">
        <f>IF(Districts!R32&gt;Districts!O32, "+", "-")</f>
        <v>+</v>
      </c>
      <c r="H32" s="17" t="str">
        <f t="shared" si="0"/>
        <v>+</v>
      </c>
    </row>
    <row r="33" spans="1:8" x14ac:dyDescent="0.2">
      <c r="A33" s="7" t="s">
        <v>89</v>
      </c>
      <c r="B33" s="7" t="s">
        <v>90</v>
      </c>
      <c r="C33" s="7" t="s">
        <v>25</v>
      </c>
      <c r="D33" s="17" t="str">
        <f>IF(Districts!I33&gt;Districts!F33, "+", "-")</f>
        <v>+</v>
      </c>
      <c r="E33" s="17" t="str">
        <f>IF(Districts!L33&gt;Districts!I33, "+", "-")</f>
        <v>+</v>
      </c>
      <c r="F33" s="17" t="str">
        <f>IF(Districts!O33&gt;Districts!L33, "+", "-")</f>
        <v>-</v>
      </c>
      <c r="G33" s="17" t="str">
        <f>IF(Districts!R33&gt;Districts!O33, "+", "-")</f>
        <v>+</v>
      </c>
      <c r="H33" s="17" t="str">
        <f t="shared" si="0"/>
        <v>+</v>
      </c>
    </row>
    <row r="34" spans="1:8" x14ac:dyDescent="0.2">
      <c r="A34" s="7" t="s">
        <v>91</v>
      </c>
      <c r="B34" s="7" t="s">
        <v>92</v>
      </c>
      <c r="C34" s="7" t="s">
        <v>25</v>
      </c>
      <c r="D34" s="17" t="str">
        <f>IF(Districts!I34&gt;Districts!F34, "+", "-")</f>
        <v>-</v>
      </c>
      <c r="E34" s="17" t="str">
        <f>IF(Districts!L34&gt;Districts!I34, "+", "-")</f>
        <v>+</v>
      </c>
      <c r="F34" s="17" t="str">
        <f>IF(Districts!O34&gt;Districts!L34, "+", "-")</f>
        <v>-</v>
      </c>
      <c r="G34" s="17" t="str">
        <f>IF(Districts!R34&gt;Districts!O34, "+", "-")</f>
        <v>-</v>
      </c>
      <c r="H34" s="17" t="str">
        <f t="shared" si="0"/>
        <v>-</v>
      </c>
    </row>
    <row r="35" spans="1:8" x14ac:dyDescent="0.2">
      <c r="A35" s="7" t="s">
        <v>93</v>
      </c>
      <c r="B35" s="7" t="s">
        <v>94</v>
      </c>
      <c r="C35" s="7" t="s">
        <v>46</v>
      </c>
      <c r="D35" s="17" t="str">
        <f>IF(Districts!I35&gt;Districts!F35, "+", "-")</f>
        <v>-</v>
      </c>
      <c r="E35" s="17" t="str">
        <f>IF(Districts!L35&gt;Districts!I35, "+", "-")</f>
        <v>+</v>
      </c>
      <c r="F35" s="17" t="str">
        <f>IF(Districts!O35&gt;Districts!L35, "+", "-")</f>
        <v>+</v>
      </c>
      <c r="G35" s="17" t="str">
        <f>IF(Districts!R35&gt;Districts!O35, "+", "-")</f>
        <v>-</v>
      </c>
      <c r="H35" s="17" t="str">
        <f t="shared" si="0"/>
        <v>N</v>
      </c>
    </row>
    <row r="36" spans="1:8" x14ac:dyDescent="0.2">
      <c r="A36" s="7" t="s">
        <v>95</v>
      </c>
      <c r="B36" s="7" t="s">
        <v>96</v>
      </c>
      <c r="C36" s="7" t="s">
        <v>17</v>
      </c>
      <c r="D36" s="17" t="str">
        <f>IF(Districts!I36&gt;Districts!F36, "+", "-")</f>
        <v>+</v>
      </c>
      <c r="E36" s="17" t="str">
        <f>IF(Districts!L36&gt;Districts!I36, "+", "-")</f>
        <v>+</v>
      </c>
      <c r="F36" s="17" t="str">
        <f>IF(Districts!O36&gt;Districts!L36, "+", "-")</f>
        <v>-</v>
      </c>
      <c r="G36" s="17" t="str">
        <f>IF(Districts!R36&gt;Districts!O36, "+", "-")</f>
        <v>+</v>
      </c>
      <c r="H36" s="17" t="str">
        <f t="shared" si="0"/>
        <v>+</v>
      </c>
    </row>
    <row r="37" spans="1:8" x14ac:dyDescent="0.2">
      <c r="A37" s="87" t="s">
        <v>97</v>
      </c>
      <c r="B37" s="87" t="s">
        <v>98</v>
      </c>
      <c r="C37" s="87" t="s">
        <v>99</v>
      </c>
      <c r="D37" s="88" t="str">
        <f>IF(Districts!I37&gt;Districts!F37, "+", "-")</f>
        <v>-</v>
      </c>
      <c r="E37" s="88" t="str">
        <f>IF(Districts!L37&gt;Districts!I37, "+", "-")</f>
        <v>-</v>
      </c>
      <c r="F37" s="88" t="str">
        <f>IF(Districts!O37&gt;Districts!L37, "+", "-")</f>
        <v>-</v>
      </c>
      <c r="G37" s="88" t="str">
        <f>IF(Districts!R37&gt;Districts!O37, "+", "-")</f>
        <v>+</v>
      </c>
      <c r="H37" s="88" t="str">
        <f t="shared" si="0"/>
        <v>-</v>
      </c>
    </row>
    <row r="38" spans="1:8" x14ac:dyDescent="0.2">
      <c r="A38" s="7" t="s">
        <v>100</v>
      </c>
      <c r="B38" s="7" t="s">
        <v>101</v>
      </c>
      <c r="C38" s="7" t="s">
        <v>8</v>
      </c>
      <c r="D38" s="17" t="str">
        <f>IF(Districts!I38&gt;Districts!F38, "+", "-")</f>
        <v>+</v>
      </c>
      <c r="E38" s="17" t="str">
        <f>IF(Districts!L38&gt;Districts!I38, "+", "-")</f>
        <v>-</v>
      </c>
      <c r="F38" s="17" t="str">
        <f>IF(Districts!O38&gt;Districts!L38, "+", "-")</f>
        <v>-</v>
      </c>
      <c r="G38" s="17" t="str">
        <f>IF(Districts!R38&gt;Districts!O38, "+", "-")</f>
        <v>-</v>
      </c>
      <c r="H38" s="17" t="str">
        <f t="shared" si="0"/>
        <v>-</v>
      </c>
    </row>
    <row r="39" spans="1:8" x14ac:dyDescent="0.2">
      <c r="A39" s="7" t="s">
        <v>102</v>
      </c>
      <c r="B39" s="7" t="s">
        <v>103</v>
      </c>
      <c r="C39" s="7" t="s">
        <v>76</v>
      </c>
      <c r="D39" s="17" t="str">
        <f>IF(Districts!I39&gt;Districts!F39, "+", "-")</f>
        <v>-</v>
      </c>
      <c r="E39" s="17" t="str">
        <f>IF(Districts!L39&gt;Districts!I39, "+", "-")</f>
        <v>-</v>
      </c>
      <c r="F39" s="17" t="str">
        <f>IF(Districts!O39&gt;Districts!L39, "+", "-")</f>
        <v>+</v>
      </c>
      <c r="G39" s="17" t="str">
        <f>IF(Districts!R39&gt;Districts!O39, "+", "-")</f>
        <v>+</v>
      </c>
      <c r="H39" s="17" t="str">
        <f t="shared" si="0"/>
        <v>-</v>
      </c>
    </row>
    <row r="40" spans="1:8" x14ac:dyDescent="0.2">
      <c r="A40" s="7" t="s">
        <v>104</v>
      </c>
      <c r="B40" s="7" t="s">
        <v>105</v>
      </c>
      <c r="C40" s="7" t="s">
        <v>82</v>
      </c>
      <c r="D40" s="17" t="str">
        <f>IF(Districts!I40&gt;Districts!F40, "+", "-")</f>
        <v>-</v>
      </c>
      <c r="E40" s="17" t="str">
        <f>IF(Districts!L40&gt;Districts!I40, "+", "-")</f>
        <v>+</v>
      </c>
      <c r="F40" s="17" t="str">
        <f>IF(Districts!O40&gt;Districts!L40, "+", "-")</f>
        <v>+</v>
      </c>
      <c r="G40" s="17" t="str">
        <f>IF(Districts!R40&gt;Districts!O40, "+", "-")</f>
        <v>+</v>
      </c>
      <c r="H40" s="17" t="str">
        <f t="shared" si="0"/>
        <v>+</v>
      </c>
    </row>
    <row r="41" spans="1:8" x14ac:dyDescent="0.2">
      <c r="A41" s="7" t="s">
        <v>106</v>
      </c>
      <c r="B41" s="7" t="s">
        <v>107</v>
      </c>
      <c r="C41" s="7" t="s">
        <v>108</v>
      </c>
      <c r="D41" s="17" t="str">
        <f>IF(Districts!I41&gt;Districts!F41, "+", "-")</f>
        <v>+</v>
      </c>
      <c r="E41" s="17" t="str">
        <f>IF(Districts!L41&gt;Districts!I41, "+", "-")</f>
        <v>+</v>
      </c>
      <c r="F41" s="17" t="str">
        <f>IF(Districts!O41&gt;Districts!L41, "+", "-")</f>
        <v>+</v>
      </c>
      <c r="G41" s="17" t="str">
        <f>IF(Districts!R41&gt;Districts!O41, "+", "-")</f>
        <v>-</v>
      </c>
      <c r="H41" s="17" t="str">
        <f t="shared" si="0"/>
        <v>+</v>
      </c>
    </row>
    <row r="42" spans="1:8" x14ac:dyDescent="0.2">
      <c r="A42" s="7" t="s">
        <v>109</v>
      </c>
      <c r="B42" s="7" t="s">
        <v>110</v>
      </c>
      <c r="C42" s="7" t="s">
        <v>111</v>
      </c>
      <c r="D42" s="17" t="str">
        <f>IF(Districts!I42&gt;Districts!F42, "+", "-")</f>
        <v>+</v>
      </c>
      <c r="E42" s="17" t="str">
        <f>IF(Districts!L42&gt;Districts!I42, "+", "-")</f>
        <v>+</v>
      </c>
      <c r="F42" s="17" t="str">
        <f>IF(Districts!O42&gt;Districts!L42, "+", "-")</f>
        <v>+</v>
      </c>
      <c r="G42" s="17" t="str">
        <f>IF(Districts!R42&gt;Districts!O42, "+", "-")</f>
        <v>+</v>
      </c>
      <c r="H42" s="17" t="str">
        <f t="shared" si="0"/>
        <v>+</v>
      </c>
    </row>
    <row r="43" spans="1:8" x14ac:dyDescent="0.2">
      <c r="A43" s="7" t="s">
        <v>112</v>
      </c>
      <c r="B43" s="7" t="s">
        <v>113</v>
      </c>
      <c r="C43" s="7" t="s">
        <v>114</v>
      </c>
      <c r="D43" s="17" t="str">
        <f>IF(Districts!I43&gt;Districts!F43, "+", "-")</f>
        <v>+</v>
      </c>
      <c r="E43" s="17" t="str">
        <f>IF(Districts!L43&gt;Districts!I43, "+", "-")</f>
        <v>+</v>
      </c>
      <c r="F43" s="17" t="str">
        <f>IF(Districts!O43&gt;Districts!L43, "+", "-")</f>
        <v>+</v>
      </c>
      <c r="G43" s="17" t="str">
        <f>IF(Districts!R43&gt;Districts!O43, "+", "-")</f>
        <v>+</v>
      </c>
      <c r="H43" s="17" t="str">
        <f t="shared" si="0"/>
        <v>+</v>
      </c>
    </row>
    <row r="44" spans="1:8" x14ac:dyDescent="0.2">
      <c r="A44" s="7" t="s">
        <v>115</v>
      </c>
      <c r="B44" s="7" t="s">
        <v>116</v>
      </c>
      <c r="C44" s="7" t="s">
        <v>88</v>
      </c>
      <c r="D44" s="17" t="str">
        <f>IF(Districts!I44&gt;Districts!F44, "+", "-")</f>
        <v>+</v>
      </c>
      <c r="E44" s="17" t="str">
        <f>IF(Districts!L44&gt;Districts!I44, "+", "-")</f>
        <v>-</v>
      </c>
      <c r="F44" s="17" t="str">
        <f>IF(Districts!O44&gt;Districts!L44, "+", "-")</f>
        <v>-</v>
      </c>
      <c r="G44" s="17" t="str">
        <f>IF(Districts!R44&gt;Districts!O44, "+", "-")</f>
        <v>-</v>
      </c>
      <c r="H44" s="17" t="str">
        <f t="shared" si="0"/>
        <v>-</v>
      </c>
    </row>
    <row r="45" spans="1:8" x14ac:dyDescent="0.2">
      <c r="A45" s="7" t="s">
        <v>1401</v>
      </c>
      <c r="B45" s="7" t="s">
        <v>1403</v>
      </c>
      <c r="C45" s="7" t="s">
        <v>25</v>
      </c>
      <c r="D45" s="82" t="str">
        <f>IF(Districts!I45&gt;Districts!F45, "+", "-")</f>
        <v>-</v>
      </c>
      <c r="E45" s="82" t="str">
        <f>IF(Districts!L45&gt;Districts!I45, "+", "-")</f>
        <v>-</v>
      </c>
      <c r="F45" s="82" t="str">
        <f>IF(Districts!O45&gt;Districts!L45, "+", "-")</f>
        <v>-</v>
      </c>
      <c r="G45" s="17" t="str">
        <f>IF(Districts!R45&gt;Districts!O45, "+", "-")</f>
        <v>-</v>
      </c>
      <c r="H45" s="17" t="str">
        <f t="shared" si="0"/>
        <v>-</v>
      </c>
    </row>
    <row r="46" spans="1:8" x14ac:dyDescent="0.2">
      <c r="A46" s="7" t="s">
        <v>117</v>
      </c>
      <c r="B46" s="7" t="s">
        <v>118</v>
      </c>
      <c r="C46" s="7" t="s">
        <v>119</v>
      </c>
      <c r="D46" s="17" t="str">
        <f>IF(Districts!I46&gt;Districts!F46, "+", "-")</f>
        <v>-</v>
      </c>
      <c r="E46" s="17" t="str">
        <f>IF(Districts!L46&gt;Districts!I46, "+", "-")</f>
        <v>-</v>
      </c>
      <c r="F46" s="17" t="str">
        <f>IF(Districts!O46&gt;Districts!L46, "+", "-")</f>
        <v>+</v>
      </c>
      <c r="G46" s="17" t="str">
        <f>IF(Districts!R46&gt;Districts!O46, "+", "-")</f>
        <v>+</v>
      </c>
      <c r="H46" s="17" t="str">
        <f t="shared" si="0"/>
        <v>-</v>
      </c>
    </row>
    <row r="47" spans="1:8" x14ac:dyDescent="0.2">
      <c r="A47" s="7" t="s">
        <v>120</v>
      </c>
      <c r="B47" s="7" t="s">
        <v>121</v>
      </c>
      <c r="C47" s="7" t="s">
        <v>119</v>
      </c>
      <c r="D47" s="17" t="str">
        <f>IF(Districts!I47&gt;Districts!F47, "+", "-")</f>
        <v>+</v>
      </c>
      <c r="E47" s="17" t="str">
        <f>IF(Districts!L47&gt;Districts!I47, "+", "-")</f>
        <v>-</v>
      </c>
      <c r="F47" s="17" t="str">
        <f>IF(Districts!O47&gt;Districts!L47, "+", "-")</f>
        <v>+</v>
      </c>
      <c r="G47" s="17" t="str">
        <f>IF(Districts!R47&gt;Districts!O47, "+", "-")</f>
        <v>-</v>
      </c>
      <c r="H47" s="17" t="str">
        <f t="shared" si="0"/>
        <v>N</v>
      </c>
    </row>
    <row r="48" spans="1:8" x14ac:dyDescent="0.2">
      <c r="A48" s="7" t="s">
        <v>122</v>
      </c>
      <c r="B48" s="7" t="s">
        <v>123</v>
      </c>
      <c r="C48" s="7" t="s">
        <v>124</v>
      </c>
      <c r="D48" s="17" t="str">
        <f>IF(Districts!I48&gt;Districts!F48, "+", "-")</f>
        <v>-</v>
      </c>
      <c r="E48" s="17" t="str">
        <f>IF(Districts!L48&gt;Districts!I48, "+", "-")</f>
        <v>-</v>
      </c>
      <c r="F48" s="17" t="str">
        <f>IF(Districts!O48&gt;Districts!L48, "+", "-")</f>
        <v>+</v>
      </c>
      <c r="G48" s="17" t="str">
        <f>IF(Districts!R48&gt;Districts!O48, "+", "-")</f>
        <v>+</v>
      </c>
      <c r="H48" s="17" t="str">
        <f t="shared" si="0"/>
        <v>-</v>
      </c>
    </row>
    <row r="49" spans="1:8" x14ac:dyDescent="0.2">
      <c r="A49" s="7" t="s">
        <v>125</v>
      </c>
      <c r="B49" s="7" t="s">
        <v>126</v>
      </c>
      <c r="C49" s="7" t="s">
        <v>127</v>
      </c>
      <c r="D49" s="17" t="str">
        <f>IF(Districts!I49&gt;Districts!F49, "+", "-")</f>
        <v>-</v>
      </c>
      <c r="E49" s="17" t="str">
        <f>IF(Districts!L49&gt;Districts!I49, "+", "-")</f>
        <v>+</v>
      </c>
      <c r="F49" s="17" t="str">
        <f>IF(Districts!O49&gt;Districts!L49, "+", "-")</f>
        <v>+</v>
      </c>
      <c r="G49" s="17" t="str">
        <f>IF(Districts!R49&gt;Districts!O49, "+", "-")</f>
        <v>+</v>
      </c>
      <c r="H49" s="17" t="str">
        <f t="shared" si="0"/>
        <v>+</v>
      </c>
    </row>
    <row r="50" spans="1:8" x14ac:dyDescent="0.2">
      <c r="A50" s="7" t="s">
        <v>128</v>
      </c>
      <c r="B50" s="7" t="s">
        <v>129</v>
      </c>
      <c r="C50" s="7" t="s">
        <v>25</v>
      </c>
      <c r="D50" s="17" t="str">
        <f>IF(Districts!I50&gt;Districts!F50, "+", "-")</f>
        <v>-</v>
      </c>
      <c r="E50" s="17" t="str">
        <f>IF(Districts!L50&gt;Districts!I50, "+", "-")</f>
        <v>+</v>
      </c>
      <c r="F50" s="17" t="str">
        <f>IF(Districts!O50&gt;Districts!L50, "+", "-")</f>
        <v>+</v>
      </c>
      <c r="G50" s="17" t="str">
        <f>IF(Districts!R50&gt;Districts!O50, "+", "-")</f>
        <v>+</v>
      </c>
      <c r="H50" s="17" t="str">
        <f t="shared" si="0"/>
        <v>+</v>
      </c>
    </row>
    <row r="51" spans="1:8" x14ac:dyDescent="0.2">
      <c r="A51" s="7" t="s">
        <v>130</v>
      </c>
      <c r="B51" s="7" t="s">
        <v>131</v>
      </c>
      <c r="C51" s="7" t="s">
        <v>132</v>
      </c>
      <c r="D51" s="17" t="str">
        <f>IF(Districts!I51&gt;Districts!F51, "+", "-")</f>
        <v>-</v>
      </c>
      <c r="E51" s="17" t="str">
        <f>IF(Districts!L51&gt;Districts!I51, "+", "-")</f>
        <v>+</v>
      </c>
      <c r="F51" s="17" t="str">
        <f>IF(Districts!O51&gt;Districts!L51, "+", "-")</f>
        <v>+</v>
      </c>
      <c r="G51" s="17" t="str">
        <f>IF(Districts!R51&gt;Districts!O51, "+", "-")</f>
        <v>+</v>
      </c>
      <c r="H51" s="17" t="str">
        <f t="shared" si="0"/>
        <v>+</v>
      </c>
    </row>
    <row r="52" spans="1:8" x14ac:dyDescent="0.2">
      <c r="A52" s="7" t="s">
        <v>133</v>
      </c>
      <c r="B52" s="7" t="s">
        <v>134</v>
      </c>
      <c r="C52" s="7" t="s">
        <v>25</v>
      </c>
      <c r="D52" s="17" t="str">
        <f>IF(Districts!I52&gt;Districts!F52, "+", "-")</f>
        <v>+</v>
      </c>
      <c r="E52" s="17" t="str">
        <f>IF(Districts!L52&gt;Districts!I52, "+", "-")</f>
        <v>+</v>
      </c>
      <c r="F52" s="17" t="str">
        <f>IF(Districts!O52&gt;Districts!L52, "+", "-")</f>
        <v>-</v>
      </c>
      <c r="G52" s="17" t="str">
        <f>IF(Districts!R52&gt;Districts!O52, "+", "-")</f>
        <v>-</v>
      </c>
      <c r="H52" s="17" t="str">
        <f t="shared" si="0"/>
        <v>N</v>
      </c>
    </row>
    <row r="53" spans="1:8" x14ac:dyDescent="0.2">
      <c r="A53" s="7" t="s">
        <v>135</v>
      </c>
      <c r="B53" s="7" t="s">
        <v>136</v>
      </c>
      <c r="C53" s="7" t="s">
        <v>137</v>
      </c>
      <c r="D53" s="17" t="str">
        <f>IF(Districts!I53&gt;Districts!F53, "+", "-")</f>
        <v>+</v>
      </c>
      <c r="E53" s="17" t="str">
        <f>IF(Districts!L53&gt;Districts!I53, "+", "-")</f>
        <v>+</v>
      </c>
      <c r="F53" s="17" t="str">
        <f>IF(Districts!O53&gt;Districts!L53, "+", "-")</f>
        <v>+</v>
      </c>
      <c r="G53" s="17" t="str">
        <f>IF(Districts!R53&gt;Districts!O53, "+", "-")</f>
        <v>-</v>
      </c>
      <c r="H53" s="17" t="str">
        <f t="shared" si="0"/>
        <v>+</v>
      </c>
    </row>
    <row r="54" spans="1:8" x14ac:dyDescent="0.2">
      <c r="A54" s="7" t="s">
        <v>138</v>
      </c>
      <c r="B54" s="7" t="s">
        <v>139</v>
      </c>
      <c r="C54" s="7" t="s">
        <v>140</v>
      </c>
      <c r="D54" s="17" t="str">
        <f>IF(Districts!I54&gt;Districts!F54, "+", "-")</f>
        <v>-</v>
      </c>
      <c r="E54" s="17" t="str">
        <f>IF(Districts!L54&gt;Districts!I54, "+", "-")</f>
        <v>-</v>
      </c>
      <c r="F54" s="17" t="str">
        <f>IF(Districts!O54&gt;Districts!L54, "+", "-")</f>
        <v>+</v>
      </c>
      <c r="G54" s="17" t="str">
        <f>IF(Districts!R54&gt;Districts!O54, "+", "-")</f>
        <v>+</v>
      </c>
      <c r="H54" s="17" t="str">
        <f t="shared" si="0"/>
        <v>-</v>
      </c>
    </row>
    <row r="55" spans="1:8" x14ac:dyDescent="0.2">
      <c r="A55" s="7" t="s">
        <v>141</v>
      </c>
      <c r="B55" s="7" t="s">
        <v>142</v>
      </c>
      <c r="C55" s="7" t="s">
        <v>143</v>
      </c>
      <c r="D55" s="17" t="str">
        <f>IF(Districts!I55&gt;Districts!F55, "+", "-")</f>
        <v>-</v>
      </c>
      <c r="E55" s="17" t="str">
        <f>IF(Districts!L55&gt;Districts!I55, "+", "-")</f>
        <v>-</v>
      </c>
      <c r="F55" s="17" t="str">
        <f>IF(Districts!O55&gt;Districts!L55, "+", "-")</f>
        <v>+</v>
      </c>
      <c r="G55" s="17" t="str">
        <f>IF(Districts!R55&gt;Districts!O55, "+", "-")</f>
        <v>+</v>
      </c>
      <c r="H55" s="17" t="str">
        <f t="shared" si="0"/>
        <v>-</v>
      </c>
    </row>
    <row r="56" spans="1:8" x14ac:dyDescent="0.2">
      <c r="A56" s="7" t="s">
        <v>144</v>
      </c>
      <c r="B56" s="7" t="s">
        <v>145</v>
      </c>
      <c r="C56" s="7" t="s">
        <v>146</v>
      </c>
      <c r="D56" s="17" t="str">
        <f>IF(Districts!I56&gt;Districts!F56, "+", "-")</f>
        <v>-</v>
      </c>
      <c r="E56" s="17" t="str">
        <f>IF(Districts!L56&gt;Districts!I56, "+", "-")</f>
        <v>+</v>
      </c>
      <c r="F56" s="17" t="str">
        <f>IF(Districts!O56&gt;Districts!L56, "+", "-")</f>
        <v>+</v>
      </c>
      <c r="G56" s="17" t="str">
        <f>IF(Districts!R56&gt;Districts!O56, "+", "-")</f>
        <v>+</v>
      </c>
      <c r="H56" s="17" t="str">
        <f t="shared" si="0"/>
        <v>+</v>
      </c>
    </row>
    <row r="57" spans="1:8" x14ac:dyDescent="0.2">
      <c r="A57" s="7" t="s">
        <v>147</v>
      </c>
      <c r="B57" s="7" t="s">
        <v>148</v>
      </c>
      <c r="C57" s="7" t="s">
        <v>62</v>
      </c>
      <c r="D57" s="17" t="str">
        <f>IF(Districts!I57&gt;Districts!F57, "+", "-")</f>
        <v>+</v>
      </c>
      <c r="E57" s="17" t="str">
        <f>IF(Districts!L57&gt;Districts!I57, "+", "-")</f>
        <v>+</v>
      </c>
      <c r="F57" s="17" t="str">
        <f>IF(Districts!O57&gt;Districts!L57, "+", "-")</f>
        <v>+</v>
      </c>
      <c r="G57" s="17" t="str">
        <f>IF(Districts!R57&gt;Districts!O57, "+", "-")</f>
        <v>+</v>
      </c>
      <c r="H57" s="17" t="str">
        <f t="shared" si="0"/>
        <v>+</v>
      </c>
    </row>
    <row r="58" spans="1:8" x14ac:dyDescent="0.2">
      <c r="A58" s="7" t="s">
        <v>149</v>
      </c>
      <c r="B58" s="7" t="s">
        <v>150</v>
      </c>
      <c r="C58" s="7" t="s">
        <v>151</v>
      </c>
      <c r="D58" s="17" t="str">
        <f>IF(Districts!I58&gt;Districts!F58, "+", "-")</f>
        <v>+</v>
      </c>
      <c r="E58" s="17" t="str">
        <f>IF(Districts!L58&gt;Districts!I58, "+", "-")</f>
        <v>-</v>
      </c>
      <c r="F58" s="17" t="str">
        <f>IF(Districts!O58&gt;Districts!L58, "+", "-")</f>
        <v>-</v>
      </c>
      <c r="G58" s="17" t="str">
        <f>IF(Districts!R58&gt;Districts!O58, "+", "-")</f>
        <v>-</v>
      </c>
      <c r="H58" s="17" t="str">
        <f t="shared" si="0"/>
        <v>-</v>
      </c>
    </row>
    <row r="59" spans="1:8" x14ac:dyDescent="0.2">
      <c r="A59" s="7" t="s">
        <v>152</v>
      </c>
      <c r="B59" s="7" t="s">
        <v>153</v>
      </c>
      <c r="C59" s="7" t="s">
        <v>25</v>
      </c>
      <c r="D59" s="17" t="str">
        <f>IF(Districts!I59&gt;Districts!F59, "+", "-")</f>
        <v>-</v>
      </c>
      <c r="E59" s="17" t="str">
        <f>IF(Districts!L59&gt;Districts!I59, "+", "-")</f>
        <v>+</v>
      </c>
      <c r="F59" s="17" t="str">
        <f>IF(Districts!O59&gt;Districts!L59, "+", "-")</f>
        <v>-</v>
      </c>
      <c r="G59" s="17" t="str">
        <f>IF(Districts!R59&gt;Districts!O59, "+", "-")</f>
        <v>-</v>
      </c>
      <c r="H59" s="17" t="str">
        <f t="shared" si="0"/>
        <v>-</v>
      </c>
    </row>
    <row r="60" spans="1:8" x14ac:dyDescent="0.2">
      <c r="A60" s="7" t="s">
        <v>154</v>
      </c>
      <c r="B60" s="7" t="s">
        <v>155</v>
      </c>
      <c r="C60" s="7" t="s">
        <v>17</v>
      </c>
      <c r="D60" s="17" t="str">
        <f>IF(Districts!I60&gt;Districts!F60, "+", "-")</f>
        <v>+</v>
      </c>
      <c r="E60" s="17" t="str">
        <f>IF(Districts!L60&gt;Districts!I60, "+", "-")</f>
        <v>+</v>
      </c>
      <c r="F60" s="17" t="str">
        <f>IF(Districts!O60&gt;Districts!L60, "+", "-")</f>
        <v>+</v>
      </c>
      <c r="G60" s="17" t="str">
        <f>IF(Districts!R60&gt;Districts!O60, "+", "-")</f>
        <v>-</v>
      </c>
      <c r="H60" s="17" t="str">
        <f t="shared" si="0"/>
        <v>+</v>
      </c>
    </row>
    <row r="61" spans="1:8" x14ac:dyDescent="0.2">
      <c r="A61" s="7" t="s">
        <v>156</v>
      </c>
      <c r="B61" s="7" t="s">
        <v>157</v>
      </c>
      <c r="C61" s="7" t="s">
        <v>158</v>
      </c>
      <c r="D61" s="17" t="str">
        <f>IF(Districts!I61&gt;Districts!F61, "+", "-")</f>
        <v>-</v>
      </c>
      <c r="E61" s="17" t="str">
        <f>IF(Districts!L61&gt;Districts!I61, "+", "-")</f>
        <v>+</v>
      </c>
      <c r="F61" s="17" t="str">
        <f>IF(Districts!O61&gt;Districts!L61, "+", "-")</f>
        <v>+</v>
      </c>
      <c r="G61" s="17" t="str">
        <f>IF(Districts!R61&gt;Districts!O61, "+", "-")</f>
        <v>+</v>
      </c>
      <c r="H61" s="17" t="str">
        <f t="shared" si="0"/>
        <v>+</v>
      </c>
    </row>
    <row r="62" spans="1:8" x14ac:dyDescent="0.2">
      <c r="A62" s="7" t="s">
        <v>159</v>
      </c>
      <c r="B62" s="7" t="s">
        <v>1404</v>
      </c>
      <c r="C62" s="7" t="s">
        <v>46</v>
      </c>
      <c r="D62" s="17" t="str">
        <f>IF(Districts!I62&gt;Districts!F62, "+", "-")</f>
        <v>+</v>
      </c>
      <c r="E62" s="17" t="str">
        <f>IF(Districts!L62&gt;Districts!I62, "+", "-")</f>
        <v>-</v>
      </c>
      <c r="F62" s="17" t="str">
        <f>IF(Districts!O62&gt;Districts!L62, "+", "-")</f>
        <v>-</v>
      </c>
      <c r="G62" s="17" t="str">
        <f>IF(Districts!R62&gt;Districts!O62, "+", "-")</f>
        <v>+</v>
      </c>
      <c r="H62" s="17" t="str">
        <f t="shared" si="0"/>
        <v>-</v>
      </c>
    </row>
    <row r="63" spans="1:8" x14ac:dyDescent="0.2">
      <c r="A63" s="7" t="s">
        <v>161</v>
      </c>
      <c r="B63" s="7" t="s">
        <v>162</v>
      </c>
      <c r="C63" s="7" t="s">
        <v>82</v>
      </c>
      <c r="D63" s="17" t="str">
        <f>IF(Districts!I63&gt;Districts!F63, "+", "-")</f>
        <v>+</v>
      </c>
      <c r="E63" s="17" t="str">
        <f>IF(Districts!L63&gt;Districts!I63, "+", "-")</f>
        <v>+</v>
      </c>
      <c r="F63" s="17" t="str">
        <f>IF(Districts!O63&gt;Districts!L63, "+", "-")</f>
        <v>+</v>
      </c>
      <c r="G63" s="17" t="str">
        <f>IF(Districts!R63&gt;Districts!O63, "+", "-")</f>
        <v>-</v>
      </c>
      <c r="H63" s="17" t="str">
        <f t="shared" si="0"/>
        <v>+</v>
      </c>
    </row>
    <row r="64" spans="1:8" x14ac:dyDescent="0.2">
      <c r="A64" s="7" t="s">
        <v>163</v>
      </c>
      <c r="B64" s="7" t="s">
        <v>164</v>
      </c>
      <c r="C64" s="7" t="s">
        <v>165</v>
      </c>
      <c r="D64" s="17" t="str">
        <f>IF(Districts!I64&gt;Districts!F64, "+", "-")</f>
        <v>-</v>
      </c>
      <c r="E64" s="17" t="str">
        <f>IF(Districts!L64&gt;Districts!I64, "+", "-")</f>
        <v>+</v>
      </c>
      <c r="F64" s="17" t="str">
        <f>IF(Districts!O64&gt;Districts!L64, "+", "-")</f>
        <v>+</v>
      </c>
      <c r="G64" s="17" t="str">
        <f>IF(Districts!R64&gt;Districts!O64, "+", "-")</f>
        <v>+</v>
      </c>
      <c r="H64" s="17" t="str">
        <f t="shared" si="0"/>
        <v>+</v>
      </c>
    </row>
    <row r="65" spans="1:8" x14ac:dyDescent="0.2">
      <c r="A65" s="7" t="s">
        <v>166</v>
      </c>
      <c r="B65" s="7" t="s">
        <v>167</v>
      </c>
      <c r="C65" s="7" t="s">
        <v>168</v>
      </c>
      <c r="D65" s="17" t="str">
        <f>IF(Districts!I65&gt;Districts!F65, "+", "-")</f>
        <v>-</v>
      </c>
      <c r="E65" s="17" t="str">
        <f>IF(Districts!L65&gt;Districts!I65, "+", "-")</f>
        <v>+</v>
      </c>
      <c r="F65" s="17" t="str">
        <f>IF(Districts!O65&gt;Districts!L65, "+", "-")</f>
        <v>+</v>
      </c>
      <c r="G65" s="17" t="str">
        <f>IF(Districts!R65&gt;Districts!O65, "+", "-")</f>
        <v>+</v>
      </c>
      <c r="H65" s="17" t="str">
        <f t="shared" si="0"/>
        <v>+</v>
      </c>
    </row>
    <row r="66" spans="1:8" x14ac:dyDescent="0.2">
      <c r="A66" s="7" t="s">
        <v>169</v>
      </c>
      <c r="B66" s="7" t="s">
        <v>170</v>
      </c>
      <c r="C66" s="7" t="s">
        <v>171</v>
      </c>
      <c r="D66" s="17" t="str">
        <f>IF(Districts!I66&gt;Districts!F66, "+", "-")</f>
        <v>-</v>
      </c>
      <c r="E66" s="17" t="str">
        <f>IF(Districts!L66&gt;Districts!I66, "+", "-")</f>
        <v>+</v>
      </c>
      <c r="F66" s="17" t="str">
        <f>IF(Districts!O66&gt;Districts!L66, "+", "-")</f>
        <v>+</v>
      </c>
      <c r="G66" s="17" t="str">
        <f>IF(Districts!R66&gt;Districts!O66, "+", "-")</f>
        <v>+</v>
      </c>
      <c r="H66" s="17" t="str">
        <f t="shared" si="0"/>
        <v>+</v>
      </c>
    </row>
    <row r="67" spans="1:8" x14ac:dyDescent="0.2">
      <c r="A67" s="7" t="s">
        <v>172</v>
      </c>
      <c r="B67" s="7" t="s">
        <v>173</v>
      </c>
      <c r="C67" s="7" t="s">
        <v>174</v>
      </c>
      <c r="D67" s="17" t="str">
        <f>IF(Districts!I67&gt;Districts!F67, "+", "-")</f>
        <v>+</v>
      </c>
      <c r="E67" s="17" t="str">
        <f>IF(Districts!L67&gt;Districts!I67, "+", "-")</f>
        <v>+</v>
      </c>
      <c r="F67" s="17" t="str">
        <f>IF(Districts!O67&gt;Districts!L67, "+", "-")</f>
        <v>-</v>
      </c>
      <c r="G67" s="17" t="str">
        <f>IF(Districts!R67&gt;Districts!O67, "+", "-")</f>
        <v>+</v>
      </c>
      <c r="H67" s="17" t="str">
        <f t="shared" ref="H67:H130" si="1">IF(COUNTIF(D67:G67,"+")&gt;2,"+", IF(COUNTIF(D67:F67,"+")=2,"N", "-"))</f>
        <v>+</v>
      </c>
    </row>
    <row r="68" spans="1:8" x14ac:dyDescent="0.2">
      <c r="A68" s="7" t="s">
        <v>175</v>
      </c>
      <c r="B68" s="7" t="s">
        <v>176</v>
      </c>
      <c r="C68" s="7" t="s">
        <v>177</v>
      </c>
      <c r="D68" s="17" t="str">
        <f>IF(Districts!I68&gt;Districts!F68, "+", "-")</f>
        <v>-</v>
      </c>
      <c r="E68" s="17" t="str">
        <f>IF(Districts!L68&gt;Districts!I68, "+", "-")</f>
        <v>+</v>
      </c>
      <c r="F68" s="17" t="str">
        <f>IF(Districts!O68&gt;Districts!L68, "+", "-")</f>
        <v>-</v>
      </c>
      <c r="G68" s="17" t="str">
        <f>IF(Districts!R68&gt;Districts!O68, "+", "-")</f>
        <v>+</v>
      </c>
      <c r="H68" s="17" t="str">
        <f t="shared" si="1"/>
        <v>-</v>
      </c>
    </row>
    <row r="69" spans="1:8" x14ac:dyDescent="0.2">
      <c r="A69" s="7" t="s">
        <v>178</v>
      </c>
      <c r="B69" s="7" t="s">
        <v>179</v>
      </c>
      <c r="C69" s="7" t="s">
        <v>180</v>
      </c>
      <c r="D69" s="17" t="str">
        <f>IF(Districts!I69&gt;Districts!F69, "+", "-")</f>
        <v>-</v>
      </c>
      <c r="E69" s="17" t="str">
        <f>IF(Districts!L69&gt;Districts!I69, "+", "-")</f>
        <v>+</v>
      </c>
      <c r="F69" s="17" t="str">
        <f>IF(Districts!O69&gt;Districts!L69, "+", "-")</f>
        <v>-</v>
      </c>
      <c r="G69" s="17" t="str">
        <f>IF(Districts!R69&gt;Districts!O69, "+", "-")</f>
        <v>+</v>
      </c>
      <c r="H69" s="17" t="str">
        <f t="shared" si="1"/>
        <v>-</v>
      </c>
    </row>
    <row r="70" spans="1:8" x14ac:dyDescent="0.2">
      <c r="A70" s="7" t="s">
        <v>181</v>
      </c>
      <c r="B70" s="7" t="s">
        <v>182</v>
      </c>
      <c r="C70" s="7" t="s">
        <v>183</v>
      </c>
      <c r="D70" s="17" t="str">
        <f>IF(Districts!I70&gt;Districts!F70, "+", "-")</f>
        <v>+</v>
      </c>
      <c r="E70" s="17" t="str">
        <f>IF(Districts!L70&gt;Districts!I70, "+", "-")</f>
        <v>+</v>
      </c>
      <c r="F70" s="17" t="str">
        <f>IF(Districts!O70&gt;Districts!L70, "+", "-")</f>
        <v>+</v>
      </c>
      <c r="G70" s="17" t="str">
        <f>IF(Districts!R70&gt;Districts!O70, "+", "-")</f>
        <v>+</v>
      </c>
      <c r="H70" s="17" t="str">
        <f t="shared" si="1"/>
        <v>+</v>
      </c>
    </row>
    <row r="71" spans="1:8" x14ac:dyDescent="0.2">
      <c r="A71" s="7" t="s">
        <v>184</v>
      </c>
      <c r="B71" s="7" t="s">
        <v>185</v>
      </c>
      <c r="C71" s="7" t="s">
        <v>186</v>
      </c>
      <c r="D71" s="17" t="str">
        <f>IF(Districts!I71&gt;Districts!F71, "+", "-")</f>
        <v>-</v>
      </c>
      <c r="E71" s="17" t="str">
        <f>IF(Districts!L71&gt;Districts!I71, "+", "-")</f>
        <v>-</v>
      </c>
      <c r="F71" s="17" t="str">
        <f>IF(Districts!O71&gt;Districts!L71, "+", "-")</f>
        <v>+</v>
      </c>
      <c r="G71" s="17" t="str">
        <f>IF(Districts!R71&gt;Districts!O71, "+", "-")</f>
        <v>+</v>
      </c>
      <c r="H71" s="17" t="str">
        <f t="shared" si="1"/>
        <v>-</v>
      </c>
    </row>
    <row r="72" spans="1:8" x14ac:dyDescent="0.2">
      <c r="A72" s="7" t="s">
        <v>187</v>
      </c>
      <c r="B72" s="7" t="s">
        <v>188</v>
      </c>
      <c r="C72" s="7" t="s">
        <v>189</v>
      </c>
      <c r="D72" s="17" t="str">
        <f>IF(Districts!I72&gt;Districts!F72, "+", "-")</f>
        <v>+</v>
      </c>
      <c r="E72" s="17" t="str">
        <f>IF(Districts!L72&gt;Districts!I72, "+", "-")</f>
        <v>+</v>
      </c>
      <c r="F72" s="17" t="str">
        <f>IF(Districts!O72&gt;Districts!L72, "+", "-")</f>
        <v>-</v>
      </c>
      <c r="G72" s="17" t="str">
        <f>IF(Districts!R72&gt;Districts!O72, "+", "-")</f>
        <v>+</v>
      </c>
      <c r="H72" s="17" t="str">
        <f t="shared" si="1"/>
        <v>+</v>
      </c>
    </row>
    <row r="73" spans="1:8" x14ac:dyDescent="0.2">
      <c r="A73" s="7" t="s">
        <v>190</v>
      </c>
      <c r="B73" s="7" t="s">
        <v>1405</v>
      </c>
      <c r="C73" s="7" t="s">
        <v>76</v>
      </c>
      <c r="D73" s="17" t="str">
        <f>IF(Districts!I73&gt;Districts!F73, "+", "-")</f>
        <v>-</v>
      </c>
      <c r="E73" s="17" t="str">
        <f>IF(Districts!L73&gt;Districts!I73, "+", "-")</f>
        <v>+</v>
      </c>
      <c r="F73" s="17" t="str">
        <f>IF(Districts!O73&gt;Districts!L73, "+", "-")</f>
        <v>+</v>
      </c>
      <c r="G73" s="17" t="str">
        <f>IF(Districts!R73&gt;Districts!O73, "+", "-")</f>
        <v>+</v>
      </c>
      <c r="H73" s="17" t="str">
        <f t="shared" si="1"/>
        <v>+</v>
      </c>
    </row>
    <row r="74" spans="1:8" x14ac:dyDescent="0.2">
      <c r="A74" s="7" t="s">
        <v>192</v>
      </c>
      <c r="B74" s="7" t="s">
        <v>193</v>
      </c>
      <c r="C74" s="7" t="s">
        <v>25</v>
      </c>
      <c r="D74" s="17" t="str">
        <f>IF(Districts!I74&gt;Districts!F74, "+", "-")</f>
        <v>+</v>
      </c>
      <c r="E74" s="17" t="str">
        <f>IF(Districts!L74&gt;Districts!I74, "+", "-")</f>
        <v>+</v>
      </c>
      <c r="F74" s="17" t="str">
        <f>IF(Districts!O74&gt;Districts!L74, "+", "-")</f>
        <v>+</v>
      </c>
      <c r="G74" s="17" t="str">
        <f>IF(Districts!R74&gt;Districts!O74, "+", "-")</f>
        <v>+</v>
      </c>
      <c r="H74" s="17" t="str">
        <f t="shared" si="1"/>
        <v>+</v>
      </c>
    </row>
    <row r="75" spans="1:8" x14ac:dyDescent="0.2">
      <c r="A75" s="7" t="s">
        <v>194</v>
      </c>
      <c r="B75" s="7" t="s">
        <v>195</v>
      </c>
      <c r="C75" s="7" t="s">
        <v>196</v>
      </c>
      <c r="D75" s="17" t="str">
        <f>IF(Districts!I75&gt;Districts!F75, "+", "-")</f>
        <v>+</v>
      </c>
      <c r="E75" s="17" t="str">
        <f>IF(Districts!L75&gt;Districts!I75, "+", "-")</f>
        <v>+</v>
      </c>
      <c r="F75" s="17" t="str">
        <f>IF(Districts!O75&gt;Districts!L75, "+", "-")</f>
        <v>+</v>
      </c>
      <c r="G75" s="17" t="str">
        <f>IF(Districts!R75&gt;Districts!O75, "+", "-")</f>
        <v>-</v>
      </c>
      <c r="H75" s="17" t="str">
        <f t="shared" si="1"/>
        <v>+</v>
      </c>
    </row>
    <row r="76" spans="1:8" x14ac:dyDescent="0.2">
      <c r="A76" s="7" t="s">
        <v>197</v>
      </c>
      <c r="B76" s="7" t="s">
        <v>198</v>
      </c>
      <c r="C76" s="7" t="s">
        <v>143</v>
      </c>
      <c r="D76" s="17" t="str">
        <f>IF(Districts!I76&gt;Districts!F76, "+", "-")</f>
        <v>+</v>
      </c>
      <c r="E76" s="17" t="str">
        <f>IF(Districts!L76&gt;Districts!I76, "+", "-")</f>
        <v>+</v>
      </c>
      <c r="F76" s="17" t="str">
        <f>IF(Districts!O76&gt;Districts!L76, "+", "-")</f>
        <v>+</v>
      </c>
      <c r="G76" s="17" t="str">
        <f>IF(Districts!R76&gt;Districts!O76, "+", "-")</f>
        <v>+</v>
      </c>
      <c r="H76" s="17" t="str">
        <f t="shared" si="1"/>
        <v>+</v>
      </c>
    </row>
    <row r="77" spans="1:8" x14ac:dyDescent="0.2">
      <c r="A77" s="7" t="s">
        <v>199</v>
      </c>
      <c r="B77" s="7" t="s">
        <v>200</v>
      </c>
      <c r="C77" s="7" t="s">
        <v>114</v>
      </c>
      <c r="D77" s="17" t="str">
        <f>IF(Districts!I77&gt;Districts!F77, "+", "-")</f>
        <v>+</v>
      </c>
      <c r="E77" s="17" t="str">
        <f>IF(Districts!L77&gt;Districts!I77, "+", "-")</f>
        <v>+</v>
      </c>
      <c r="F77" s="17" t="str">
        <f>IF(Districts!O77&gt;Districts!L77, "+", "-")</f>
        <v>+</v>
      </c>
      <c r="G77" s="17" t="str">
        <f>IF(Districts!R77&gt;Districts!O77, "+", "-")</f>
        <v>+</v>
      </c>
      <c r="H77" s="17" t="str">
        <f t="shared" si="1"/>
        <v>+</v>
      </c>
    </row>
    <row r="78" spans="1:8" x14ac:dyDescent="0.2">
      <c r="A78" s="7" t="s">
        <v>201</v>
      </c>
      <c r="B78" s="7" t="s">
        <v>202</v>
      </c>
      <c r="C78" s="7" t="s">
        <v>82</v>
      </c>
      <c r="D78" s="17" t="str">
        <f>IF(Districts!I78&gt;Districts!F78, "+", "-")</f>
        <v>-</v>
      </c>
      <c r="E78" s="17" t="str">
        <f>IF(Districts!L78&gt;Districts!I78, "+", "-")</f>
        <v>-</v>
      </c>
      <c r="F78" s="17" t="str">
        <f>IF(Districts!O78&gt;Districts!L78, "+", "-")</f>
        <v>+</v>
      </c>
      <c r="G78" s="17" t="str">
        <f>IF(Districts!R78&gt;Districts!O78, "+", "-")</f>
        <v>+</v>
      </c>
      <c r="H78" s="17" t="str">
        <f t="shared" si="1"/>
        <v>-</v>
      </c>
    </row>
    <row r="79" spans="1:8" x14ac:dyDescent="0.2">
      <c r="A79" s="7" t="s">
        <v>203</v>
      </c>
      <c r="B79" s="7" t="s">
        <v>204</v>
      </c>
      <c r="C79" s="7" t="s">
        <v>205</v>
      </c>
      <c r="D79" s="17" t="str">
        <f>IF(Districts!I79&gt;Districts!F79, "+", "-")</f>
        <v>-</v>
      </c>
      <c r="E79" s="17" t="str">
        <f>IF(Districts!L79&gt;Districts!I79, "+", "-")</f>
        <v>+</v>
      </c>
      <c r="F79" s="17" t="str">
        <f>IF(Districts!O79&gt;Districts!L79, "+", "-")</f>
        <v>+</v>
      </c>
      <c r="G79" s="17" t="str">
        <f>IF(Districts!R79&gt;Districts!O79, "+", "-")</f>
        <v>+</v>
      </c>
      <c r="H79" s="17" t="str">
        <f t="shared" si="1"/>
        <v>+</v>
      </c>
    </row>
    <row r="80" spans="1:8" x14ac:dyDescent="0.2">
      <c r="A80" s="7" t="s">
        <v>206</v>
      </c>
      <c r="B80" s="7" t="s">
        <v>207</v>
      </c>
      <c r="C80" s="7" t="s">
        <v>208</v>
      </c>
      <c r="D80" s="17" t="str">
        <f>IF(Districts!I80&gt;Districts!F80, "+", "-")</f>
        <v>+</v>
      </c>
      <c r="E80" s="17" t="str">
        <f>IF(Districts!L80&gt;Districts!I80, "+", "-")</f>
        <v>+</v>
      </c>
      <c r="F80" s="17" t="str">
        <f>IF(Districts!O80&gt;Districts!L80, "+", "-")</f>
        <v>+</v>
      </c>
      <c r="G80" s="17" t="str">
        <f>IF(Districts!R80&gt;Districts!O80, "+", "-")</f>
        <v>+</v>
      </c>
      <c r="H80" s="17" t="str">
        <f t="shared" si="1"/>
        <v>+</v>
      </c>
    </row>
    <row r="81" spans="1:8" x14ac:dyDescent="0.2">
      <c r="A81" s="7" t="s">
        <v>209</v>
      </c>
      <c r="B81" s="7" t="s">
        <v>210</v>
      </c>
      <c r="C81" s="7" t="s">
        <v>127</v>
      </c>
      <c r="D81" s="17" t="str">
        <f>IF(Districts!I81&gt;Districts!F81, "+", "-")</f>
        <v>+</v>
      </c>
      <c r="E81" s="17" t="str">
        <f>IF(Districts!L81&gt;Districts!I81, "+", "-")</f>
        <v>-</v>
      </c>
      <c r="F81" s="17" t="str">
        <f>IF(Districts!O81&gt;Districts!L81, "+", "-")</f>
        <v>+</v>
      </c>
      <c r="G81" s="17" t="str">
        <f>IF(Districts!R81&gt;Districts!O81, "+", "-")</f>
        <v>+</v>
      </c>
      <c r="H81" s="17" t="str">
        <f t="shared" si="1"/>
        <v>+</v>
      </c>
    </row>
    <row r="82" spans="1:8" x14ac:dyDescent="0.2">
      <c r="A82" s="7" t="s">
        <v>211</v>
      </c>
      <c r="B82" s="7" t="s">
        <v>212</v>
      </c>
      <c r="C82" s="7" t="s">
        <v>82</v>
      </c>
      <c r="D82" s="17" t="str">
        <f>IF(Districts!I82&gt;Districts!F82, "+", "-")</f>
        <v>-</v>
      </c>
      <c r="E82" s="17" t="str">
        <f>IF(Districts!L82&gt;Districts!I82, "+", "-")</f>
        <v>+</v>
      </c>
      <c r="F82" s="17" t="str">
        <f>IF(Districts!O82&gt;Districts!L82, "+", "-")</f>
        <v>+</v>
      </c>
      <c r="G82" s="17" t="str">
        <f>IF(Districts!R82&gt;Districts!O82, "+", "-")</f>
        <v>+</v>
      </c>
      <c r="H82" s="17" t="str">
        <f t="shared" si="1"/>
        <v>+</v>
      </c>
    </row>
    <row r="83" spans="1:8" x14ac:dyDescent="0.2">
      <c r="A83" s="7" t="s">
        <v>213</v>
      </c>
      <c r="B83" s="7" t="s">
        <v>214</v>
      </c>
      <c r="C83" s="7" t="s">
        <v>82</v>
      </c>
      <c r="D83" s="17" t="str">
        <f>IF(Districts!I83&gt;Districts!F83, "+", "-")</f>
        <v>+</v>
      </c>
      <c r="E83" s="17" t="str">
        <f>IF(Districts!L83&gt;Districts!I83, "+", "-")</f>
        <v>-</v>
      </c>
      <c r="F83" s="17" t="str">
        <f>IF(Districts!O83&gt;Districts!L83, "+", "-")</f>
        <v>+</v>
      </c>
      <c r="G83" s="17" t="str">
        <f>IF(Districts!R83&gt;Districts!O83, "+", "-")</f>
        <v>-</v>
      </c>
      <c r="H83" s="17" t="str">
        <f t="shared" si="1"/>
        <v>N</v>
      </c>
    </row>
    <row r="84" spans="1:8" x14ac:dyDescent="0.2">
      <c r="A84" s="7" t="s">
        <v>215</v>
      </c>
      <c r="B84" s="7" t="s">
        <v>216</v>
      </c>
      <c r="C84" s="7" t="s">
        <v>217</v>
      </c>
      <c r="D84" s="17" t="str">
        <f>IF(Districts!I84&gt;Districts!F84, "+", "-")</f>
        <v>+</v>
      </c>
      <c r="E84" s="17" t="str">
        <f>IF(Districts!L84&gt;Districts!I84, "+", "-")</f>
        <v>-</v>
      </c>
      <c r="F84" s="17" t="str">
        <f>IF(Districts!O84&gt;Districts!L84, "+", "-")</f>
        <v>+</v>
      </c>
      <c r="G84" s="17" t="str">
        <f>IF(Districts!R84&gt;Districts!O84, "+", "-")</f>
        <v>+</v>
      </c>
      <c r="H84" s="17" t="str">
        <f t="shared" si="1"/>
        <v>+</v>
      </c>
    </row>
    <row r="85" spans="1:8" x14ac:dyDescent="0.2">
      <c r="A85" s="7" t="s">
        <v>218</v>
      </c>
      <c r="B85" s="7" t="s">
        <v>219</v>
      </c>
      <c r="C85" s="7" t="s">
        <v>25</v>
      </c>
      <c r="D85" s="17" t="str">
        <f>IF(Districts!I85&gt;Districts!F85, "+", "-")</f>
        <v>+</v>
      </c>
      <c r="E85" s="17" t="str">
        <f>IF(Districts!L85&gt;Districts!I85, "+", "-")</f>
        <v>-</v>
      </c>
      <c r="F85" s="17" t="str">
        <f>IF(Districts!O85&gt;Districts!L85, "+", "-")</f>
        <v>+</v>
      </c>
      <c r="G85" s="17" t="str">
        <f>IF(Districts!R85&gt;Districts!O85, "+", "-")</f>
        <v>+</v>
      </c>
      <c r="H85" s="17" t="str">
        <f t="shared" si="1"/>
        <v>+</v>
      </c>
    </row>
    <row r="86" spans="1:8" x14ac:dyDescent="0.2">
      <c r="A86" s="7" t="s">
        <v>220</v>
      </c>
      <c r="B86" s="7" t="s">
        <v>221</v>
      </c>
      <c r="C86" s="7" t="s">
        <v>82</v>
      </c>
      <c r="D86" s="17" t="str">
        <f>IF(Districts!I86&gt;Districts!F86, "+", "-")</f>
        <v>+</v>
      </c>
      <c r="E86" s="17" t="str">
        <f>IF(Districts!L86&gt;Districts!I86, "+", "-")</f>
        <v>+</v>
      </c>
      <c r="F86" s="17" t="str">
        <f>IF(Districts!O86&gt;Districts!L86, "+", "-")</f>
        <v>+</v>
      </c>
      <c r="G86" s="17" t="str">
        <f>IF(Districts!R86&gt;Districts!O86, "+", "-")</f>
        <v>+</v>
      </c>
      <c r="H86" s="17" t="str">
        <f t="shared" si="1"/>
        <v>+</v>
      </c>
    </row>
    <row r="87" spans="1:8" x14ac:dyDescent="0.2">
      <c r="A87" s="7" t="s">
        <v>222</v>
      </c>
      <c r="B87" s="7" t="s">
        <v>223</v>
      </c>
      <c r="C87" s="7" t="s">
        <v>41</v>
      </c>
      <c r="D87" s="17" t="str">
        <f>IF(Districts!I87&gt;Districts!F87, "+", "-")</f>
        <v>+</v>
      </c>
      <c r="E87" s="17" t="str">
        <f>IF(Districts!L87&gt;Districts!I87, "+", "-")</f>
        <v>+</v>
      </c>
      <c r="F87" s="17" t="str">
        <f>IF(Districts!O87&gt;Districts!L87, "+", "-")</f>
        <v>+</v>
      </c>
      <c r="G87" s="17" t="str">
        <f>IF(Districts!R87&gt;Districts!O87, "+", "-")</f>
        <v>+</v>
      </c>
      <c r="H87" s="17" t="str">
        <f t="shared" si="1"/>
        <v>+</v>
      </c>
    </row>
    <row r="88" spans="1:8" x14ac:dyDescent="0.2">
      <c r="A88" s="7" t="s">
        <v>224</v>
      </c>
      <c r="B88" s="7" t="s">
        <v>225</v>
      </c>
      <c r="C88" s="7" t="s">
        <v>226</v>
      </c>
      <c r="D88" s="17" t="str">
        <f>IF(Districts!I88&gt;Districts!F88, "+", "-")</f>
        <v>-</v>
      </c>
      <c r="E88" s="17" t="str">
        <f>IF(Districts!L88&gt;Districts!I88, "+", "-")</f>
        <v>-</v>
      </c>
      <c r="F88" s="17" t="str">
        <f>IF(Districts!O88&gt;Districts!L88, "+", "-")</f>
        <v>-</v>
      </c>
      <c r="G88" s="17" t="str">
        <f>IF(Districts!R88&gt;Districts!O88, "+", "-")</f>
        <v>-</v>
      </c>
      <c r="H88" s="17" t="str">
        <f t="shared" si="1"/>
        <v>-</v>
      </c>
    </row>
    <row r="89" spans="1:8" x14ac:dyDescent="0.2">
      <c r="A89" s="7" t="s">
        <v>227</v>
      </c>
      <c r="B89" s="7" t="s">
        <v>228</v>
      </c>
      <c r="C89" s="7" t="s">
        <v>32</v>
      </c>
      <c r="D89" s="17" t="str">
        <f>IF(Districts!I89&gt;Districts!F89, "+", "-")</f>
        <v>+</v>
      </c>
      <c r="E89" s="17" t="str">
        <f>IF(Districts!L89&gt;Districts!I89, "+", "-")</f>
        <v>+</v>
      </c>
      <c r="F89" s="17" t="str">
        <f>IF(Districts!O89&gt;Districts!L89, "+", "-")</f>
        <v>+</v>
      </c>
      <c r="G89" s="17" t="str">
        <f>IF(Districts!R89&gt;Districts!O89, "+", "-")</f>
        <v>-</v>
      </c>
      <c r="H89" s="17" t="str">
        <f t="shared" si="1"/>
        <v>+</v>
      </c>
    </row>
    <row r="90" spans="1:8" x14ac:dyDescent="0.2">
      <c r="A90" s="7" t="s">
        <v>229</v>
      </c>
      <c r="B90" s="7" t="s">
        <v>230</v>
      </c>
      <c r="C90" s="7" t="s">
        <v>11</v>
      </c>
      <c r="D90" s="17" t="str">
        <f>IF(Districts!I90&gt;Districts!F90, "+", "-")</f>
        <v>+</v>
      </c>
      <c r="E90" s="17" t="str">
        <f>IF(Districts!L90&gt;Districts!I90, "+", "-")</f>
        <v>+</v>
      </c>
      <c r="F90" s="17" t="str">
        <f>IF(Districts!O90&gt;Districts!L90, "+", "-")</f>
        <v>+</v>
      </c>
      <c r="G90" s="17" t="str">
        <f>IF(Districts!R90&gt;Districts!O90, "+", "-")</f>
        <v>+</v>
      </c>
      <c r="H90" s="17" t="str">
        <f t="shared" si="1"/>
        <v>+</v>
      </c>
    </row>
    <row r="91" spans="1:8" x14ac:dyDescent="0.2">
      <c r="A91" s="7" t="s">
        <v>231</v>
      </c>
      <c r="B91" s="7" t="s">
        <v>232</v>
      </c>
      <c r="C91" s="7" t="s">
        <v>233</v>
      </c>
      <c r="D91" s="17" t="str">
        <f>IF(Districts!I91&gt;Districts!F91, "+", "-")</f>
        <v>+</v>
      </c>
      <c r="E91" s="17" t="str">
        <f>IF(Districts!L91&gt;Districts!I91, "+", "-")</f>
        <v>+</v>
      </c>
      <c r="F91" s="17" t="str">
        <f>IF(Districts!O91&gt;Districts!L91, "+", "-")</f>
        <v>+</v>
      </c>
      <c r="G91" s="17" t="str">
        <f>IF(Districts!R91&gt;Districts!O91, "+", "-")</f>
        <v>+</v>
      </c>
      <c r="H91" s="17" t="str">
        <f t="shared" si="1"/>
        <v>+</v>
      </c>
    </row>
    <row r="92" spans="1:8" x14ac:dyDescent="0.2">
      <c r="A92" s="7" t="s">
        <v>234</v>
      </c>
      <c r="B92" s="7" t="s">
        <v>235</v>
      </c>
      <c r="C92" s="7" t="s">
        <v>25</v>
      </c>
      <c r="D92" s="17" t="str">
        <f>IF(Districts!I92&gt;Districts!F92, "+", "-")</f>
        <v>+</v>
      </c>
      <c r="E92" s="17" t="str">
        <f>IF(Districts!L92&gt;Districts!I92, "+", "-")</f>
        <v>+</v>
      </c>
      <c r="F92" s="17" t="str">
        <f>IF(Districts!O92&gt;Districts!L92, "+", "-")</f>
        <v>+</v>
      </c>
      <c r="G92" s="17" t="str">
        <f>IF(Districts!R92&gt;Districts!O92, "+", "-")</f>
        <v>+</v>
      </c>
      <c r="H92" s="17" t="str">
        <f t="shared" si="1"/>
        <v>+</v>
      </c>
    </row>
    <row r="93" spans="1:8" x14ac:dyDescent="0.2">
      <c r="A93" s="7" t="s">
        <v>236</v>
      </c>
      <c r="B93" s="7" t="s">
        <v>237</v>
      </c>
      <c r="C93" s="7" t="s">
        <v>56</v>
      </c>
      <c r="D93" s="17" t="str">
        <f>IF(Districts!I93&gt;Districts!F93, "+", "-")</f>
        <v>+</v>
      </c>
      <c r="E93" s="17" t="str">
        <f>IF(Districts!L93&gt;Districts!I93, "+", "-")</f>
        <v>+</v>
      </c>
      <c r="F93" s="17" t="str">
        <f>IF(Districts!O93&gt;Districts!L93, "+", "-")</f>
        <v>+</v>
      </c>
      <c r="G93" s="17" t="str">
        <f>IF(Districts!R93&gt;Districts!O93, "+", "-")</f>
        <v>+</v>
      </c>
      <c r="H93" s="17" t="str">
        <f t="shared" si="1"/>
        <v>+</v>
      </c>
    </row>
    <row r="94" spans="1:8" x14ac:dyDescent="0.2">
      <c r="A94" s="7" t="s">
        <v>238</v>
      </c>
      <c r="B94" s="7" t="s">
        <v>239</v>
      </c>
      <c r="C94" s="7" t="s">
        <v>76</v>
      </c>
      <c r="D94" s="17" t="str">
        <f>IF(Districts!I94&gt;Districts!F94, "+", "-")</f>
        <v>+</v>
      </c>
      <c r="E94" s="17" t="str">
        <f>IF(Districts!L94&gt;Districts!I94, "+", "-")</f>
        <v>+</v>
      </c>
      <c r="F94" s="17" t="str">
        <f>IF(Districts!O94&gt;Districts!L94, "+", "-")</f>
        <v>+</v>
      </c>
      <c r="G94" s="17" t="str">
        <f>IF(Districts!R94&gt;Districts!O94, "+", "-")</f>
        <v>+</v>
      </c>
      <c r="H94" s="17" t="str">
        <f t="shared" si="1"/>
        <v>+</v>
      </c>
    </row>
    <row r="95" spans="1:8" x14ac:dyDescent="0.2">
      <c r="A95" s="7" t="s">
        <v>240</v>
      </c>
      <c r="B95" s="7" t="s">
        <v>241</v>
      </c>
      <c r="C95" s="7" t="s">
        <v>168</v>
      </c>
      <c r="D95" s="17" t="str">
        <f>IF(Districts!I95&gt;Districts!F95, "+", "-")</f>
        <v>-</v>
      </c>
      <c r="E95" s="17" t="str">
        <f>IF(Districts!L95&gt;Districts!I95, "+", "-")</f>
        <v>+</v>
      </c>
      <c r="F95" s="17" t="str">
        <f>IF(Districts!O95&gt;Districts!L95, "+", "-")</f>
        <v>+</v>
      </c>
      <c r="G95" s="17" t="str">
        <f>IF(Districts!R95&gt;Districts!O95, "+", "-")</f>
        <v>+</v>
      </c>
      <c r="H95" s="17" t="str">
        <f t="shared" si="1"/>
        <v>+</v>
      </c>
    </row>
    <row r="96" spans="1:8" x14ac:dyDescent="0.2">
      <c r="A96" s="7" t="s">
        <v>242</v>
      </c>
      <c r="B96" s="7" t="s">
        <v>243</v>
      </c>
      <c r="C96" s="7" t="s">
        <v>82</v>
      </c>
      <c r="D96" s="17" t="str">
        <f>IF(Districts!I96&gt;Districts!F96, "+", "-")</f>
        <v>+</v>
      </c>
      <c r="E96" s="17" t="str">
        <f>IF(Districts!L96&gt;Districts!I96, "+", "-")</f>
        <v>+</v>
      </c>
      <c r="F96" s="17" t="str">
        <f>IF(Districts!O96&gt;Districts!L96, "+", "-")</f>
        <v>+</v>
      </c>
      <c r="G96" s="17" t="str">
        <f>IF(Districts!R96&gt;Districts!O96, "+", "-")</f>
        <v>+</v>
      </c>
      <c r="H96" s="17" t="str">
        <f t="shared" si="1"/>
        <v>+</v>
      </c>
    </row>
    <row r="97" spans="1:8" x14ac:dyDescent="0.2">
      <c r="A97" s="7" t="s">
        <v>244</v>
      </c>
      <c r="B97" s="7" t="s">
        <v>245</v>
      </c>
      <c r="C97" s="7" t="s">
        <v>246</v>
      </c>
      <c r="D97" s="17" t="str">
        <f>IF(Districts!I97&gt;Districts!F97, "+", "-")</f>
        <v>-</v>
      </c>
      <c r="E97" s="17" t="str">
        <f>IF(Districts!L97&gt;Districts!I97, "+", "-")</f>
        <v>+</v>
      </c>
      <c r="F97" s="17" t="str">
        <f>IF(Districts!O97&gt;Districts!L97, "+", "-")</f>
        <v>+</v>
      </c>
      <c r="G97" s="17" t="str">
        <f>IF(Districts!R97&gt;Districts!O97, "+", "-")</f>
        <v>+</v>
      </c>
      <c r="H97" s="17" t="str">
        <f t="shared" si="1"/>
        <v>+</v>
      </c>
    </row>
    <row r="98" spans="1:8" x14ac:dyDescent="0.2">
      <c r="A98" s="7" t="s">
        <v>247</v>
      </c>
      <c r="B98" s="7" t="s">
        <v>248</v>
      </c>
      <c r="C98" s="7" t="s">
        <v>249</v>
      </c>
      <c r="D98" s="17" t="str">
        <f>IF(Districts!I98&gt;Districts!F98, "+", "-")</f>
        <v>+</v>
      </c>
      <c r="E98" s="17" t="str">
        <f>IF(Districts!L98&gt;Districts!I98, "+", "-")</f>
        <v>+</v>
      </c>
      <c r="F98" s="17" t="str">
        <f>IF(Districts!O98&gt;Districts!L98, "+", "-")</f>
        <v>+</v>
      </c>
      <c r="G98" s="17" t="str">
        <f>IF(Districts!R98&gt;Districts!O98, "+", "-")</f>
        <v>+</v>
      </c>
      <c r="H98" s="17" t="str">
        <f t="shared" si="1"/>
        <v>+</v>
      </c>
    </row>
    <row r="99" spans="1:8" x14ac:dyDescent="0.2">
      <c r="A99" s="7" t="s">
        <v>250</v>
      </c>
      <c r="B99" s="7" t="s">
        <v>251</v>
      </c>
      <c r="C99" s="7" t="s">
        <v>20</v>
      </c>
      <c r="D99" s="17" t="str">
        <f>IF(Districts!I99&gt;Districts!F99, "+", "-")</f>
        <v>+</v>
      </c>
      <c r="E99" s="17" t="str">
        <f>IF(Districts!L99&gt;Districts!I99, "+", "-")</f>
        <v>+</v>
      </c>
      <c r="F99" s="17" t="str">
        <f>IF(Districts!O99&gt;Districts!L99, "+", "-")</f>
        <v>-</v>
      </c>
      <c r="G99" s="17" t="str">
        <f>IF(Districts!R99&gt;Districts!O99, "+", "-")</f>
        <v>+</v>
      </c>
      <c r="H99" s="17" t="str">
        <f t="shared" si="1"/>
        <v>+</v>
      </c>
    </row>
    <row r="100" spans="1:8" x14ac:dyDescent="0.2">
      <c r="A100" s="7" t="s">
        <v>252</v>
      </c>
      <c r="B100" s="7" t="s">
        <v>253</v>
      </c>
      <c r="C100" s="7" t="s">
        <v>171</v>
      </c>
      <c r="D100" s="17" t="str">
        <f>IF(Districts!I100&gt;Districts!F100, "+", "-")</f>
        <v>+</v>
      </c>
      <c r="E100" s="17" t="str">
        <f>IF(Districts!L100&gt;Districts!I100, "+", "-")</f>
        <v>+</v>
      </c>
      <c r="F100" s="17" t="str">
        <f>IF(Districts!O100&gt;Districts!L100, "+", "-")</f>
        <v>+</v>
      </c>
      <c r="G100" s="17" t="str">
        <f>IF(Districts!R100&gt;Districts!O100, "+", "-")</f>
        <v>+</v>
      </c>
      <c r="H100" s="17" t="str">
        <f t="shared" si="1"/>
        <v>+</v>
      </c>
    </row>
    <row r="101" spans="1:8" x14ac:dyDescent="0.2">
      <c r="A101" s="7" t="s">
        <v>254</v>
      </c>
      <c r="B101" s="7" t="s">
        <v>255</v>
      </c>
      <c r="C101" s="7" t="s">
        <v>256</v>
      </c>
      <c r="D101" s="17" t="str">
        <f>IF(Districts!I101&gt;Districts!F101, "+", "-")</f>
        <v>+</v>
      </c>
      <c r="E101" s="17" t="str">
        <f>IF(Districts!L101&gt;Districts!I101, "+", "-")</f>
        <v>-</v>
      </c>
      <c r="F101" s="17" t="str">
        <f>IF(Districts!O101&gt;Districts!L101, "+", "-")</f>
        <v>-</v>
      </c>
      <c r="G101" s="17" t="str">
        <f>IF(Districts!R101&gt;Districts!O101, "+", "-")</f>
        <v>+</v>
      </c>
      <c r="H101" s="17" t="str">
        <f t="shared" si="1"/>
        <v>-</v>
      </c>
    </row>
    <row r="102" spans="1:8" x14ac:dyDescent="0.2">
      <c r="A102" s="7" t="s">
        <v>257</v>
      </c>
      <c r="B102" s="7" t="s">
        <v>258</v>
      </c>
      <c r="C102" s="7" t="s">
        <v>259</v>
      </c>
      <c r="D102" s="17" t="str">
        <f>IF(Districts!I102&gt;Districts!F102, "+", "-")</f>
        <v>-</v>
      </c>
      <c r="E102" s="17" t="str">
        <f>IF(Districts!L102&gt;Districts!I102, "+", "-")</f>
        <v>-</v>
      </c>
      <c r="F102" s="17" t="str">
        <f>IF(Districts!O102&gt;Districts!L102, "+", "-")</f>
        <v>-</v>
      </c>
      <c r="G102" s="17" t="str">
        <f>IF(Districts!R102&gt;Districts!O102, "+", "-")</f>
        <v>+</v>
      </c>
      <c r="H102" s="17" t="str">
        <f t="shared" si="1"/>
        <v>-</v>
      </c>
    </row>
    <row r="103" spans="1:8" x14ac:dyDescent="0.2">
      <c r="A103" s="7" t="s">
        <v>260</v>
      </c>
      <c r="B103" s="7" t="s">
        <v>261</v>
      </c>
      <c r="C103" s="7" t="s">
        <v>88</v>
      </c>
      <c r="D103" s="17" t="str">
        <f>IF(Districts!I103&gt;Districts!F103, "+", "-")</f>
        <v>-</v>
      </c>
      <c r="E103" s="17" t="str">
        <f>IF(Districts!L103&gt;Districts!I103, "+", "-")</f>
        <v>-</v>
      </c>
      <c r="F103" s="17" t="str">
        <f>IF(Districts!O103&gt;Districts!L103, "+", "-")</f>
        <v>+</v>
      </c>
      <c r="G103" s="17" t="str">
        <f>IF(Districts!R103&gt;Districts!O103, "+", "-")</f>
        <v>+</v>
      </c>
      <c r="H103" s="17" t="str">
        <f t="shared" si="1"/>
        <v>-</v>
      </c>
    </row>
    <row r="104" spans="1:8" x14ac:dyDescent="0.2">
      <c r="A104" s="7" t="s">
        <v>262</v>
      </c>
      <c r="B104" s="7" t="s">
        <v>263</v>
      </c>
      <c r="C104" s="7" t="s">
        <v>158</v>
      </c>
      <c r="D104" s="17" t="str">
        <f>IF(Districts!I104&gt;Districts!F104, "+", "-")</f>
        <v>+</v>
      </c>
      <c r="E104" s="17" t="str">
        <f>IF(Districts!L104&gt;Districts!I104, "+", "-")</f>
        <v>+</v>
      </c>
      <c r="F104" s="17" t="str">
        <f>IF(Districts!O104&gt;Districts!L104, "+", "-")</f>
        <v>+</v>
      </c>
      <c r="G104" s="17" t="str">
        <f>IF(Districts!R104&gt;Districts!O104, "+", "-")</f>
        <v>-</v>
      </c>
      <c r="H104" s="17" t="str">
        <f t="shared" si="1"/>
        <v>+</v>
      </c>
    </row>
    <row r="105" spans="1:8" x14ac:dyDescent="0.2">
      <c r="A105" s="7" t="s">
        <v>264</v>
      </c>
      <c r="B105" s="7" t="s">
        <v>265</v>
      </c>
      <c r="C105" s="7" t="s">
        <v>11</v>
      </c>
      <c r="D105" s="17" t="str">
        <f>IF(Districts!I105&gt;Districts!F105, "+", "-")</f>
        <v>+</v>
      </c>
      <c r="E105" s="17" t="str">
        <f>IF(Districts!L105&gt;Districts!I105, "+", "-")</f>
        <v>+</v>
      </c>
      <c r="F105" s="17" t="str">
        <f>IF(Districts!O105&gt;Districts!L105, "+", "-")</f>
        <v>+</v>
      </c>
      <c r="G105" s="17" t="str">
        <f>IF(Districts!R105&gt;Districts!O105, "+", "-")</f>
        <v>+</v>
      </c>
      <c r="H105" s="17" t="str">
        <f t="shared" si="1"/>
        <v>+</v>
      </c>
    </row>
    <row r="106" spans="1:8" x14ac:dyDescent="0.2">
      <c r="A106" s="7" t="s">
        <v>266</v>
      </c>
      <c r="B106" s="7" t="s">
        <v>267</v>
      </c>
      <c r="C106" s="7" t="s">
        <v>82</v>
      </c>
      <c r="D106" s="17" t="str">
        <f>IF(Districts!I106&gt;Districts!F106, "+", "-")</f>
        <v>+</v>
      </c>
      <c r="E106" s="17" t="str">
        <f>IF(Districts!L106&gt;Districts!I106, "+", "-")</f>
        <v>-</v>
      </c>
      <c r="F106" s="17" t="str">
        <f>IF(Districts!O106&gt;Districts!L106, "+", "-")</f>
        <v>+</v>
      </c>
      <c r="G106" s="17" t="str">
        <f>IF(Districts!R106&gt;Districts!O106, "+", "-")</f>
        <v>+</v>
      </c>
      <c r="H106" s="17" t="str">
        <f t="shared" si="1"/>
        <v>+</v>
      </c>
    </row>
    <row r="107" spans="1:8" x14ac:dyDescent="0.2">
      <c r="A107" s="7" t="s">
        <v>268</v>
      </c>
      <c r="B107" s="7" t="s">
        <v>269</v>
      </c>
      <c r="C107" s="7" t="s">
        <v>25</v>
      </c>
      <c r="D107" s="17" t="str">
        <f>IF(Districts!I107&gt;Districts!F107, "+", "-")</f>
        <v>+</v>
      </c>
      <c r="E107" s="17" t="str">
        <f>IF(Districts!L107&gt;Districts!I107, "+", "-")</f>
        <v>-</v>
      </c>
      <c r="F107" s="17" t="str">
        <f>IF(Districts!O107&gt;Districts!L107, "+", "-")</f>
        <v>-</v>
      </c>
      <c r="G107" s="17" t="str">
        <f>IF(Districts!R107&gt;Districts!O107, "+", "-")</f>
        <v>-</v>
      </c>
      <c r="H107" s="17" t="str">
        <f t="shared" si="1"/>
        <v>-</v>
      </c>
    </row>
    <row r="108" spans="1:8" x14ac:dyDescent="0.2">
      <c r="A108" s="7" t="s">
        <v>270</v>
      </c>
      <c r="B108" s="7" t="s">
        <v>271</v>
      </c>
      <c r="C108" s="7" t="s">
        <v>127</v>
      </c>
      <c r="D108" s="17" t="str">
        <f>IF(Districts!I108&gt;Districts!F108, "+", "-")</f>
        <v>+</v>
      </c>
      <c r="E108" s="17" t="str">
        <f>IF(Districts!L108&gt;Districts!I108, "+", "-")</f>
        <v>+</v>
      </c>
      <c r="F108" s="17" t="str">
        <f>IF(Districts!O108&gt;Districts!L108, "+", "-")</f>
        <v>+</v>
      </c>
      <c r="G108" s="17" t="str">
        <f>IF(Districts!R108&gt;Districts!O108, "+", "-")</f>
        <v>+</v>
      </c>
      <c r="H108" s="17" t="str">
        <f t="shared" si="1"/>
        <v>+</v>
      </c>
    </row>
    <row r="109" spans="1:8" x14ac:dyDescent="0.2">
      <c r="A109" s="7" t="s">
        <v>272</v>
      </c>
      <c r="B109" s="7" t="s">
        <v>273</v>
      </c>
      <c r="C109" s="7" t="s">
        <v>25</v>
      </c>
      <c r="D109" s="17" t="str">
        <f>IF(Districts!I109&gt;Districts!F109, "+", "-")</f>
        <v>+</v>
      </c>
      <c r="E109" s="17" t="str">
        <f>IF(Districts!L109&gt;Districts!I109, "+", "-")</f>
        <v>-</v>
      </c>
      <c r="F109" s="17" t="str">
        <f>IF(Districts!O109&gt;Districts!L109, "+", "-")</f>
        <v>+</v>
      </c>
      <c r="G109" s="17" t="str">
        <f>IF(Districts!R109&gt;Districts!O109, "+", "-")</f>
        <v>+</v>
      </c>
      <c r="H109" s="17" t="str">
        <f t="shared" si="1"/>
        <v>+</v>
      </c>
    </row>
    <row r="110" spans="1:8" x14ac:dyDescent="0.2">
      <c r="A110" s="7" t="s">
        <v>274</v>
      </c>
      <c r="B110" s="7" t="s">
        <v>275</v>
      </c>
      <c r="C110" s="7" t="s">
        <v>8</v>
      </c>
      <c r="D110" s="17" t="str">
        <f>IF(Districts!I110&gt;Districts!F110, "+", "-")</f>
        <v>-</v>
      </c>
      <c r="E110" s="17" t="str">
        <f>IF(Districts!L110&gt;Districts!I110, "+", "-")</f>
        <v>-</v>
      </c>
      <c r="F110" s="17" t="str">
        <f>IF(Districts!O110&gt;Districts!L110, "+", "-")</f>
        <v>-</v>
      </c>
      <c r="G110" s="17" t="str">
        <f>IF(Districts!R110&gt;Districts!O110, "+", "-")</f>
        <v>-</v>
      </c>
      <c r="H110" s="17" t="str">
        <f t="shared" si="1"/>
        <v>-</v>
      </c>
    </row>
    <row r="111" spans="1:8" x14ac:dyDescent="0.2">
      <c r="A111" s="7" t="s">
        <v>276</v>
      </c>
      <c r="B111" s="7" t="s">
        <v>277</v>
      </c>
      <c r="C111" s="7" t="s">
        <v>38</v>
      </c>
      <c r="D111" s="17" t="str">
        <f>IF(Districts!I111&gt;Districts!F111, "+", "-")</f>
        <v>-</v>
      </c>
      <c r="E111" s="17" t="str">
        <f>IF(Districts!L111&gt;Districts!I111, "+", "-")</f>
        <v>-</v>
      </c>
      <c r="F111" s="17" t="str">
        <f>IF(Districts!O111&gt;Districts!L111, "+", "-")</f>
        <v>-</v>
      </c>
      <c r="G111" s="17" t="str">
        <f>IF(Districts!R111&gt;Districts!O111, "+", "-")</f>
        <v>+</v>
      </c>
      <c r="H111" s="17" t="str">
        <f t="shared" si="1"/>
        <v>-</v>
      </c>
    </row>
    <row r="112" spans="1:8" x14ac:dyDescent="0.2">
      <c r="A112" s="7" t="s">
        <v>278</v>
      </c>
      <c r="B112" s="7" t="s">
        <v>279</v>
      </c>
      <c r="C112" s="7" t="s">
        <v>82</v>
      </c>
      <c r="D112" s="17" t="str">
        <f>IF(Districts!I112&gt;Districts!F112, "+", "-")</f>
        <v>-</v>
      </c>
      <c r="E112" s="17" t="str">
        <f>IF(Districts!L112&gt;Districts!I112, "+", "-")</f>
        <v>+</v>
      </c>
      <c r="F112" s="17" t="str">
        <f>IF(Districts!O112&gt;Districts!L112, "+", "-")</f>
        <v>+</v>
      </c>
      <c r="G112" s="17" t="str">
        <f>IF(Districts!R112&gt;Districts!O112, "+", "-")</f>
        <v>+</v>
      </c>
      <c r="H112" s="17" t="str">
        <f t="shared" si="1"/>
        <v>+</v>
      </c>
    </row>
    <row r="113" spans="1:8" x14ac:dyDescent="0.2">
      <c r="A113" s="7" t="s">
        <v>280</v>
      </c>
      <c r="B113" s="7" t="s">
        <v>281</v>
      </c>
      <c r="C113" s="7" t="s">
        <v>76</v>
      </c>
      <c r="D113" s="17" t="str">
        <f>IF(Districts!I113&gt;Districts!F113, "+", "-")</f>
        <v>+</v>
      </c>
      <c r="E113" s="17" t="str">
        <f>IF(Districts!L113&gt;Districts!I113, "+", "-")</f>
        <v>+</v>
      </c>
      <c r="F113" s="17" t="str">
        <f>IF(Districts!O113&gt;Districts!L113, "+", "-")</f>
        <v>+</v>
      </c>
      <c r="G113" s="17" t="str">
        <f>IF(Districts!R113&gt;Districts!O113, "+", "-")</f>
        <v>+</v>
      </c>
      <c r="H113" s="17" t="str">
        <f t="shared" si="1"/>
        <v>+</v>
      </c>
    </row>
    <row r="114" spans="1:8" x14ac:dyDescent="0.2">
      <c r="A114" s="7" t="s">
        <v>282</v>
      </c>
      <c r="B114" s="7" t="s">
        <v>283</v>
      </c>
      <c r="C114" s="7" t="s">
        <v>127</v>
      </c>
      <c r="D114" s="17" t="str">
        <f>IF(Districts!I114&gt;Districts!F114, "+", "-")</f>
        <v>+</v>
      </c>
      <c r="E114" s="17" t="str">
        <f>IF(Districts!L114&gt;Districts!I114, "+", "-")</f>
        <v>-</v>
      </c>
      <c r="F114" s="17" t="str">
        <f>IF(Districts!O114&gt;Districts!L114, "+", "-")</f>
        <v>+</v>
      </c>
      <c r="G114" s="17" t="str">
        <f>IF(Districts!R114&gt;Districts!O114, "+", "-")</f>
        <v>+</v>
      </c>
      <c r="H114" s="17" t="str">
        <f t="shared" si="1"/>
        <v>+</v>
      </c>
    </row>
    <row r="115" spans="1:8" x14ac:dyDescent="0.2">
      <c r="A115" s="7" t="s">
        <v>284</v>
      </c>
      <c r="B115" s="7" t="s">
        <v>285</v>
      </c>
      <c r="C115" s="7" t="s">
        <v>233</v>
      </c>
      <c r="D115" s="17" t="str">
        <f>IF(Districts!I115&gt;Districts!F115, "+", "-")</f>
        <v>+</v>
      </c>
      <c r="E115" s="17" t="str">
        <f>IF(Districts!L115&gt;Districts!I115, "+", "-")</f>
        <v>-</v>
      </c>
      <c r="F115" s="17" t="str">
        <f>IF(Districts!O115&gt;Districts!L115, "+", "-")</f>
        <v>-</v>
      </c>
      <c r="G115" s="17" t="str">
        <f>IF(Districts!R115&gt;Districts!O115, "+", "-")</f>
        <v>+</v>
      </c>
      <c r="H115" s="17" t="str">
        <f t="shared" si="1"/>
        <v>-</v>
      </c>
    </row>
    <row r="116" spans="1:8" x14ac:dyDescent="0.2">
      <c r="A116" s="7" t="s">
        <v>286</v>
      </c>
      <c r="B116" s="7" t="s">
        <v>287</v>
      </c>
      <c r="C116" s="7" t="s">
        <v>288</v>
      </c>
      <c r="D116" s="17" t="str">
        <f>IF(Districts!I116&gt;Districts!F116, "+", "-")</f>
        <v>+</v>
      </c>
      <c r="E116" s="17" t="str">
        <f>IF(Districts!L116&gt;Districts!I116, "+", "-")</f>
        <v>+</v>
      </c>
      <c r="F116" s="17" t="str">
        <f>IF(Districts!O116&gt;Districts!L116, "+", "-")</f>
        <v>+</v>
      </c>
      <c r="G116" s="17" t="str">
        <f>IF(Districts!R116&gt;Districts!O116, "+", "-")</f>
        <v>+</v>
      </c>
      <c r="H116" s="17" t="str">
        <f t="shared" si="1"/>
        <v>+</v>
      </c>
    </row>
    <row r="117" spans="1:8" x14ac:dyDescent="0.2">
      <c r="A117" s="7" t="s">
        <v>289</v>
      </c>
      <c r="B117" s="7" t="s">
        <v>290</v>
      </c>
      <c r="C117" s="7" t="s">
        <v>291</v>
      </c>
      <c r="D117" s="17" t="str">
        <f>IF(Districts!I117&gt;Districts!F117, "+", "-")</f>
        <v>+</v>
      </c>
      <c r="E117" s="17" t="str">
        <f>IF(Districts!L117&gt;Districts!I117, "+", "-")</f>
        <v>-</v>
      </c>
      <c r="F117" s="17" t="str">
        <f>IF(Districts!O117&gt;Districts!L117, "+", "-")</f>
        <v>+</v>
      </c>
      <c r="G117" s="17" t="str">
        <f>IF(Districts!R117&gt;Districts!O117, "+", "-")</f>
        <v>+</v>
      </c>
      <c r="H117" s="17" t="str">
        <f t="shared" si="1"/>
        <v>+</v>
      </c>
    </row>
    <row r="118" spans="1:8" x14ac:dyDescent="0.2">
      <c r="A118" s="7" t="s">
        <v>292</v>
      </c>
      <c r="B118" s="7" t="s">
        <v>293</v>
      </c>
      <c r="C118" s="7" t="s">
        <v>25</v>
      </c>
      <c r="D118" s="17" t="str">
        <f>IF(Districts!I118&gt;Districts!F118, "+", "-")</f>
        <v>+</v>
      </c>
      <c r="E118" s="17" t="str">
        <f>IF(Districts!L118&gt;Districts!I118, "+", "-")</f>
        <v>-</v>
      </c>
      <c r="F118" s="17" t="str">
        <f>IF(Districts!O118&gt;Districts!L118, "+", "-")</f>
        <v>-</v>
      </c>
      <c r="G118" s="17" t="str">
        <f>IF(Districts!R118&gt;Districts!O118, "+", "-")</f>
        <v>-</v>
      </c>
      <c r="H118" s="17" t="str">
        <f t="shared" si="1"/>
        <v>-</v>
      </c>
    </row>
    <row r="119" spans="1:8" x14ac:dyDescent="0.2">
      <c r="A119" s="7" t="s">
        <v>294</v>
      </c>
      <c r="B119" s="7" t="s">
        <v>295</v>
      </c>
      <c r="C119" s="7" t="s">
        <v>296</v>
      </c>
      <c r="D119" s="17" t="str">
        <f>IF(Districts!I119&gt;Districts!F119, "+", "-")</f>
        <v>+</v>
      </c>
      <c r="E119" s="17" t="str">
        <f>IF(Districts!L119&gt;Districts!I119, "+", "-")</f>
        <v>+</v>
      </c>
      <c r="F119" s="17" t="str">
        <f>IF(Districts!O119&gt;Districts!L119, "+", "-")</f>
        <v>+</v>
      </c>
      <c r="G119" s="17" t="str">
        <f>IF(Districts!R119&gt;Districts!O119, "+", "-")</f>
        <v>-</v>
      </c>
      <c r="H119" s="17" t="str">
        <f t="shared" si="1"/>
        <v>+</v>
      </c>
    </row>
    <row r="120" spans="1:8" x14ac:dyDescent="0.2">
      <c r="A120" s="7" t="s">
        <v>297</v>
      </c>
      <c r="B120" s="7" t="s">
        <v>298</v>
      </c>
      <c r="C120" s="7" t="s">
        <v>299</v>
      </c>
      <c r="D120" s="17" t="str">
        <f>IF(Districts!I120&gt;Districts!F120, "+", "-")</f>
        <v>+</v>
      </c>
      <c r="E120" s="17" t="str">
        <f>IF(Districts!L120&gt;Districts!I120, "+", "-")</f>
        <v>+</v>
      </c>
      <c r="F120" s="17" t="str">
        <f>IF(Districts!O120&gt;Districts!L120, "+", "-")</f>
        <v>-</v>
      </c>
      <c r="G120" s="17" t="str">
        <f>IF(Districts!R120&gt;Districts!O120, "+", "-")</f>
        <v>+</v>
      </c>
      <c r="H120" s="17" t="str">
        <f t="shared" si="1"/>
        <v>+</v>
      </c>
    </row>
    <row r="121" spans="1:8" x14ac:dyDescent="0.2">
      <c r="A121" s="7" t="s">
        <v>300</v>
      </c>
      <c r="B121" s="7" t="s">
        <v>301</v>
      </c>
      <c r="C121" s="7" t="s">
        <v>256</v>
      </c>
      <c r="D121" s="17" t="str">
        <f>IF(Districts!I121&gt;Districts!F121, "+", "-")</f>
        <v>-</v>
      </c>
      <c r="E121" s="17" t="str">
        <f>IF(Districts!L121&gt;Districts!I121, "+", "-")</f>
        <v>-</v>
      </c>
      <c r="F121" s="17" t="str">
        <f>IF(Districts!O121&gt;Districts!L121, "+", "-")</f>
        <v>+</v>
      </c>
      <c r="G121" s="17" t="str">
        <f>IF(Districts!R121&gt;Districts!O121, "+", "-")</f>
        <v>+</v>
      </c>
      <c r="H121" s="17" t="str">
        <f t="shared" si="1"/>
        <v>-</v>
      </c>
    </row>
    <row r="122" spans="1:8" x14ac:dyDescent="0.2">
      <c r="A122" s="7" t="s">
        <v>302</v>
      </c>
      <c r="B122" s="7" t="s">
        <v>303</v>
      </c>
      <c r="C122" s="7" t="s">
        <v>82</v>
      </c>
      <c r="D122" s="17" t="str">
        <f>IF(Districts!I122&gt;Districts!F122, "+", "-")</f>
        <v>-</v>
      </c>
      <c r="E122" s="17" t="str">
        <f>IF(Districts!L122&gt;Districts!I122, "+", "-")</f>
        <v>+</v>
      </c>
      <c r="F122" s="17" t="str">
        <f>IF(Districts!O122&gt;Districts!L122, "+", "-")</f>
        <v>+</v>
      </c>
      <c r="G122" s="17" t="str">
        <f>IF(Districts!R122&gt;Districts!O122, "+", "-")</f>
        <v>+</v>
      </c>
      <c r="H122" s="17" t="str">
        <f t="shared" si="1"/>
        <v>+</v>
      </c>
    </row>
    <row r="123" spans="1:8" x14ac:dyDescent="0.2">
      <c r="A123" s="7" t="s">
        <v>304</v>
      </c>
      <c r="B123" s="7" t="s">
        <v>305</v>
      </c>
      <c r="C123" s="7" t="s">
        <v>186</v>
      </c>
      <c r="D123" s="17" t="str">
        <f>IF(Districts!I123&gt;Districts!F123, "+", "-")</f>
        <v>-</v>
      </c>
      <c r="E123" s="17" t="str">
        <f>IF(Districts!L123&gt;Districts!I123, "+", "-")</f>
        <v>-</v>
      </c>
      <c r="F123" s="17" t="str">
        <f>IF(Districts!O123&gt;Districts!L123, "+", "-")</f>
        <v>+</v>
      </c>
      <c r="G123" s="17" t="str">
        <f>IF(Districts!R123&gt;Districts!O123, "+", "-")</f>
        <v>+</v>
      </c>
      <c r="H123" s="17" t="str">
        <f t="shared" si="1"/>
        <v>-</v>
      </c>
    </row>
    <row r="124" spans="1:8" x14ac:dyDescent="0.2">
      <c r="A124" s="7" t="s">
        <v>306</v>
      </c>
      <c r="B124" s="7" t="s">
        <v>307</v>
      </c>
      <c r="C124" s="7" t="s">
        <v>82</v>
      </c>
      <c r="D124" s="17" t="str">
        <f>IF(Districts!I124&gt;Districts!F124, "+", "-")</f>
        <v>-</v>
      </c>
      <c r="E124" s="17" t="str">
        <f>IF(Districts!L124&gt;Districts!I124, "+", "-")</f>
        <v>-</v>
      </c>
      <c r="F124" s="17" t="str">
        <f>IF(Districts!O124&gt;Districts!L124, "+", "-")</f>
        <v>+</v>
      </c>
      <c r="G124" s="17" t="str">
        <f>IF(Districts!R124&gt;Districts!O124, "+", "-")</f>
        <v>+</v>
      </c>
      <c r="H124" s="17" t="str">
        <f t="shared" si="1"/>
        <v>-</v>
      </c>
    </row>
    <row r="125" spans="1:8" x14ac:dyDescent="0.2">
      <c r="A125" s="7" t="s">
        <v>308</v>
      </c>
      <c r="B125" s="7" t="s">
        <v>309</v>
      </c>
      <c r="C125" s="7" t="s">
        <v>25</v>
      </c>
      <c r="D125" s="17" t="str">
        <f>IF(Districts!I125&gt;Districts!F125, "+", "-")</f>
        <v>+</v>
      </c>
      <c r="E125" s="17" t="str">
        <f>IF(Districts!L125&gt;Districts!I125, "+", "-")</f>
        <v>+</v>
      </c>
      <c r="F125" s="17" t="str">
        <f>IF(Districts!O125&gt;Districts!L125, "+", "-")</f>
        <v>+</v>
      </c>
      <c r="G125" s="17" t="str">
        <f>IF(Districts!R125&gt;Districts!O125, "+", "-")</f>
        <v>-</v>
      </c>
      <c r="H125" s="17" t="str">
        <f t="shared" si="1"/>
        <v>+</v>
      </c>
    </row>
    <row r="126" spans="1:8" x14ac:dyDescent="0.2">
      <c r="A126" s="7" t="s">
        <v>310</v>
      </c>
      <c r="B126" s="7" t="s">
        <v>311</v>
      </c>
      <c r="C126" s="7" t="s">
        <v>82</v>
      </c>
      <c r="D126" s="17" t="str">
        <f>IF(Districts!I126&gt;Districts!F126, "+", "-")</f>
        <v>+</v>
      </c>
      <c r="E126" s="17" t="str">
        <f>IF(Districts!L126&gt;Districts!I126, "+", "-")</f>
        <v>-</v>
      </c>
      <c r="F126" s="17" t="str">
        <f>IF(Districts!O126&gt;Districts!L126, "+", "-")</f>
        <v>+</v>
      </c>
      <c r="G126" s="17" t="str">
        <f>IF(Districts!R126&gt;Districts!O126, "+", "-")</f>
        <v>+</v>
      </c>
      <c r="H126" s="17" t="str">
        <f t="shared" si="1"/>
        <v>+</v>
      </c>
    </row>
    <row r="127" spans="1:8" x14ac:dyDescent="0.2">
      <c r="A127" s="7" t="s">
        <v>312</v>
      </c>
      <c r="B127" s="7" t="s">
        <v>313</v>
      </c>
      <c r="C127" s="7" t="s">
        <v>314</v>
      </c>
      <c r="D127" s="17" t="str">
        <f>IF(Districts!I127&gt;Districts!F127, "+", "-")</f>
        <v>-</v>
      </c>
      <c r="E127" s="17" t="str">
        <f>IF(Districts!L127&gt;Districts!I127, "+", "-")</f>
        <v>+</v>
      </c>
      <c r="F127" s="17" t="str">
        <f>IF(Districts!O127&gt;Districts!L127, "+", "-")</f>
        <v>+</v>
      </c>
      <c r="G127" s="17" t="str">
        <f>IF(Districts!R127&gt;Districts!O127, "+", "-")</f>
        <v>+</v>
      </c>
      <c r="H127" s="17" t="str">
        <f t="shared" si="1"/>
        <v>+</v>
      </c>
    </row>
    <row r="128" spans="1:8" x14ac:dyDescent="0.2">
      <c r="A128" s="7" t="s">
        <v>315</v>
      </c>
      <c r="B128" s="7" t="s">
        <v>316</v>
      </c>
      <c r="C128" s="7" t="s">
        <v>119</v>
      </c>
      <c r="D128" s="17" t="str">
        <f>IF(Districts!I128&gt;Districts!F128, "+", "-")</f>
        <v>-</v>
      </c>
      <c r="E128" s="17" t="str">
        <f>IF(Districts!L128&gt;Districts!I128, "+", "-")</f>
        <v>-</v>
      </c>
      <c r="F128" s="17" t="str">
        <f>IF(Districts!O128&gt;Districts!L128, "+", "-")</f>
        <v>+</v>
      </c>
      <c r="G128" s="17" t="str">
        <f>IF(Districts!R128&gt;Districts!O128, "+", "-")</f>
        <v>+</v>
      </c>
      <c r="H128" s="17" t="str">
        <f t="shared" si="1"/>
        <v>-</v>
      </c>
    </row>
    <row r="129" spans="1:8" x14ac:dyDescent="0.2">
      <c r="A129" s="7" t="s">
        <v>317</v>
      </c>
      <c r="B129" s="7" t="s">
        <v>318</v>
      </c>
      <c r="C129" s="7" t="s">
        <v>177</v>
      </c>
      <c r="D129" s="17" t="str">
        <f>IF(Districts!I129&gt;Districts!F129, "+", "-")</f>
        <v>-</v>
      </c>
      <c r="E129" s="17" t="str">
        <f>IF(Districts!L129&gt;Districts!I129, "+", "-")</f>
        <v>+</v>
      </c>
      <c r="F129" s="17" t="str">
        <f>IF(Districts!O129&gt;Districts!L129, "+", "-")</f>
        <v>+</v>
      </c>
      <c r="G129" s="17" t="str">
        <f>IF(Districts!R129&gt;Districts!O129, "+", "-")</f>
        <v>+</v>
      </c>
      <c r="H129" s="17" t="str">
        <f t="shared" si="1"/>
        <v>+</v>
      </c>
    </row>
    <row r="130" spans="1:8" x14ac:dyDescent="0.2">
      <c r="A130" s="7" t="s">
        <v>319</v>
      </c>
      <c r="B130" s="7" t="s">
        <v>320</v>
      </c>
      <c r="C130" s="7" t="s">
        <v>25</v>
      </c>
      <c r="D130" s="17" t="str">
        <f>IF(Districts!I130&gt;Districts!F130, "+", "-")</f>
        <v>-</v>
      </c>
      <c r="E130" s="17" t="str">
        <f>IF(Districts!L130&gt;Districts!I130, "+", "-")</f>
        <v>+</v>
      </c>
      <c r="F130" s="17" t="str">
        <f>IF(Districts!O130&gt;Districts!L130, "+", "-")</f>
        <v>+</v>
      </c>
      <c r="G130" s="17" t="str">
        <f>IF(Districts!R130&gt;Districts!O130, "+", "-")</f>
        <v>+</v>
      </c>
      <c r="H130" s="17" t="str">
        <f t="shared" si="1"/>
        <v>+</v>
      </c>
    </row>
    <row r="131" spans="1:8" x14ac:dyDescent="0.2">
      <c r="A131" s="7" t="s">
        <v>321</v>
      </c>
      <c r="B131" s="7" t="s">
        <v>322</v>
      </c>
      <c r="C131" s="7" t="s">
        <v>127</v>
      </c>
      <c r="D131" s="17" t="str">
        <f>IF(Districts!I131&gt;Districts!F131, "+", "-")</f>
        <v>-</v>
      </c>
      <c r="E131" s="17" t="str">
        <f>IF(Districts!L131&gt;Districts!I131, "+", "-")</f>
        <v>-</v>
      </c>
      <c r="F131" s="17" t="str">
        <f>IF(Districts!O131&gt;Districts!L131, "+", "-")</f>
        <v>-</v>
      </c>
      <c r="G131" s="17" t="str">
        <f>IF(Districts!R131&gt;Districts!O131, "+", "-")</f>
        <v>+</v>
      </c>
      <c r="H131" s="17" t="str">
        <f t="shared" ref="H131:H194" si="2">IF(COUNTIF(D131:G131,"+")&gt;2,"+", IF(COUNTIF(D131:F131,"+")=2,"N", "-"))</f>
        <v>-</v>
      </c>
    </row>
    <row r="132" spans="1:8" x14ac:dyDescent="0.2">
      <c r="A132" s="7" t="s">
        <v>323</v>
      </c>
      <c r="B132" s="7" t="s">
        <v>324</v>
      </c>
      <c r="C132" s="7" t="s">
        <v>217</v>
      </c>
      <c r="D132" s="17" t="str">
        <f>IF(Districts!I132&gt;Districts!F132, "+", "-")</f>
        <v>-</v>
      </c>
      <c r="E132" s="17" t="str">
        <f>IF(Districts!L132&gt;Districts!I132, "+", "-")</f>
        <v>+</v>
      </c>
      <c r="F132" s="17" t="str">
        <f>IF(Districts!O132&gt;Districts!L132, "+", "-")</f>
        <v>+</v>
      </c>
      <c r="G132" s="17" t="str">
        <f>IF(Districts!R132&gt;Districts!O132, "+", "-")</f>
        <v>+</v>
      </c>
      <c r="H132" s="17" t="str">
        <f t="shared" si="2"/>
        <v>+</v>
      </c>
    </row>
    <row r="133" spans="1:8" x14ac:dyDescent="0.2">
      <c r="A133" s="7" t="s">
        <v>325</v>
      </c>
      <c r="B133" s="7" t="s">
        <v>326</v>
      </c>
      <c r="C133" s="7" t="s">
        <v>327</v>
      </c>
      <c r="D133" s="17" t="str">
        <f>IF(Districts!I133&gt;Districts!F133, "+", "-")</f>
        <v>+</v>
      </c>
      <c r="E133" s="17" t="str">
        <f>IF(Districts!L133&gt;Districts!I133, "+", "-")</f>
        <v>+</v>
      </c>
      <c r="F133" s="17" t="str">
        <f>IF(Districts!O133&gt;Districts!L133, "+", "-")</f>
        <v>+</v>
      </c>
      <c r="G133" s="17" t="str">
        <f>IF(Districts!R133&gt;Districts!O133, "+", "-")</f>
        <v>+</v>
      </c>
      <c r="H133" s="17" t="str">
        <f t="shared" si="2"/>
        <v>+</v>
      </c>
    </row>
    <row r="134" spans="1:8" x14ac:dyDescent="0.2">
      <c r="A134" s="7" t="s">
        <v>328</v>
      </c>
      <c r="B134" s="7" t="s">
        <v>329</v>
      </c>
      <c r="C134" s="7" t="s">
        <v>25</v>
      </c>
      <c r="D134" s="17" t="str">
        <f>IF(Districts!I134&gt;Districts!F134, "+", "-")</f>
        <v>+</v>
      </c>
      <c r="E134" s="17" t="str">
        <f>IF(Districts!L134&gt;Districts!I134, "+", "-")</f>
        <v>-</v>
      </c>
      <c r="F134" s="17" t="str">
        <f>IF(Districts!O134&gt;Districts!L134, "+", "-")</f>
        <v>+</v>
      </c>
      <c r="G134" s="17" t="str">
        <f>IF(Districts!R134&gt;Districts!O134, "+", "-")</f>
        <v>+</v>
      </c>
      <c r="H134" s="17" t="str">
        <f t="shared" si="2"/>
        <v>+</v>
      </c>
    </row>
    <row r="135" spans="1:8" x14ac:dyDescent="0.2">
      <c r="A135" s="7" t="s">
        <v>330</v>
      </c>
      <c r="B135" s="7" t="s">
        <v>331</v>
      </c>
      <c r="C135" s="7" t="s">
        <v>46</v>
      </c>
      <c r="D135" s="17" t="str">
        <f>IF(Districts!I135&gt;Districts!F135, "+", "-")</f>
        <v>+</v>
      </c>
      <c r="E135" s="17" t="str">
        <f>IF(Districts!L135&gt;Districts!I135, "+", "-")</f>
        <v>+</v>
      </c>
      <c r="F135" s="17" t="str">
        <f>IF(Districts!O135&gt;Districts!L135, "+", "-")</f>
        <v>-</v>
      </c>
      <c r="G135" s="17" t="str">
        <f>IF(Districts!R135&gt;Districts!O135, "+", "-")</f>
        <v>+</v>
      </c>
      <c r="H135" s="17" t="str">
        <f t="shared" si="2"/>
        <v>+</v>
      </c>
    </row>
    <row r="136" spans="1:8" x14ac:dyDescent="0.2">
      <c r="A136" s="7" t="s">
        <v>332</v>
      </c>
      <c r="B136" s="7" t="s">
        <v>333</v>
      </c>
      <c r="C136" s="7" t="s">
        <v>334</v>
      </c>
      <c r="D136" s="17" t="str">
        <f>IF(Districts!I136&gt;Districts!F136, "+", "-")</f>
        <v>-</v>
      </c>
      <c r="E136" s="17" t="str">
        <f>IF(Districts!L136&gt;Districts!I136, "+", "-")</f>
        <v>+</v>
      </c>
      <c r="F136" s="17" t="str">
        <f>IF(Districts!O136&gt;Districts!L136, "+", "-")</f>
        <v>-</v>
      </c>
      <c r="G136" s="17" t="str">
        <f>IF(Districts!R136&gt;Districts!O136, "+", "-")</f>
        <v>-</v>
      </c>
      <c r="H136" s="17" t="str">
        <f t="shared" si="2"/>
        <v>-</v>
      </c>
    </row>
    <row r="137" spans="1:8" x14ac:dyDescent="0.2">
      <c r="A137" s="7" t="s">
        <v>335</v>
      </c>
      <c r="B137" s="7" t="s">
        <v>336</v>
      </c>
      <c r="C137" s="7" t="s">
        <v>337</v>
      </c>
      <c r="D137" s="17" t="str">
        <f>IF(Districts!I137&gt;Districts!F137, "+", "-")</f>
        <v>-</v>
      </c>
      <c r="E137" s="17" t="str">
        <f>IF(Districts!L137&gt;Districts!I137, "+", "-")</f>
        <v>+</v>
      </c>
      <c r="F137" s="17" t="str">
        <f>IF(Districts!O137&gt;Districts!L137, "+", "-")</f>
        <v>+</v>
      </c>
      <c r="G137" s="17" t="str">
        <f>IF(Districts!R137&gt;Districts!O137, "+", "-")</f>
        <v>+</v>
      </c>
      <c r="H137" s="17" t="str">
        <f t="shared" si="2"/>
        <v>+</v>
      </c>
    </row>
    <row r="138" spans="1:8" x14ac:dyDescent="0.2">
      <c r="A138" s="7" t="s">
        <v>338</v>
      </c>
      <c r="B138" s="7" t="s">
        <v>339</v>
      </c>
      <c r="C138" s="7" t="s">
        <v>8</v>
      </c>
      <c r="D138" s="17" t="str">
        <f>IF(Districts!I138&gt;Districts!F138, "+", "-")</f>
        <v>+</v>
      </c>
      <c r="E138" s="17" t="str">
        <f>IF(Districts!L138&gt;Districts!I138, "+", "-")</f>
        <v>+</v>
      </c>
      <c r="F138" s="17" t="str">
        <f>IF(Districts!O138&gt;Districts!L138, "+", "-")</f>
        <v>+</v>
      </c>
      <c r="G138" s="17" t="str">
        <f>IF(Districts!R138&gt;Districts!O138, "+", "-")</f>
        <v>-</v>
      </c>
      <c r="H138" s="17" t="str">
        <f t="shared" si="2"/>
        <v>+</v>
      </c>
    </row>
    <row r="139" spans="1:8" x14ac:dyDescent="0.2">
      <c r="A139" s="7" t="s">
        <v>340</v>
      </c>
      <c r="B139" s="7" t="s">
        <v>341</v>
      </c>
      <c r="C139" s="7" t="s">
        <v>25</v>
      </c>
      <c r="D139" s="17" t="str">
        <f>IF(Districts!I139&gt;Districts!F139, "+", "-")</f>
        <v>+</v>
      </c>
      <c r="E139" s="17" t="str">
        <f>IF(Districts!L139&gt;Districts!I139, "+", "-")</f>
        <v>+</v>
      </c>
      <c r="F139" s="17" t="str">
        <f>IF(Districts!O139&gt;Districts!L139, "+", "-")</f>
        <v>+</v>
      </c>
      <c r="G139" s="17" t="str">
        <f>IF(Districts!R139&gt;Districts!O139, "+", "-")</f>
        <v>+</v>
      </c>
      <c r="H139" s="17" t="str">
        <f t="shared" si="2"/>
        <v>+</v>
      </c>
    </row>
    <row r="140" spans="1:8" x14ac:dyDescent="0.2">
      <c r="A140" s="7" t="s">
        <v>342</v>
      </c>
      <c r="B140" s="7" t="s">
        <v>343</v>
      </c>
      <c r="C140" s="7" t="s">
        <v>68</v>
      </c>
      <c r="D140" s="17" t="str">
        <f>IF(Districts!I140&gt;Districts!F140, "+", "-")</f>
        <v>+</v>
      </c>
      <c r="E140" s="17" t="str">
        <f>IF(Districts!L140&gt;Districts!I140, "+", "-")</f>
        <v>+</v>
      </c>
      <c r="F140" s="17" t="str">
        <f>IF(Districts!O140&gt;Districts!L140, "+", "-")</f>
        <v>+</v>
      </c>
      <c r="G140" s="17" t="str">
        <f>IF(Districts!R140&gt;Districts!O140, "+", "-")</f>
        <v>+</v>
      </c>
      <c r="H140" s="17" t="str">
        <f t="shared" si="2"/>
        <v>+</v>
      </c>
    </row>
    <row r="141" spans="1:8" x14ac:dyDescent="0.2">
      <c r="A141" s="7" t="s">
        <v>344</v>
      </c>
      <c r="B141" s="7" t="s">
        <v>345</v>
      </c>
      <c r="C141" s="7" t="s">
        <v>82</v>
      </c>
      <c r="D141" s="17" t="str">
        <f>IF(Districts!I141&gt;Districts!F141, "+", "-")</f>
        <v>-</v>
      </c>
      <c r="E141" s="17" t="str">
        <f>IF(Districts!L141&gt;Districts!I141, "+", "-")</f>
        <v>-</v>
      </c>
      <c r="F141" s="17" t="str">
        <f>IF(Districts!O141&gt;Districts!L141, "+", "-")</f>
        <v>-</v>
      </c>
      <c r="G141" s="17" t="str">
        <f>IF(Districts!R141&gt;Districts!O141, "+", "-")</f>
        <v>-</v>
      </c>
      <c r="H141" s="17" t="str">
        <f t="shared" si="2"/>
        <v>-</v>
      </c>
    </row>
    <row r="142" spans="1:8" x14ac:dyDescent="0.2">
      <c r="A142" s="7" t="s">
        <v>346</v>
      </c>
      <c r="B142" s="7" t="s">
        <v>347</v>
      </c>
      <c r="C142" s="7" t="s">
        <v>233</v>
      </c>
      <c r="D142" s="17" t="str">
        <f>IF(Districts!I142&gt;Districts!F142, "+", "-")</f>
        <v>-</v>
      </c>
      <c r="E142" s="17" t="str">
        <f>IF(Districts!L142&gt;Districts!I142, "+", "-")</f>
        <v>-</v>
      </c>
      <c r="F142" s="17" t="str">
        <f>IF(Districts!O142&gt;Districts!L142, "+", "-")</f>
        <v>-</v>
      </c>
      <c r="G142" s="17" t="str">
        <f>IF(Districts!R142&gt;Districts!O142, "+", "-")</f>
        <v>-</v>
      </c>
      <c r="H142" s="17" t="str">
        <f t="shared" si="2"/>
        <v>-</v>
      </c>
    </row>
    <row r="143" spans="1:8" x14ac:dyDescent="0.2">
      <c r="A143" s="7" t="s">
        <v>348</v>
      </c>
      <c r="B143" s="7" t="s">
        <v>349</v>
      </c>
      <c r="C143" s="7" t="s">
        <v>8</v>
      </c>
      <c r="D143" s="17" t="str">
        <f>IF(Districts!I143&gt;Districts!F143, "+", "-")</f>
        <v>-</v>
      </c>
      <c r="E143" s="17" t="str">
        <f>IF(Districts!L143&gt;Districts!I143, "+", "-")</f>
        <v>+</v>
      </c>
      <c r="F143" s="17" t="str">
        <f>IF(Districts!O143&gt;Districts!L143, "+", "-")</f>
        <v>+</v>
      </c>
      <c r="G143" s="17" t="str">
        <f>IF(Districts!R143&gt;Districts!O143, "+", "-")</f>
        <v>-</v>
      </c>
      <c r="H143" s="17" t="str">
        <f t="shared" si="2"/>
        <v>N</v>
      </c>
    </row>
    <row r="144" spans="1:8" x14ac:dyDescent="0.2">
      <c r="A144" s="7" t="s">
        <v>350</v>
      </c>
      <c r="B144" s="7" t="s">
        <v>351</v>
      </c>
      <c r="C144" s="7" t="s">
        <v>140</v>
      </c>
      <c r="D144" s="17" t="str">
        <f>IF(Districts!I144&gt;Districts!F144, "+", "-")</f>
        <v>+</v>
      </c>
      <c r="E144" s="17" t="str">
        <f>IF(Districts!L144&gt;Districts!I144, "+", "-")</f>
        <v>+</v>
      </c>
      <c r="F144" s="17" t="str">
        <f>IF(Districts!O144&gt;Districts!L144, "+", "-")</f>
        <v>+</v>
      </c>
      <c r="G144" s="17" t="str">
        <f>IF(Districts!R144&gt;Districts!O144, "+", "-")</f>
        <v>+</v>
      </c>
      <c r="H144" s="17" t="str">
        <f t="shared" si="2"/>
        <v>+</v>
      </c>
    </row>
    <row r="145" spans="1:8" x14ac:dyDescent="0.2">
      <c r="A145" s="7" t="s">
        <v>352</v>
      </c>
      <c r="B145" s="7" t="s">
        <v>353</v>
      </c>
      <c r="C145" s="7" t="s">
        <v>233</v>
      </c>
      <c r="D145" s="17" t="str">
        <f>IF(Districts!I145&gt;Districts!F145, "+", "-")</f>
        <v>+</v>
      </c>
      <c r="E145" s="17" t="str">
        <f>IF(Districts!L145&gt;Districts!I145, "+", "-")</f>
        <v>+</v>
      </c>
      <c r="F145" s="17" t="str">
        <f>IF(Districts!O145&gt;Districts!L145, "+", "-")</f>
        <v>+</v>
      </c>
      <c r="G145" s="17" t="str">
        <f>IF(Districts!R145&gt;Districts!O145, "+", "-")</f>
        <v>-</v>
      </c>
      <c r="H145" s="17" t="str">
        <f t="shared" si="2"/>
        <v>+</v>
      </c>
    </row>
    <row r="146" spans="1:8" x14ac:dyDescent="0.2">
      <c r="A146" s="7" t="s">
        <v>354</v>
      </c>
      <c r="B146" s="7" t="s">
        <v>355</v>
      </c>
      <c r="C146" s="7" t="s">
        <v>337</v>
      </c>
      <c r="D146" s="17" t="str">
        <f>IF(Districts!I146&gt;Districts!F146, "+", "-")</f>
        <v>-</v>
      </c>
      <c r="E146" s="17" t="str">
        <f>IF(Districts!L146&gt;Districts!I146, "+", "-")</f>
        <v>+</v>
      </c>
      <c r="F146" s="17" t="str">
        <f>IF(Districts!O146&gt;Districts!L146, "+", "-")</f>
        <v>-</v>
      </c>
      <c r="G146" s="17" t="str">
        <f>IF(Districts!R146&gt;Districts!O146, "+", "-")</f>
        <v>+</v>
      </c>
      <c r="H146" s="17" t="str">
        <f t="shared" si="2"/>
        <v>-</v>
      </c>
    </row>
    <row r="147" spans="1:8" x14ac:dyDescent="0.2">
      <c r="A147" s="7" t="s">
        <v>356</v>
      </c>
      <c r="B147" s="7" t="s">
        <v>357</v>
      </c>
      <c r="C147" s="7" t="s">
        <v>296</v>
      </c>
      <c r="D147" s="17" t="str">
        <f>IF(Districts!I147&gt;Districts!F147, "+", "-")</f>
        <v>-</v>
      </c>
      <c r="E147" s="17" t="str">
        <f>IF(Districts!L147&gt;Districts!I147, "+", "-")</f>
        <v>+</v>
      </c>
      <c r="F147" s="17" t="str">
        <f>IF(Districts!O147&gt;Districts!L147, "+", "-")</f>
        <v>+</v>
      </c>
      <c r="G147" s="17" t="str">
        <f>IF(Districts!R147&gt;Districts!O147, "+", "-")</f>
        <v>+</v>
      </c>
      <c r="H147" s="17" t="str">
        <f t="shared" si="2"/>
        <v>+</v>
      </c>
    </row>
    <row r="148" spans="1:8" x14ac:dyDescent="0.2">
      <c r="A148" s="7" t="s">
        <v>358</v>
      </c>
      <c r="B148" s="7" t="s">
        <v>359</v>
      </c>
      <c r="C148" s="7" t="s">
        <v>46</v>
      </c>
      <c r="D148" s="17" t="str">
        <f>IF(Districts!I148&gt;Districts!F148, "+", "-")</f>
        <v>-</v>
      </c>
      <c r="E148" s="17" t="str">
        <f>IF(Districts!L148&gt;Districts!I148, "+", "-")</f>
        <v>+</v>
      </c>
      <c r="F148" s="17" t="str">
        <f>IF(Districts!O148&gt;Districts!L148, "+", "-")</f>
        <v>+</v>
      </c>
      <c r="G148" s="17" t="str">
        <f>IF(Districts!R148&gt;Districts!O148, "+", "-")</f>
        <v>+</v>
      </c>
      <c r="H148" s="17" t="str">
        <f t="shared" si="2"/>
        <v>+</v>
      </c>
    </row>
    <row r="149" spans="1:8" x14ac:dyDescent="0.2">
      <c r="A149" s="7" t="s">
        <v>360</v>
      </c>
      <c r="B149" s="7" t="s">
        <v>361</v>
      </c>
      <c r="C149" s="7" t="s">
        <v>362</v>
      </c>
      <c r="D149" s="17" t="str">
        <f>IF(Districts!I149&gt;Districts!F149, "+", "-")</f>
        <v>-</v>
      </c>
      <c r="E149" s="17" t="str">
        <f>IF(Districts!L149&gt;Districts!I149, "+", "-")</f>
        <v>+</v>
      </c>
      <c r="F149" s="17" t="str">
        <f>IF(Districts!O149&gt;Districts!L149, "+", "-")</f>
        <v>+</v>
      </c>
      <c r="G149" s="17" t="str">
        <f>IF(Districts!R149&gt;Districts!O149, "+", "-")</f>
        <v>+</v>
      </c>
      <c r="H149" s="17" t="str">
        <f t="shared" si="2"/>
        <v>+</v>
      </c>
    </row>
    <row r="150" spans="1:8" x14ac:dyDescent="0.2">
      <c r="A150" s="7" t="s">
        <v>363</v>
      </c>
      <c r="B150" s="7" t="s">
        <v>364</v>
      </c>
      <c r="C150" s="7" t="s">
        <v>76</v>
      </c>
      <c r="D150" s="17" t="str">
        <f>IF(Districts!I150&gt;Districts!F150, "+", "-")</f>
        <v>+</v>
      </c>
      <c r="E150" s="17" t="str">
        <f>IF(Districts!L150&gt;Districts!I150, "+", "-")</f>
        <v>+</v>
      </c>
      <c r="F150" s="17" t="str">
        <f>IF(Districts!O150&gt;Districts!L150, "+", "-")</f>
        <v>+</v>
      </c>
      <c r="G150" s="17" t="str">
        <f>IF(Districts!R150&gt;Districts!O150, "+", "-")</f>
        <v>+</v>
      </c>
      <c r="H150" s="17" t="str">
        <f t="shared" si="2"/>
        <v>+</v>
      </c>
    </row>
    <row r="151" spans="1:8" x14ac:dyDescent="0.2">
      <c r="A151" s="7" t="s">
        <v>365</v>
      </c>
      <c r="B151" s="7" t="s">
        <v>366</v>
      </c>
      <c r="C151" s="7" t="s">
        <v>367</v>
      </c>
      <c r="D151" s="17" t="str">
        <f>IF(Districts!I151&gt;Districts!F151, "+", "-")</f>
        <v>-</v>
      </c>
      <c r="E151" s="17" t="str">
        <f>IF(Districts!L151&gt;Districts!I151, "+", "-")</f>
        <v>-</v>
      </c>
      <c r="F151" s="17" t="str">
        <f>IF(Districts!O151&gt;Districts!L151, "+", "-")</f>
        <v>+</v>
      </c>
      <c r="G151" s="17" t="str">
        <f>IF(Districts!R151&gt;Districts!O151, "+", "-")</f>
        <v>+</v>
      </c>
      <c r="H151" s="17" t="str">
        <f t="shared" si="2"/>
        <v>-</v>
      </c>
    </row>
    <row r="152" spans="1:8" x14ac:dyDescent="0.2">
      <c r="A152" s="7" t="s">
        <v>368</v>
      </c>
      <c r="B152" s="7" t="s">
        <v>369</v>
      </c>
      <c r="C152" s="7" t="s">
        <v>56</v>
      </c>
      <c r="D152" s="17" t="str">
        <f>IF(Districts!I152&gt;Districts!F152, "+", "-")</f>
        <v>-</v>
      </c>
      <c r="E152" s="17" t="str">
        <f>IF(Districts!L152&gt;Districts!I152, "+", "-")</f>
        <v>+</v>
      </c>
      <c r="F152" s="17" t="str">
        <f>IF(Districts!O152&gt;Districts!L152, "+", "-")</f>
        <v>+</v>
      </c>
      <c r="G152" s="17" t="str">
        <f>IF(Districts!R152&gt;Districts!O152, "+", "-")</f>
        <v>+</v>
      </c>
      <c r="H152" s="17" t="str">
        <f t="shared" si="2"/>
        <v>+</v>
      </c>
    </row>
    <row r="153" spans="1:8" x14ac:dyDescent="0.2">
      <c r="A153" s="7" t="s">
        <v>370</v>
      </c>
      <c r="B153" s="7" t="s">
        <v>371</v>
      </c>
      <c r="C153" s="7" t="s">
        <v>314</v>
      </c>
      <c r="D153" s="17" t="str">
        <f>IF(Districts!I153&gt;Districts!F153, "+", "-")</f>
        <v>+</v>
      </c>
      <c r="E153" s="17" t="str">
        <f>IF(Districts!L153&gt;Districts!I153, "+", "-")</f>
        <v>+</v>
      </c>
      <c r="F153" s="17" t="str">
        <f>IF(Districts!O153&gt;Districts!L153, "+", "-")</f>
        <v>+</v>
      </c>
      <c r="G153" s="17" t="str">
        <f>IF(Districts!R153&gt;Districts!O153, "+", "-")</f>
        <v>+</v>
      </c>
      <c r="H153" s="17" t="str">
        <f t="shared" si="2"/>
        <v>+</v>
      </c>
    </row>
    <row r="154" spans="1:8" x14ac:dyDescent="0.2">
      <c r="A154" s="7" t="s">
        <v>372</v>
      </c>
      <c r="B154" s="7" t="s">
        <v>373</v>
      </c>
      <c r="C154" s="7" t="s">
        <v>158</v>
      </c>
      <c r="D154" s="17" t="str">
        <f>IF(Districts!I154&gt;Districts!F154, "+", "-")</f>
        <v>-</v>
      </c>
      <c r="E154" s="17" t="str">
        <f>IF(Districts!L154&gt;Districts!I154, "+", "-")</f>
        <v>+</v>
      </c>
      <c r="F154" s="17" t="str">
        <f>IF(Districts!O154&gt;Districts!L154, "+", "-")</f>
        <v>+</v>
      </c>
      <c r="G154" s="17" t="str">
        <f>IF(Districts!R154&gt;Districts!O154, "+", "-")</f>
        <v>+</v>
      </c>
      <c r="H154" s="17" t="str">
        <f t="shared" si="2"/>
        <v>+</v>
      </c>
    </row>
    <row r="155" spans="1:8" x14ac:dyDescent="0.2">
      <c r="A155" s="7" t="s">
        <v>374</v>
      </c>
      <c r="B155" s="7" t="s">
        <v>375</v>
      </c>
      <c r="C155" s="7" t="s">
        <v>25</v>
      </c>
      <c r="D155" s="17" t="str">
        <f>IF(Districts!I155&gt;Districts!F155, "+", "-")</f>
        <v>+</v>
      </c>
      <c r="E155" s="17" t="str">
        <f>IF(Districts!L155&gt;Districts!I155, "+", "-")</f>
        <v>+</v>
      </c>
      <c r="F155" s="17" t="str">
        <f>IF(Districts!O155&gt;Districts!L155, "+", "-")</f>
        <v>+</v>
      </c>
      <c r="G155" s="17" t="str">
        <f>IF(Districts!R155&gt;Districts!O155, "+", "-")</f>
        <v>+</v>
      </c>
      <c r="H155" s="17" t="str">
        <f t="shared" si="2"/>
        <v>+</v>
      </c>
    </row>
    <row r="156" spans="1:8" x14ac:dyDescent="0.2">
      <c r="A156" s="7" t="s">
        <v>376</v>
      </c>
      <c r="B156" s="7" t="s">
        <v>377</v>
      </c>
      <c r="C156" s="7" t="s">
        <v>378</v>
      </c>
      <c r="D156" s="17" t="str">
        <f>IF(Districts!I156&gt;Districts!F156, "+", "-")</f>
        <v>+</v>
      </c>
      <c r="E156" s="17" t="str">
        <f>IF(Districts!L156&gt;Districts!I156, "+", "-")</f>
        <v>+</v>
      </c>
      <c r="F156" s="17" t="str">
        <f>IF(Districts!O156&gt;Districts!L156, "+", "-")</f>
        <v>+</v>
      </c>
      <c r="G156" s="17" t="str">
        <f>IF(Districts!R156&gt;Districts!O156, "+", "-")</f>
        <v>+</v>
      </c>
      <c r="H156" s="17" t="str">
        <f t="shared" si="2"/>
        <v>+</v>
      </c>
    </row>
    <row r="157" spans="1:8" x14ac:dyDescent="0.2">
      <c r="A157" s="7" t="s">
        <v>379</v>
      </c>
      <c r="B157" s="7" t="s">
        <v>380</v>
      </c>
      <c r="C157" s="7" t="s">
        <v>183</v>
      </c>
      <c r="D157" s="17" t="str">
        <f>IF(Districts!I157&gt;Districts!F157, "+", "-")</f>
        <v>-</v>
      </c>
      <c r="E157" s="17" t="str">
        <f>IF(Districts!L157&gt;Districts!I157, "+", "-")</f>
        <v>-</v>
      </c>
      <c r="F157" s="17" t="str">
        <f>IF(Districts!O157&gt;Districts!L157, "+", "-")</f>
        <v>+</v>
      </c>
      <c r="G157" s="17" t="str">
        <f>IF(Districts!R157&gt;Districts!O157, "+", "-")</f>
        <v>+</v>
      </c>
      <c r="H157" s="17" t="str">
        <f t="shared" si="2"/>
        <v>-</v>
      </c>
    </row>
    <row r="158" spans="1:8" x14ac:dyDescent="0.2">
      <c r="A158" s="7" t="s">
        <v>381</v>
      </c>
      <c r="B158" s="7" t="s">
        <v>382</v>
      </c>
      <c r="C158" s="7" t="s">
        <v>119</v>
      </c>
      <c r="D158" s="17" t="str">
        <f>IF(Districts!I158&gt;Districts!F158, "+", "-")</f>
        <v>-</v>
      </c>
      <c r="E158" s="17" t="str">
        <f>IF(Districts!L158&gt;Districts!I158, "+", "-")</f>
        <v>+</v>
      </c>
      <c r="F158" s="17" t="str">
        <f>IF(Districts!O158&gt;Districts!L158, "+", "-")</f>
        <v>+</v>
      </c>
      <c r="G158" s="17" t="str">
        <f>IF(Districts!R158&gt;Districts!O158, "+", "-")</f>
        <v>+</v>
      </c>
      <c r="H158" s="17" t="str">
        <f t="shared" si="2"/>
        <v>+</v>
      </c>
    </row>
    <row r="159" spans="1:8" x14ac:dyDescent="0.2">
      <c r="A159" s="7" t="s">
        <v>383</v>
      </c>
      <c r="B159" s="7" t="s">
        <v>384</v>
      </c>
      <c r="C159" s="7" t="s">
        <v>46</v>
      </c>
      <c r="D159" s="17" t="str">
        <f>IF(Districts!I159&gt;Districts!F159, "+", "-")</f>
        <v>+</v>
      </c>
      <c r="E159" s="17" t="str">
        <f>IF(Districts!L159&gt;Districts!I159, "+", "-")</f>
        <v>+</v>
      </c>
      <c r="F159" s="17" t="str">
        <f>IF(Districts!O159&gt;Districts!L159, "+", "-")</f>
        <v>+</v>
      </c>
      <c r="G159" s="17" t="str">
        <f>IF(Districts!R159&gt;Districts!O159, "+", "-")</f>
        <v>+</v>
      </c>
      <c r="H159" s="17" t="str">
        <f t="shared" si="2"/>
        <v>+</v>
      </c>
    </row>
    <row r="160" spans="1:8" x14ac:dyDescent="0.2">
      <c r="A160" s="7" t="s">
        <v>385</v>
      </c>
      <c r="B160" s="7" t="s">
        <v>386</v>
      </c>
      <c r="C160" s="7" t="s">
        <v>76</v>
      </c>
      <c r="D160" s="17" t="str">
        <f>IF(Districts!I160&gt;Districts!F160, "+", "-")</f>
        <v>-</v>
      </c>
      <c r="E160" s="17" t="str">
        <f>IF(Districts!L160&gt;Districts!I160, "+", "-")</f>
        <v>-</v>
      </c>
      <c r="F160" s="17" t="str">
        <f>IF(Districts!O160&gt;Districts!L160, "+", "-")</f>
        <v>-</v>
      </c>
      <c r="G160" s="17" t="str">
        <f>IF(Districts!R160&gt;Districts!O160, "+", "-")</f>
        <v>-</v>
      </c>
      <c r="H160" s="17" t="str">
        <f t="shared" si="2"/>
        <v>-</v>
      </c>
    </row>
    <row r="161" spans="1:8" x14ac:dyDescent="0.2">
      <c r="A161" s="7" t="s">
        <v>387</v>
      </c>
      <c r="B161" s="7" t="s">
        <v>388</v>
      </c>
      <c r="C161" s="7" t="s">
        <v>25</v>
      </c>
      <c r="D161" s="17" t="str">
        <f>IF(Districts!I161&gt;Districts!F161, "+", "-")</f>
        <v>-</v>
      </c>
      <c r="E161" s="17" t="str">
        <f>IF(Districts!L161&gt;Districts!I161, "+", "-")</f>
        <v>-</v>
      </c>
      <c r="F161" s="17" t="str">
        <f>IF(Districts!O161&gt;Districts!L161, "+", "-")</f>
        <v>+</v>
      </c>
      <c r="G161" s="17" t="str">
        <f>IF(Districts!R161&gt;Districts!O161, "+", "-")</f>
        <v>+</v>
      </c>
      <c r="H161" s="17" t="str">
        <f t="shared" si="2"/>
        <v>-</v>
      </c>
    </row>
    <row r="162" spans="1:8" x14ac:dyDescent="0.2">
      <c r="A162" s="7" t="s">
        <v>389</v>
      </c>
      <c r="B162" s="7" t="s">
        <v>390</v>
      </c>
      <c r="C162" s="7" t="s">
        <v>46</v>
      </c>
      <c r="D162" s="17" t="str">
        <f>IF(Districts!I162&gt;Districts!F162, "+", "-")</f>
        <v>-</v>
      </c>
      <c r="E162" s="17" t="str">
        <f>IF(Districts!L162&gt;Districts!I162, "+", "-")</f>
        <v>-</v>
      </c>
      <c r="F162" s="17" t="str">
        <f>IF(Districts!O162&gt;Districts!L162, "+", "-")</f>
        <v>-</v>
      </c>
      <c r="G162" s="17" t="str">
        <f>IF(Districts!R162&gt;Districts!O162, "+", "-")</f>
        <v>+</v>
      </c>
      <c r="H162" s="17" t="str">
        <f t="shared" si="2"/>
        <v>-</v>
      </c>
    </row>
    <row r="163" spans="1:8" x14ac:dyDescent="0.2">
      <c r="A163" s="7" t="s">
        <v>391</v>
      </c>
      <c r="B163" s="7" t="s">
        <v>392</v>
      </c>
      <c r="C163" s="7" t="s">
        <v>291</v>
      </c>
      <c r="D163" s="17" t="str">
        <f>IF(Districts!I163&gt;Districts!F163, "+", "-")</f>
        <v>+</v>
      </c>
      <c r="E163" s="17" t="str">
        <f>IF(Districts!L163&gt;Districts!I163, "+", "-")</f>
        <v>-</v>
      </c>
      <c r="F163" s="17" t="str">
        <f>IF(Districts!O163&gt;Districts!L163, "+", "-")</f>
        <v>-</v>
      </c>
      <c r="G163" s="17" t="str">
        <f>IF(Districts!R163&gt;Districts!O163, "+", "-")</f>
        <v>+</v>
      </c>
      <c r="H163" s="17" t="str">
        <f t="shared" si="2"/>
        <v>-</v>
      </c>
    </row>
    <row r="164" spans="1:8" x14ac:dyDescent="0.2">
      <c r="A164" s="7" t="s">
        <v>393</v>
      </c>
      <c r="B164" s="7" t="s">
        <v>394</v>
      </c>
      <c r="C164" s="7" t="s">
        <v>38</v>
      </c>
      <c r="D164" s="17" t="str">
        <f>IF(Districts!I164&gt;Districts!F164, "+", "-")</f>
        <v>-</v>
      </c>
      <c r="E164" s="17" t="str">
        <f>IF(Districts!L164&gt;Districts!I164, "+", "-")</f>
        <v>+</v>
      </c>
      <c r="F164" s="17" t="str">
        <f>IF(Districts!O164&gt;Districts!L164, "+", "-")</f>
        <v>+</v>
      </c>
      <c r="G164" s="17" t="str">
        <f>IF(Districts!R164&gt;Districts!O164, "+", "-")</f>
        <v>+</v>
      </c>
      <c r="H164" s="17" t="str">
        <f t="shared" si="2"/>
        <v>+</v>
      </c>
    </row>
    <row r="165" spans="1:8" x14ac:dyDescent="0.2">
      <c r="A165" s="7" t="s">
        <v>395</v>
      </c>
      <c r="B165" s="7" t="s">
        <v>396</v>
      </c>
      <c r="C165" s="7" t="s">
        <v>291</v>
      </c>
      <c r="D165" s="17" t="str">
        <f>IF(Districts!I165&gt;Districts!F165, "+", "-")</f>
        <v>-</v>
      </c>
      <c r="E165" s="17" t="str">
        <f>IF(Districts!L165&gt;Districts!I165, "+", "-")</f>
        <v>+</v>
      </c>
      <c r="F165" s="17" t="str">
        <f>IF(Districts!O165&gt;Districts!L165, "+", "-")</f>
        <v>+</v>
      </c>
      <c r="G165" s="17" t="str">
        <f>IF(Districts!R165&gt;Districts!O165, "+", "-")</f>
        <v>-</v>
      </c>
      <c r="H165" s="17" t="str">
        <f t="shared" si="2"/>
        <v>N</v>
      </c>
    </row>
    <row r="166" spans="1:8" x14ac:dyDescent="0.2">
      <c r="A166" s="7" t="s">
        <v>397</v>
      </c>
      <c r="B166" s="7" t="s">
        <v>398</v>
      </c>
      <c r="C166" s="7" t="s">
        <v>399</v>
      </c>
      <c r="D166" s="17" t="str">
        <f>IF(Districts!I166&gt;Districts!F166, "+", "-")</f>
        <v>-</v>
      </c>
      <c r="E166" s="17" t="str">
        <f>IF(Districts!L166&gt;Districts!I166, "+", "-")</f>
        <v>+</v>
      </c>
      <c r="F166" s="17" t="str">
        <f>IF(Districts!O166&gt;Districts!L166, "+", "-")</f>
        <v>+</v>
      </c>
      <c r="G166" s="17" t="str">
        <f>IF(Districts!R166&gt;Districts!O166, "+", "-")</f>
        <v>+</v>
      </c>
      <c r="H166" s="17" t="str">
        <f t="shared" si="2"/>
        <v>+</v>
      </c>
    </row>
    <row r="167" spans="1:8" x14ac:dyDescent="0.2">
      <c r="A167" s="7" t="s">
        <v>400</v>
      </c>
      <c r="B167" s="7" t="s">
        <v>401</v>
      </c>
      <c r="C167" s="7" t="s">
        <v>288</v>
      </c>
      <c r="D167" s="17" t="str">
        <f>IF(Districts!I167&gt;Districts!F167, "+", "-")</f>
        <v>+</v>
      </c>
      <c r="E167" s="17" t="str">
        <f>IF(Districts!L167&gt;Districts!I167, "+", "-")</f>
        <v>+</v>
      </c>
      <c r="F167" s="17" t="str">
        <f>IF(Districts!O167&gt;Districts!L167, "+", "-")</f>
        <v>+</v>
      </c>
      <c r="G167" s="17" t="str">
        <f>IF(Districts!R167&gt;Districts!O167, "+", "-")</f>
        <v>-</v>
      </c>
      <c r="H167" s="17" t="str">
        <f t="shared" si="2"/>
        <v>+</v>
      </c>
    </row>
    <row r="168" spans="1:8" x14ac:dyDescent="0.2">
      <c r="A168" s="7" t="s">
        <v>402</v>
      </c>
      <c r="B168" s="7" t="s">
        <v>403</v>
      </c>
      <c r="C168" s="7" t="s">
        <v>46</v>
      </c>
      <c r="D168" s="17" t="str">
        <f>IF(Districts!I168&gt;Districts!F168, "+", "-")</f>
        <v>+</v>
      </c>
      <c r="E168" s="17" t="str">
        <f>IF(Districts!L168&gt;Districts!I168, "+", "-")</f>
        <v>+</v>
      </c>
      <c r="F168" s="17" t="str">
        <f>IF(Districts!O168&gt;Districts!L168, "+", "-")</f>
        <v>+</v>
      </c>
      <c r="G168" s="17" t="str">
        <f>IF(Districts!R168&gt;Districts!O168, "+", "-")</f>
        <v>+</v>
      </c>
      <c r="H168" s="17" t="str">
        <f t="shared" si="2"/>
        <v>+</v>
      </c>
    </row>
    <row r="169" spans="1:8" x14ac:dyDescent="0.2">
      <c r="A169" s="7" t="s">
        <v>404</v>
      </c>
      <c r="B169" s="7" t="s">
        <v>405</v>
      </c>
      <c r="C169" s="7" t="s">
        <v>82</v>
      </c>
      <c r="D169" s="17" t="str">
        <f>IF(Districts!I169&gt;Districts!F169, "+", "-")</f>
        <v>-</v>
      </c>
      <c r="E169" s="17" t="str">
        <f>IF(Districts!L169&gt;Districts!I169, "+", "-")</f>
        <v>+</v>
      </c>
      <c r="F169" s="17" t="str">
        <f>IF(Districts!O169&gt;Districts!L169, "+", "-")</f>
        <v>-</v>
      </c>
      <c r="G169" s="17" t="str">
        <f>IF(Districts!R169&gt;Districts!O169, "+", "-")</f>
        <v>-</v>
      </c>
      <c r="H169" s="17" t="str">
        <f t="shared" si="2"/>
        <v>-</v>
      </c>
    </row>
    <row r="170" spans="1:8" x14ac:dyDescent="0.2">
      <c r="A170" s="7" t="s">
        <v>406</v>
      </c>
      <c r="B170" s="7" t="s">
        <v>407</v>
      </c>
      <c r="C170" s="7" t="s">
        <v>132</v>
      </c>
      <c r="D170" s="17" t="str">
        <f>IF(Districts!I170&gt;Districts!F170, "+", "-")</f>
        <v>+</v>
      </c>
      <c r="E170" s="17" t="str">
        <f>IF(Districts!L170&gt;Districts!I170, "+", "-")</f>
        <v>+</v>
      </c>
      <c r="F170" s="17" t="str">
        <f>IF(Districts!O170&gt;Districts!L170, "+", "-")</f>
        <v>+</v>
      </c>
      <c r="G170" s="17" t="str">
        <f>IF(Districts!R170&gt;Districts!O170, "+", "-")</f>
        <v>+</v>
      </c>
      <c r="H170" s="17" t="str">
        <f t="shared" si="2"/>
        <v>+</v>
      </c>
    </row>
    <row r="171" spans="1:8" x14ac:dyDescent="0.2">
      <c r="A171" s="7" t="s">
        <v>408</v>
      </c>
      <c r="B171" s="7" t="s">
        <v>409</v>
      </c>
      <c r="C171" s="7" t="s">
        <v>68</v>
      </c>
      <c r="D171" s="17" t="str">
        <f>IF(Districts!I171&gt;Districts!F171, "+", "-")</f>
        <v>-</v>
      </c>
      <c r="E171" s="17" t="str">
        <f>IF(Districts!L171&gt;Districts!I171, "+", "-")</f>
        <v>+</v>
      </c>
      <c r="F171" s="17" t="str">
        <f>IF(Districts!O171&gt;Districts!L171, "+", "-")</f>
        <v>-</v>
      </c>
      <c r="G171" s="17" t="str">
        <f>IF(Districts!R171&gt;Districts!O171, "+", "-")</f>
        <v>+</v>
      </c>
      <c r="H171" s="17" t="str">
        <f t="shared" si="2"/>
        <v>-</v>
      </c>
    </row>
    <row r="172" spans="1:8" x14ac:dyDescent="0.2">
      <c r="A172" s="7" t="s">
        <v>410</v>
      </c>
      <c r="B172" s="7" t="s">
        <v>411</v>
      </c>
      <c r="C172" s="7" t="s">
        <v>412</v>
      </c>
      <c r="D172" s="17" t="str">
        <f>IF(Districts!I172&gt;Districts!F172, "+", "-")</f>
        <v>-</v>
      </c>
      <c r="E172" s="17" t="str">
        <f>IF(Districts!L172&gt;Districts!I172, "+", "-")</f>
        <v>-</v>
      </c>
      <c r="F172" s="17" t="str">
        <f>IF(Districts!O172&gt;Districts!L172, "+", "-")</f>
        <v>-</v>
      </c>
      <c r="G172" s="17" t="str">
        <f>IF(Districts!R172&gt;Districts!O172, "+", "-")</f>
        <v>+</v>
      </c>
      <c r="H172" s="17" t="str">
        <f t="shared" si="2"/>
        <v>-</v>
      </c>
    </row>
    <row r="173" spans="1:8" x14ac:dyDescent="0.2">
      <c r="A173" s="7" t="s">
        <v>413</v>
      </c>
      <c r="B173" s="7" t="s">
        <v>414</v>
      </c>
      <c r="C173" s="7" t="s">
        <v>189</v>
      </c>
      <c r="D173" s="17" t="str">
        <f>IF(Districts!I173&gt;Districts!F173, "+", "-")</f>
        <v>-</v>
      </c>
      <c r="E173" s="17" t="str">
        <f>IF(Districts!L173&gt;Districts!I173, "+", "-")</f>
        <v>+</v>
      </c>
      <c r="F173" s="17" t="str">
        <f>IF(Districts!O173&gt;Districts!L173, "+", "-")</f>
        <v>+</v>
      </c>
      <c r="G173" s="17" t="str">
        <f>IF(Districts!R173&gt;Districts!O173, "+", "-")</f>
        <v>+</v>
      </c>
      <c r="H173" s="17" t="str">
        <f t="shared" si="2"/>
        <v>+</v>
      </c>
    </row>
    <row r="174" spans="1:8" x14ac:dyDescent="0.2">
      <c r="A174" s="7" t="s">
        <v>415</v>
      </c>
      <c r="B174" s="7" t="s">
        <v>416</v>
      </c>
      <c r="C174" s="7" t="s">
        <v>127</v>
      </c>
      <c r="D174" s="17" t="str">
        <f>IF(Districts!I174&gt;Districts!F174, "+", "-")</f>
        <v>+</v>
      </c>
      <c r="E174" s="17" t="str">
        <f>IF(Districts!L174&gt;Districts!I174, "+", "-")</f>
        <v>+</v>
      </c>
      <c r="F174" s="17" t="str">
        <f>IF(Districts!O174&gt;Districts!L174, "+", "-")</f>
        <v>+</v>
      </c>
      <c r="G174" s="17" t="str">
        <f>IF(Districts!R174&gt;Districts!O174, "+", "-")</f>
        <v>+</v>
      </c>
      <c r="H174" s="17" t="str">
        <f t="shared" si="2"/>
        <v>+</v>
      </c>
    </row>
    <row r="175" spans="1:8" x14ac:dyDescent="0.2">
      <c r="A175" s="7" t="s">
        <v>417</v>
      </c>
      <c r="B175" s="7" t="s">
        <v>418</v>
      </c>
      <c r="C175" s="7" t="s">
        <v>32</v>
      </c>
      <c r="D175" s="17" t="str">
        <f>IF(Districts!I175&gt;Districts!F175, "+", "-")</f>
        <v>+</v>
      </c>
      <c r="E175" s="17" t="str">
        <f>IF(Districts!L175&gt;Districts!I175, "+", "-")</f>
        <v>+</v>
      </c>
      <c r="F175" s="17" t="str">
        <f>IF(Districts!O175&gt;Districts!L175, "+", "-")</f>
        <v>+</v>
      </c>
      <c r="G175" s="17" t="str">
        <f>IF(Districts!R175&gt;Districts!O175, "+", "-")</f>
        <v>+</v>
      </c>
      <c r="H175" s="17" t="str">
        <f t="shared" si="2"/>
        <v>+</v>
      </c>
    </row>
    <row r="176" spans="1:8" x14ac:dyDescent="0.2">
      <c r="A176" s="7" t="s">
        <v>419</v>
      </c>
      <c r="B176" s="7" t="s">
        <v>420</v>
      </c>
      <c r="C176" s="7" t="s">
        <v>114</v>
      </c>
      <c r="D176" s="17" t="str">
        <f>IF(Districts!I176&gt;Districts!F176, "+", "-")</f>
        <v>+</v>
      </c>
      <c r="E176" s="17" t="str">
        <f>IF(Districts!L176&gt;Districts!I176, "+", "-")</f>
        <v>+</v>
      </c>
      <c r="F176" s="17" t="str">
        <f>IF(Districts!O176&gt;Districts!L176, "+", "-")</f>
        <v>+</v>
      </c>
      <c r="G176" s="17" t="str">
        <f>IF(Districts!R176&gt;Districts!O176, "+", "-")</f>
        <v>+</v>
      </c>
      <c r="H176" s="17" t="str">
        <f t="shared" si="2"/>
        <v>+</v>
      </c>
    </row>
    <row r="177" spans="1:8" x14ac:dyDescent="0.2">
      <c r="A177" s="7" t="s">
        <v>421</v>
      </c>
      <c r="B177" s="7" t="s">
        <v>422</v>
      </c>
      <c r="C177" s="7" t="s">
        <v>296</v>
      </c>
      <c r="D177" s="17" t="str">
        <f>IF(Districts!I177&gt;Districts!F177, "+", "-")</f>
        <v>+</v>
      </c>
      <c r="E177" s="17" t="str">
        <f>IF(Districts!L177&gt;Districts!I177, "+", "-")</f>
        <v>+</v>
      </c>
      <c r="F177" s="17" t="str">
        <f>IF(Districts!O177&gt;Districts!L177, "+", "-")</f>
        <v>+</v>
      </c>
      <c r="G177" s="17" t="str">
        <f>IF(Districts!R177&gt;Districts!O177, "+", "-")</f>
        <v>+</v>
      </c>
      <c r="H177" s="17" t="str">
        <f t="shared" si="2"/>
        <v>+</v>
      </c>
    </row>
    <row r="178" spans="1:8" x14ac:dyDescent="0.2">
      <c r="A178" s="7" t="s">
        <v>423</v>
      </c>
      <c r="B178" s="7" t="s">
        <v>424</v>
      </c>
      <c r="C178" s="7" t="s">
        <v>32</v>
      </c>
      <c r="D178" s="17" t="str">
        <f>IF(Districts!I178&gt;Districts!F178, "+", "-")</f>
        <v>+</v>
      </c>
      <c r="E178" s="17" t="str">
        <f>IF(Districts!L178&gt;Districts!I178, "+", "-")</f>
        <v>+</v>
      </c>
      <c r="F178" s="17" t="str">
        <f>IF(Districts!O178&gt;Districts!L178, "+", "-")</f>
        <v>-</v>
      </c>
      <c r="G178" s="17" t="str">
        <f>IF(Districts!R178&gt;Districts!O178, "+", "-")</f>
        <v>+</v>
      </c>
      <c r="H178" s="17" t="str">
        <f t="shared" si="2"/>
        <v>+</v>
      </c>
    </row>
    <row r="179" spans="1:8" x14ac:dyDescent="0.2">
      <c r="A179" s="7" t="s">
        <v>425</v>
      </c>
      <c r="B179" s="7" t="s">
        <v>426</v>
      </c>
      <c r="C179" s="7" t="s">
        <v>427</v>
      </c>
      <c r="D179" s="17" t="str">
        <f>IF(Districts!I179&gt;Districts!F179, "+", "-")</f>
        <v>+</v>
      </c>
      <c r="E179" s="17" t="str">
        <f>IF(Districts!L179&gt;Districts!I179, "+", "-")</f>
        <v>+</v>
      </c>
      <c r="F179" s="17" t="str">
        <f>IF(Districts!O179&gt;Districts!L179, "+", "-")</f>
        <v>+</v>
      </c>
      <c r="G179" s="17" t="str">
        <f>IF(Districts!R179&gt;Districts!O179, "+", "-")</f>
        <v>+</v>
      </c>
      <c r="H179" s="17" t="str">
        <f t="shared" si="2"/>
        <v>+</v>
      </c>
    </row>
    <row r="180" spans="1:8" x14ac:dyDescent="0.2">
      <c r="A180" s="7" t="s">
        <v>428</v>
      </c>
      <c r="B180" s="7" t="s">
        <v>429</v>
      </c>
      <c r="C180" s="7" t="s">
        <v>430</v>
      </c>
      <c r="D180" s="17" t="str">
        <f>IF(Districts!I180&gt;Districts!F180, "+", "-")</f>
        <v>-</v>
      </c>
      <c r="E180" s="17" t="str">
        <f>IF(Districts!L180&gt;Districts!I180, "+", "-")</f>
        <v>+</v>
      </c>
      <c r="F180" s="17" t="str">
        <f>IF(Districts!O180&gt;Districts!L180, "+", "-")</f>
        <v>+</v>
      </c>
      <c r="G180" s="17" t="str">
        <f>IF(Districts!R180&gt;Districts!O180, "+", "-")</f>
        <v>+</v>
      </c>
      <c r="H180" s="17" t="str">
        <f t="shared" si="2"/>
        <v>+</v>
      </c>
    </row>
    <row r="181" spans="1:8" x14ac:dyDescent="0.2">
      <c r="A181" s="7" t="s">
        <v>431</v>
      </c>
      <c r="B181" s="7" t="s">
        <v>432</v>
      </c>
      <c r="C181" s="7" t="s">
        <v>433</v>
      </c>
      <c r="D181" s="17" t="str">
        <f>IF(Districts!I181&gt;Districts!F181, "+", "-")</f>
        <v>-</v>
      </c>
      <c r="E181" s="17" t="str">
        <f>IF(Districts!L181&gt;Districts!I181, "+", "-")</f>
        <v>-</v>
      </c>
      <c r="F181" s="17" t="str">
        <f>IF(Districts!O181&gt;Districts!L181, "+", "-")</f>
        <v>+</v>
      </c>
      <c r="G181" s="17" t="str">
        <f>IF(Districts!R181&gt;Districts!O181, "+", "-")</f>
        <v>-</v>
      </c>
      <c r="H181" s="17" t="str">
        <f t="shared" si="2"/>
        <v>-</v>
      </c>
    </row>
    <row r="182" spans="1:8" x14ac:dyDescent="0.2">
      <c r="A182" s="7" t="s">
        <v>434</v>
      </c>
      <c r="B182" s="7" t="s">
        <v>435</v>
      </c>
      <c r="C182" s="7" t="s">
        <v>436</v>
      </c>
      <c r="D182" s="17" t="str">
        <f>IF(Districts!I182&gt;Districts!F182, "+", "-")</f>
        <v>-</v>
      </c>
      <c r="E182" s="17" t="str">
        <f>IF(Districts!L182&gt;Districts!I182, "+", "-")</f>
        <v>-</v>
      </c>
      <c r="F182" s="17" t="str">
        <f>IF(Districts!O182&gt;Districts!L182, "+", "-")</f>
        <v>+</v>
      </c>
      <c r="G182" s="17" t="str">
        <f>IF(Districts!R182&gt;Districts!O182, "+", "-")</f>
        <v>+</v>
      </c>
      <c r="H182" s="17" t="str">
        <f t="shared" si="2"/>
        <v>-</v>
      </c>
    </row>
    <row r="183" spans="1:8" x14ac:dyDescent="0.2">
      <c r="A183" s="7" t="s">
        <v>437</v>
      </c>
      <c r="B183" s="7" t="s">
        <v>438</v>
      </c>
      <c r="C183" s="7" t="s">
        <v>25</v>
      </c>
      <c r="D183" s="17" t="str">
        <f>IF(Districts!I183&gt;Districts!F183, "+", "-")</f>
        <v>+</v>
      </c>
      <c r="E183" s="17" t="str">
        <f>IF(Districts!L183&gt;Districts!I183, "+", "-")</f>
        <v>+</v>
      </c>
      <c r="F183" s="17" t="str">
        <f>IF(Districts!O183&gt;Districts!L183, "+", "-")</f>
        <v>+</v>
      </c>
      <c r="G183" s="17" t="str">
        <f>IF(Districts!R183&gt;Districts!O183, "+", "-")</f>
        <v>+</v>
      </c>
      <c r="H183" s="17" t="str">
        <f t="shared" si="2"/>
        <v>+</v>
      </c>
    </row>
    <row r="184" spans="1:8" x14ac:dyDescent="0.2">
      <c r="A184" s="7" t="s">
        <v>439</v>
      </c>
      <c r="B184" s="7" t="s">
        <v>440</v>
      </c>
      <c r="C184" s="7" t="s">
        <v>180</v>
      </c>
      <c r="D184" s="17" t="str">
        <f>IF(Districts!I184&gt;Districts!F184, "+", "-")</f>
        <v>+</v>
      </c>
      <c r="E184" s="17" t="str">
        <f>IF(Districts!L184&gt;Districts!I184, "+", "-")</f>
        <v>+</v>
      </c>
      <c r="F184" s="17" t="str">
        <f>IF(Districts!O184&gt;Districts!L184, "+", "-")</f>
        <v>+</v>
      </c>
      <c r="G184" s="17" t="str">
        <f>IF(Districts!R184&gt;Districts!O184, "+", "-")</f>
        <v>+</v>
      </c>
      <c r="H184" s="17" t="str">
        <f t="shared" si="2"/>
        <v>+</v>
      </c>
    </row>
    <row r="185" spans="1:8" x14ac:dyDescent="0.2">
      <c r="A185" s="7" t="s">
        <v>441</v>
      </c>
      <c r="B185" s="7" t="s">
        <v>442</v>
      </c>
      <c r="C185" s="7" t="s">
        <v>146</v>
      </c>
      <c r="D185" s="17" t="str">
        <f>IF(Districts!I185&gt;Districts!F185, "+", "-")</f>
        <v>+</v>
      </c>
      <c r="E185" s="17" t="str">
        <f>IF(Districts!L185&gt;Districts!I185, "+", "-")</f>
        <v>+</v>
      </c>
      <c r="F185" s="17" t="str">
        <f>IF(Districts!O185&gt;Districts!L185, "+", "-")</f>
        <v>+</v>
      </c>
      <c r="G185" s="17" t="str">
        <f>IF(Districts!R185&gt;Districts!O185, "+", "-")</f>
        <v>+</v>
      </c>
      <c r="H185" s="17" t="str">
        <f t="shared" si="2"/>
        <v>+</v>
      </c>
    </row>
    <row r="186" spans="1:8" x14ac:dyDescent="0.2">
      <c r="A186" s="7" t="s">
        <v>443</v>
      </c>
      <c r="B186" s="7" t="s">
        <v>444</v>
      </c>
      <c r="C186" s="7" t="s">
        <v>73</v>
      </c>
      <c r="D186" s="17" t="str">
        <f>IF(Districts!I186&gt;Districts!F186, "+", "-")</f>
        <v>+</v>
      </c>
      <c r="E186" s="17" t="str">
        <f>IF(Districts!L186&gt;Districts!I186, "+", "-")</f>
        <v>+</v>
      </c>
      <c r="F186" s="17" t="str">
        <f>IF(Districts!O186&gt;Districts!L186, "+", "-")</f>
        <v>+</v>
      </c>
      <c r="G186" s="17" t="str">
        <f>IF(Districts!R186&gt;Districts!O186, "+", "-")</f>
        <v>+</v>
      </c>
      <c r="H186" s="17" t="str">
        <f t="shared" si="2"/>
        <v>+</v>
      </c>
    </row>
    <row r="187" spans="1:8" x14ac:dyDescent="0.2">
      <c r="A187" s="7" t="s">
        <v>445</v>
      </c>
      <c r="B187" s="7" t="s">
        <v>446</v>
      </c>
      <c r="C187" s="7" t="s">
        <v>119</v>
      </c>
      <c r="D187" s="17" t="str">
        <f>IF(Districts!I187&gt;Districts!F187, "+", "-")</f>
        <v>+</v>
      </c>
      <c r="E187" s="17" t="str">
        <f>IF(Districts!L187&gt;Districts!I187, "+", "-")</f>
        <v>+</v>
      </c>
      <c r="F187" s="17" t="str">
        <f>IF(Districts!O187&gt;Districts!L187, "+", "-")</f>
        <v>-</v>
      </c>
      <c r="G187" s="17" t="str">
        <f>IF(Districts!R187&gt;Districts!O187, "+", "-")</f>
        <v>+</v>
      </c>
      <c r="H187" s="17" t="str">
        <f t="shared" si="2"/>
        <v>+</v>
      </c>
    </row>
    <row r="188" spans="1:8" x14ac:dyDescent="0.2">
      <c r="A188" s="7" t="s">
        <v>447</v>
      </c>
      <c r="B188" s="7" t="s">
        <v>448</v>
      </c>
      <c r="C188" s="7" t="s">
        <v>296</v>
      </c>
      <c r="D188" s="17" t="str">
        <f>IF(Districts!I188&gt;Districts!F188, "+", "-")</f>
        <v>+</v>
      </c>
      <c r="E188" s="17" t="str">
        <f>IF(Districts!L188&gt;Districts!I188, "+", "-")</f>
        <v>+</v>
      </c>
      <c r="F188" s="17" t="str">
        <f>IF(Districts!O188&gt;Districts!L188, "+", "-")</f>
        <v>-</v>
      </c>
      <c r="G188" s="17" t="str">
        <f>IF(Districts!R188&gt;Districts!O188, "+", "-")</f>
        <v>+</v>
      </c>
      <c r="H188" s="17" t="str">
        <f t="shared" si="2"/>
        <v>+</v>
      </c>
    </row>
    <row r="189" spans="1:8" x14ac:dyDescent="0.2">
      <c r="A189" s="7" t="s">
        <v>449</v>
      </c>
      <c r="B189" s="7" t="s">
        <v>450</v>
      </c>
      <c r="C189" s="7" t="s">
        <v>62</v>
      </c>
      <c r="D189" s="17" t="str">
        <f>IF(Districts!I189&gt;Districts!F189, "+", "-")</f>
        <v>-</v>
      </c>
      <c r="E189" s="17" t="str">
        <f>IF(Districts!L189&gt;Districts!I189, "+", "-")</f>
        <v>-</v>
      </c>
      <c r="F189" s="17" t="str">
        <f>IF(Districts!O189&gt;Districts!L189, "+", "-")</f>
        <v>-</v>
      </c>
      <c r="G189" s="17" t="str">
        <f>IF(Districts!R189&gt;Districts!O189, "+", "-")</f>
        <v>+</v>
      </c>
      <c r="H189" s="17" t="str">
        <f t="shared" si="2"/>
        <v>-</v>
      </c>
    </row>
    <row r="190" spans="1:8" x14ac:dyDescent="0.2">
      <c r="A190" s="7" t="s">
        <v>451</v>
      </c>
      <c r="B190" s="7" t="s">
        <v>452</v>
      </c>
      <c r="C190" s="7" t="s">
        <v>259</v>
      </c>
      <c r="D190" s="17" t="str">
        <f>IF(Districts!I190&gt;Districts!F190, "+", "-")</f>
        <v>-</v>
      </c>
      <c r="E190" s="17" t="str">
        <f>IF(Districts!L190&gt;Districts!I190, "+", "-")</f>
        <v>+</v>
      </c>
      <c r="F190" s="17" t="str">
        <f>IF(Districts!O190&gt;Districts!L190, "+", "-")</f>
        <v>+</v>
      </c>
      <c r="G190" s="17" t="str">
        <f>IF(Districts!R190&gt;Districts!O190, "+", "-")</f>
        <v>+</v>
      </c>
      <c r="H190" s="17" t="str">
        <f t="shared" si="2"/>
        <v>+</v>
      </c>
    </row>
    <row r="191" spans="1:8" x14ac:dyDescent="0.2">
      <c r="A191" s="7" t="s">
        <v>453</v>
      </c>
      <c r="B191" s="7" t="s">
        <v>454</v>
      </c>
      <c r="C191" s="7" t="s">
        <v>291</v>
      </c>
      <c r="D191" s="17" t="str">
        <f>IF(Districts!I191&gt;Districts!F191, "+", "-")</f>
        <v>+</v>
      </c>
      <c r="E191" s="17" t="str">
        <f>IF(Districts!L191&gt;Districts!I191, "+", "-")</f>
        <v>+</v>
      </c>
      <c r="F191" s="17" t="str">
        <f>IF(Districts!O191&gt;Districts!L191, "+", "-")</f>
        <v>+</v>
      </c>
      <c r="G191" s="17" t="str">
        <f>IF(Districts!R191&gt;Districts!O191, "+", "-")</f>
        <v>+</v>
      </c>
      <c r="H191" s="17" t="str">
        <f t="shared" si="2"/>
        <v>+</v>
      </c>
    </row>
    <row r="192" spans="1:8" x14ac:dyDescent="0.2">
      <c r="A192" s="7" t="s">
        <v>455</v>
      </c>
      <c r="B192" s="7" t="s">
        <v>456</v>
      </c>
      <c r="C192" s="7" t="s">
        <v>457</v>
      </c>
      <c r="D192" s="17" t="str">
        <f>IF(Districts!I192&gt;Districts!F192, "+", "-")</f>
        <v>+</v>
      </c>
      <c r="E192" s="17" t="str">
        <f>IF(Districts!L192&gt;Districts!I192, "+", "-")</f>
        <v>+</v>
      </c>
      <c r="F192" s="17" t="str">
        <f>IF(Districts!O192&gt;Districts!L192, "+", "-")</f>
        <v>+</v>
      </c>
      <c r="G192" s="17" t="str">
        <f>IF(Districts!R192&gt;Districts!O192, "+", "-")</f>
        <v>+</v>
      </c>
      <c r="H192" s="17" t="str">
        <f t="shared" si="2"/>
        <v>+</v>
      </c>
    </row>
    <row r="193" spans="1:8" x14ac:dyDescent="0.2">
      <c r="A193" s="7" t="s">
        <v>458</v>
      </c>
      <c r="B193" s="7" t="s">
        <v>459</v>
      </c>
      <c r="C193" s="7" t="s">
        <v>146</v>
      </c>
      <c r="D193" s="17" t="str">
        <f>IF(Districts!I193&gt;Districts!F193, "+", "-")</f>
        <v>-</v>
      </c>
      <c r="E193" s="17" t="str">
        <f>IF(Districts!L193&gt;Districts!I193, "+", "-")</f>
        <v>-</v>
      </c>
      <c r="F193" s="17" t="str">
        <f>IF(Districts!O193&gt;Districts!L193, "+", "-")</f>
        <v>-</v>
      </c>
      <c r="G193" s="17" t="str">
        <f>IF(Districts!R193&gt;Districts!O193, "+", "-")</f>
        <v>-</v>
      </c>
      <c r="H193" s="17" t="str">
        <f t="shared" si="2"/>
        <v>-</v>
      </c>
    </row>
    <row r="194" spans="1:8" x14ac:dyDescent="0.2">
      <c r="A194" s="7" t="s">
        <v>460</v>
      </c>
      <c r="B194" s="7" t="s">
        <v>461</v>
      </c>
      <c r="C194" s="7" t="s">
        <v>171</v>
      </c>
      <c r="D194" s="17" t="str">
        <f>IF(Districts!I194&gt;Districts!F194, "+", "-")</f>
        <v>-</v>
      </c>
      <c r="E194" s="17" t="str">
        <f>IF(Districts!L194&gt;Districts!I194, "+", "-")</f>
        <v>+</v>
      </c>
      <c r="F194" s="17" t="str">
        <f>IF(Districts!O194&gt;Districts!L194, "+", "-")</f>
        <v>+</v>
      </c>
      <c r="G194" s="17" t="str">
        <f>IF(Districts!R194&gt;Districts!O194, "+", "-")</f>
        <v>+</v>
      </c>
      <c r="H194" s="17" t="str">
        <f t="shared" si="2"/>
        <v>+</v>
      </c>
    </row>
    <row r="195" spans="1:8" x14ac:dyDescent="0.2">
      <c r="A195" s="7" t="s">
        <v>462</v>
      </c>
      <c r="B195" s="7" t="s">
        <v>463</v>
      </c>
      <c r="C195" s="7" t="s">
        <v>174</v>
      </c>
      <c r="D195" s="17" t="str">
        <f>IF(Districts!I195&gt;Districts!F195, "+", "-")</f>
        <v>-</v>
      </c>
      <c r="E195" s="17" t="str">
        <f>IF(Districts!L195&gt;Districts!I195, "+", "-")</f>
        <v>+</v>
      </c>
      <c r="F195" s="17" t="str">
        <f>IF(Districts!O195&gt;Districts!L195, "+", "-")</f>
        <v>-</v>
      </c>
      <c r="G195" s="17" t="str">
        <f>IF(Districts!R195&gt;Districts!O195, "+", "-")</f>
        <v>-</v>
      </c>
      <c r="H195" s="17" t="str">
        <f t="shared" ref="H195:H258" si="3">IF(COUNTIF(D195:G195,"+")&gt;2,"+", IF(COUNTIF(D195:F195,"+")=2,"N", "-"))</f>
        <v>-</v>
      </c>
    </row>
    <row r="196" spans="1:8" x14ac:dyDescent="0.2">
      <c r="A196" s="7" t="s">
        <v>464</v>
      </c>
      <c r="B196" s="7" t="s">
        <v>465</v>
      </c>
      <c r="C196" s="7" t="s">
        <v>108</v>
      </c>
      <c r="D196" s="17" t="str">
        <f>IF(Districts!I196&gt;Districts!F196, "+", "-")</f>
        <v>+</v>
      </c>
      <c r="E196" s="17" t="str">
        <f>IF(Districts!L196&gt;Districts!I196, "+", "-")</f>
        <v>-</v>
      </c>
      <c r="F196" s="17" t="str">
        <f>IF(Districts!O196&gt;Districts!L196, "+", "-")</f>
        <v>+</v>
      </c>
      <c r="G196" s="17" t="str">
        <f>IF(Districts!R196&gt;Districts!O196, "+", "-")</f>
        <v>-</v>
      </c>
      <c r="H196" s="17" t="str">
        <f t="shared" si="3"/>
        <v>N</v>
      </c>
    </row>
    <row r="197" spans="1:8" x14ac:dyDescent="0.2">
      <c r="A197" s="87" t="s">
        <v>466</v>
      </c>
      <c r="B197" s="87" t="s">
        <v>467</v>
      </c>
      <c r="C197" s="87" t="s">
        <v>158</v>
      </c>
      <c r="D197" s="88" t="str">
        <f>IF(Districts!I197&gt;Districts!F197, "+", "-")</f>
        <v>-</v>
      </c>
      <c r="E197" s="88" t="str">
        <f>IF(Districts!L197&gt;Districts!I197, "+", "-")</f>
        <v>-</v>
      </c>
      <c r="F197" s="88" t="str">
        <f>IF(Districts!O197&gt;Districts!L197, "+", "-")</f>
        <v>-</v>
      </c>
      <c r="G197" s="88" t="str">
        <f>IF(Districts!R197&gt;Districts!O197, "+", "-")</f>
        <v>+</v>
      </c>
      <c r="H197" s="88" t="str">
        <f t="shared" si="3"/>
        <v>-</v>
      </c>
    </row>
    <row r="198" spans="1:8" x14ac:dyDescent="0.2">
      <c r="A198" s="7" t="s">
        <v>468</v>
      </c>
      <c r="B198" s="7" t="s">
        <v>469</v>
      </c>
      <c r="C198" s="7" t="s">
        <v>82</v>
      </c>
      <c r="D198" s="17" t="str">
        <f>IF(Districts!I198&gt;Districts!F198, "+", "-")</f>
        <v>+</v>
      </c>
      <c r="E198" s="17" t="str">
        <f>IF(Districts!L198&gt;Districts!I198, "+", "-")</f>
        <v>+</v>
      </c>
      <c r="F198" s="17" t="str">
        <f>IF(Districts!O198&gt;Districts!L198, "+", "-")</f>
        <v>-</v>
      </c>
      <c r="G198" s="17" t="str">
        <f>IF(Districts!R198&gt;Districts!O198, "+", "-")</f>
        <v>-</v>
      </c>
      <c r="H198" s="17" t="str">
        <f t="shared" si="3"/>
        <v>N</v>
      </c>
    </row>
    <row r="199" spans="1:8" x14ac:dyDescent="0.2">
      <c r="A199" s="7" t="s">
        <v>470</v>
      </c>
      <c r="B199" s="7" t="s">
        <v>471</v>
      </c>
      <c r="C199" s="7" t="s">
        <v>119</v>
      </c>
      <c r="D199" s="17" t="str">
        <f>IF(Districts!I199&gt;Districts!F199, "+", "-")</f>
        <v>+</v>
      </c>
      <c r="E199" s="17" t="str">
        <f>IF(Districts!L199&gt;Districts!I199, "+", "-")</f>
        <v>+</v>
      </c>
      <c r="F199" s="17" t="str">
        <f>IF(Districts!O199&gt;Districts!L199, "+", "-")</f>
        <v>+</v>
      </c>
      <c r="G199" s="17" t="str">
        <f>IF(Districts!R199&gt;Districts!O199, "+", "-")</f>
        <v>+</v>
      </c>
      <c r="H199" s="17" t="str">
        <f t="shared" si="3"/>
        <v>+</v>
      </c>
    </row>
    <row r="200" spans="1:8" x14ac:dyDescent="0.2">
      <c r="A200" s="7" t="s">
        <v>472</v>
      </c>
      <c r="B200" s="7" t="s">
        <v>473</v>
      </c>
      <c r="C200" s="7" t="s">
        <v>119</v>
      </c>
      <c r="D200" s="17" t="str">
        <f>IF(Districts!I200&gt;Districts!F200, "+", "-")</f>
        <v>-</v>
      </c>
      <c r="E200" s="17" t="str">
        <f>IF(Districts!L200&gt;Districts!I200, "+", "-")</f>
        <v>-</v>
      </c>
      <c r="F200" s="17" t="str">
        <f>IF(Districts!O200&gt;Districts!L200, "+", "-")</f>
        <v>-</v>
      </c>
      <c r="G200" s="17" t="str">
        <f>IF(Districts!R200&gt;Districts!O200, "+", "-")</f>
        <v>+</v>
      </c>
      <c r="H200" s="17" t="str">
        <f t="shared" si="3"/>
        <v>-</v>
      </c>
    </row>
    <row r="201" spans="1:8" x14ac:dyDescent="0.2">
      <c r="A201" s="7" t="s">
        <v>474</v>
      </c>
      <c r="B201" s="7" t="s">
        <v>475</v>
      </c>
      <c r="C201" s="7" t="s">
        <v>14</v>
      </c>
      <c r="D201" s="17" t="str">
        <f>IF(Districts!I201&gt;Districts!F201, "+", "-")</f>
        <v>-</v>
      </c>
      <c r="E201" s="17" t="str">
        <f>IF(Districts!L201&gt;Districts!I201, "+", "-")</f>
        <v>+</v>
      </c>
      <c r="F201" s="17" t="str">
        <f>IF(Districts!O201&gt;Districts!L201, "+", "-")</f>
        <v>+</v>
      </c>
      <c r="G201" s="17" t="str">
        <f>IF(Districts!R201&gt;Districts!O201, "+", "-")</f>
        <v>+</v>
      </c>
      <c r="H201" s="17" t="str">
        <f t="shared" si="3"/>
        <v>+</v>
      </c>
    </row>
    <row r="202" spans="1:8" x14ac:dyDescent="0.2">
      <c r="A202" s="7" t="s">
        <v>476</v>
      </c>
      <c r="B202" s="7" t="s">
        <v>477</v>
      </c>
      <c r="C202" s="7" t="s">
        <v>478</v>
      </c>
      <c r="D202" s="17" t="str">
        <f>IF(Districts!I202&gt;Districts!F202, "+", "-")</f>
        <v>-</v>
      </c>
      <c r="E202" s="17" t="str">
        <f>IF(Districts!L202&gt;Districts!I202, "+", "-")</f>
        <v>+</v>
      </c>
      <c r="F202" s="17" t="str">
        <f>IF(Districts!O202&gt;Districts!L202, "+", "-")</f>
        <v>+</v>
      </c>
      <c r="G202" s="17" t="str">
        <f>IF(Districts!R202&gt;Districts!O202, "+", "-")</f>
        <v>+</v>
      </c>
      <c r="H202" s="17" t="str">
        <f t="shared" si="3"/>
        <v>+</v>
      </c>
    </row>
    <row r="203" spans="1:8" x14ac:dyDescent="0.2">
      <c r="A203" s="7" t="s">
        <v>479</v>
      </c>
      <c r="B203" s="7" t="s">
        <v>480</v>
      </c>
      <c r="C203" s="7" t="s">
        <v>362</v>
      </c>
      <c r="D203" s="17" t="str">
        <f>IF(Districts!I203&gt;Districts!F203, "+", "-")</f>
        <v>+</v>
      </c>
      <c r="E203" s="17" t="str">
        <f>IF(Districts!L203&gt;Districts!I203, "+", "-")</f>
        <v>+</v>
      </c>
      <c r="F203" s="17" t="str">
        <f>IF(Districts!O203&gt;Districts!L203, "+", "-")</f>
        <v>+</v>
      </c>
      <c r="G203" s="17" t="str">
        <f>IF(Districts!R203&gt;Districts!O203, "+", "-")</f>
        <v>+</v>
      </c>
      <c r="H203" s="17" t="str">
        <f t="shared" si="3"/>
        <v>+</v>
      </c>
    </row>
    <row r="204" spans="1:8" x14ac:dyDescent="0.2">
      <c r="A204" s="7" t="s">
        <v>481</v>
      </c>
      <c r="B204" s="7" t="s">
        <v>482</v>
      </c>
      <c r="C204" s="7" t="s">
        <v>291</v>
      </c>
      <c r="D204" s="17" t="str">
        <f>IF(Districts!I204&gt;Districts!F204, "+", "-")</f>
        <v>-</v>
      </c>
      <c r="E204" s="17" t="str">
        <f>IF(Districts!L204&gt;Districts!I204, "+", "-")</f>
        <v>-</v>
      </c>
      <c r="F204" s="17" t="str">
        <f>IF(Districts!O204&gt;Districts!L204, "+", "-")</f>
        <v>-</v>
      </c>
      <c r="G204" s="17" t="str">
        <f>IF(Districts!R204&gt;Districts!O204, "+", "-")</f>
        <v>+</v>
      </c>
      <c r="H204" s="17" t="str">
        <f t="shared" si="3"/>
        <v>-</v>
      </c>
    </row>
    <row r="205" spans="1:8" x14ac:dyDescent="0.2">
      <c r="A205" s="7" t="s">
        <v>483</v>
      </c>
      <c r="B205" s="7" t="s">
        <v>484</v>
      </c>
      <c r="C205" s="7" t="s">
        <v>485</v>
      </c>
      <c r="D205" s="17" t="str">
        <f>IF(Districts!I205&gt;Districts!F205, "+", "-")</f>
        <v>+</v>
      </c>
      <c r="E205" s="17" t="str">
        <f>IF(Districts!L205&gt;Districts!I205, "+", "-")</f>
        <v>+</v>
      </c>
      <c r="F205" s="17" t="str">
        <f>IF(Districts!O205&gt;Districts!L205, "+", "-")</f>
        <v>+</v>
      </c>
      <c r="G205" s="17" t="str">
        <f>IF(Districts!R205&gt;Districts!O205, "+", "-")</f>
        <v>+</v>
      </c>
      <c r="H205" s="17" t="str">
        <f t="shared" si="3"/>
        <v>+</v>
      </c>
    </row>
    <row r="206" spans="1:8" x14ac:dyDescent="0.2">
      <c r="A206" s="7" t="s">
        <v>486</v>
      </c>
      <c r="B206" s="7" t="s">
        <v>487</v>
      </c>
      <c r="C206" s="7" t="s">
        <v>296</v>
      </c>
      <c r="D206" s="17" t="str">
        <f>IF(Districts!I206&gt;Districts!F206, "+", "-")</f>
        <v>+</v>
      </c>
      <c r="E206" s="17" t="str">
        <f>IF(Districts!L206&gt;Districts!I206, "+", "-")</f>
        <v>+</v>
      </c>
      <c r="F206" s="17" t="str">
        <f>IF(Districts!O206&gt;Districts!L206, "+", "-")</f>
        <v>+</v>
      </c>
      <c r="G206" s="17" t="str">
        <f>IF(Districts!R206&gt;Districts!O206, "+", "-")</f>
        <v>+</v>
      </c>
      <c r="H206" s="17" t="str">
        <f t="shared" si="3"/>
        <v>+</v>
      </c>
    </row>
    <row r="207" spans="1:8" x14ac:dyDescent="0.2">
      <c r="A207" s="7" t="s">
        <v>488</v>
      </c>
      <c r="B207" s="7" t="s">
        <v>489</v>
      </c>
      <c r="C207" s="7" t="s">
        <v>59</v>
      </c>
      <c r="D207" s="17" t="str">
        <f>IF(Districts!I207&gt;Districts!F207, "+", "-")</f>
        <v>+</v>
      </c>
      <c r="E207" s="17" t="str">
        <f>IF(Districts!L207&gt;Districts!I207, "+", "-")</f>
        <v>+</v>
      </c>
      <c r="F207" s="17" t="str">
        <f>IF(Districts!O207&gt;Districts!L207, "+", "-")</f>
        <v>+</v>
      </c>
      <c r="G207" s="17" t="str">
        <f>IF(Districts!R207&gt;Districts!O207, "+", "-")</f>
        <v>+</v>
      </c>
      <c r="H207" s="17" t="str">
        <f t="shared" si="3"/>
        <v>+</v>
      </c>
    </row>
    <row r="208" spans="1:8" x14ac:dyDescent="0.2">
      <c r="A208" s="7" t="s">
        <v>490</v>
      </c>
      <c r="B208" s="7" t="s">
        <v>491</v>
      </c>
      <c r="C208" s="7" t="s">
        <v>492</v>
      </c>
      <c r="D208" s="17" t="str">
        <f>IF(Districts!I208&gt;Districts!F208, "+", "-")</f>
        <v>-</v>
      </c>
      <c r="E208" s="17" t="str">
        <f>IF(Districts!L208&gt;Districts!I208, "+", "-")</f>
        <v>-</v>
      </c>
      <c r="F208" s="17" t="str">
        <f>IF(Districts!O208&gt;Districts!L208, "+", "-")</f>
        <v>-</v>
      </c>
      <c r="G208" s="17" t="str">
        <f>IF(Districts!R208&gt;Districts!O208, "+", "-")</f>
        <v>+</v>
      </c>
      <c r="H208" s="17" t="str">
        <f t="shared" si="3"/>
        <v>-</v>
      </c>
    </row>
    <row r="209" spans="1:8" x14ac:dyDescent="0.2">
      <c r="A209" s="7" t="s">
        <v>493</v>
      </c>
      <c r="B209" s="7" t="s">
        <v>494</v>
      </c>
      <c r="C209" s="7" t="s">
        <v>88</v>
      </c>
      <c r="D209" s="17" t="str">
        <f>IF(Districts!I209&gt;Districts!F209, "+", "-")</f>
        <v>-</v>
      </c>
      <c r="E209" s="17" t="str">
        <f>IF(Districts!L209&gt;Districts!I209, "+", "-")</f>
        <v>-</v>
      </c>
      <c r="F209" s="17" t="str">
        <f>IF(Districts!O209&gt;Districts!L209, "+", "-")</f>
        <v>+</v>
      </c>
      <c r="G209" s="17" t="str">
        <f>IF(Districts!R209&gt;Districts!O209, "+", "-")</f>
        <v>+</v>
      </c>
      <c r="H209" s="17" t="str">
        <f t="shared" si="3"/>
        <v>-</v>
      </c>
    </row>
    <row r="210" spans="1:8" x14ac:dyDescent="0.2">
      <c r="A210" s="7" t="s">
        <v>495</v>
      </c>
      <c r="B210" s="7" t="s">
        <v>496</v>
      </c>
      <c r="C210" s="7" t="s">
        <v>485</v>
      </c>
      <c r="D210" s="17" t="str">
        <f>IF(Districts!I210&gt;Districts!F210, "+", "-")</f>
        <v>+</v>
      </c>
      <c r="E210" s="17" t="str">
        <f>IF(Districts!L210&gt;Districts!I210, "+", "-")</f>
        <v>-</v>
      </c>
      <c r="F210" s="17" t="str">
        <f>IF(Districts!O210&gt;Districts!L210, "+", "-")</f>
        <v>+</v>
      </c>
      <c r="G210" s="17" t="str">
        <f>IF(Districts!R210&gt;Districts!O210, "+", "-")</f>
        <v>+</v>
      </c>
      <c r="H210" s="17" t="str">
        <f t="shared" si="3"/>
        <v>+</v>
      </c>
    </row>
    <row r="211" spans="1:8" x14ac:dyDescent="0.2">
      <c r="A211" s="7" t="s">
        <v>497</v>
      </c>
      <c r="B211" s="7" t="s">
        <v>498</v>
      </c>
      <c r="C211" s="7" t="s">
        <v>158</v>
      </c>
      <c r="D211" s="17" t="str">
        <f>IF(Districts!I211&gt;Districts!F211, "+", "-")</f>
        <v>-</v>
      </c>
      <c r="E211" s="17" t="str">
        <f>IF(Districts!L211&gt;Districts!I211, "+", "-")</f>
        <v>-</v>
      </c>
      <c r="F211" s="17" t="str">
        <f>IF(Districts!O211&gt;Districts!L211, "+", "-")</f>
        <v>-</v>
      </c>
      <c r="G211" s="17" t="str">
        <f>IF(Districts!R211&gt;Districts!O211, "+", "-")</f>
        <v>+</v>
      </c>
      <c r="H211" s="17" t="str">
        <f t="shared" si="3"/>
        <v>-</v>
      </c>
    </row>
    <row r="212" spans="1:8" x14ac:dyDescent="0.2">
      <c r="A212" s="7" t="s">
        <v>499</v>
      </c>
      <c r="B212" s="7" t="s">
        <v>500</v>
      </c>
      <c r="C212" s="7" t="s">
        <v>501</v>
      </c>
      <c r="D212" s="17" t="str">
        <f>IF(Districts!I212&gt;Districts!F212, "+", "-")</f>
        <v>+</v>
      </c>
      <c r="E212" s="17" t="str">
        <f>IF(Districts!L212&gt;Districts!I212, "+", "-")</f>
        <v>+</v>
      </c>
      <c r="F212" s="17" t="str">
        <f>IF(Districts!O212&gt;Districts!L212, "+", "-")</f>
        <v>+</v>
      </c>
      <c r="G212" s="17" t="str">
        <f>IF(Districts!R212&gt;Districts!O212, "+", "-")</f>
        <v>+</v>
      </c>
      <c r="H212" s="17" t="str">
        <f t="shared" si="3"/>
        <v>+</v>
      </c>
    </row>
    <row r="213" spans="1:8" x14ac:dyDescent="0.2">
      <c r="A213" s="7" t="s">
        <v>502</v>
      </c>
      <c r="B213" s="7" t="s">
        <v>503</v>
      </c>
      <c r="C213" s="7" t="s">
        <v>49</v>
      </c>
      <c r="D213" s="17" t="str">
        <f>IF(Districts!I213&gt;Districts!F213, "+", "-")</f>
        <v>+</v>
      </c>
      <c r="E213" s="17" t="str">
        <f>IF(Districts!L213&gt;Districts!I213, "+", "-")</f>
        <v>+</v>
      </c>
      <c r="F213" s="17" t="str">
        <f>IF(Districts!O213&gt;Districts!L213, "+", "-")</f>
        <v>+</v>
      </c>
      <c r="G213" s="17" t="str">
        <f>IF(Districts!R213&gt;Districts!O213, "+", "-")</f>
        <v>+</v>
      </c>
      <c r="H213" s="17" t="str">
        <f t="shared" si="3"/>
        <v>+</v>
      </c>
    </row>
    <row r="214" spans="1:8" x14ac:dyDescent="0.2">
      <c r="A214" s="7" t="s">
        <v>504</v>
      </c>
      <c r="B214" s="7" t="s">
        <v>505</v>
      </c>
      <c r="C214" s="7" t="s">
        <v>288</v>
      </c>
      <c r="D214" s="17" t="str">
        <f>IF(Districts!I214&gt;Districts!F214, "+", "-")</f>
        <v>-</v>
      </c>
      <c r="E214" s="17" t="str">
        <f>IF(Districts!L214&gt;Districts!I214, "+", "-")</f>
        <v>+</v>
      </c>
      <c r="F214" s="17" t="str">
        <f>IF(Districts!O214&gt;Districts!L214, "+", "-")</f>
        <v>-</v>
      </c>
      <c r="G214" s="17" t="str">
        <f>IF(Districts!R214&gt;Districts!O214, "+", "-")</f>
        <v>+</v>
      </c>
      <c r="H214" s="17" t="str">
        <f t="shared" si="3"/>
        <v>-</v>
      </c>
    </row>
    <row r="215" spans="1:8" x14ac:dyDescent="0.2">
      <c r="A215" s="7" t="s">
        <v>506</v>
      </c>
      <c r="B215" s="7" t="s">
        <v>507</v>
      </c>
      <c r="C215" s="7" t="s">
        <v>49</v>
      </c>
      <c r="D215" s="17" t="str">
        <f>IF(Districts!I215&gt;Districts!F215, "+", "-")</f>
        <v>-</v>
      </c>
      <c r="E215" s="17" t="str">
        <f>IF(Districts!L215&gt;Districts!I215, "+", "-")</f>
        <v>+</v>
      </c>
      <c r="F215" s="17" t="str">
        <f>IF(Districts!O215&gt;Districts!L215, "+", "-")</f>
        <v>+</v>
      </c>
      <c r="G215" s="17" t="str">
        <f>IF(Districts!R215&gt;Districts!O215, "+", "-")</f>
        <v>+</v>
      </c>
      <c r="H215" s="17" t="str">
        <f t="shared" si="3"/>
        <v>+</v>
      </c>
    </row>
    <row r="216" spans="1:8" x14ac:dyDescent="0.2">
      <c r="A216" s="7" t="s">
        <v>508</v>
      </c>
      <c r="B216" s="7" t="s">
        <v>509</v>
      </c>
      <c r="C216" s="7" t="s">
        <v>296</v>
      </c>
      <c r="D216" s="17" t="str">
        <f>IF(Districts!I216&gt;Districts!F216, "+", "-")</f>
        <v>+</v>
      </c>
      <c r="E216" s="17" t="str">
        <f>IF(Districts!L216&gt;Districts!I216, "+", "-")</f>
        <v>+</v>
      </c>
      <c r="F216" s="17" t="str">
        <f>IF(Districts!O216&gt;Districts!L216, "+", "-")</f>
        <v>+</v>
      </c>
      <c r="G216" s="17" t="str">
        <f>IF(Districts!R216&gt;Districts!O216, "+", "-")</f>
        <v>+</v>
      </c>
      <c r="H216" s="17" t="str">
        <f t="shared" si="3"/>
        <v>+</v>
      </c>
    </row>
    <row r="217" spans="1:8" x14ac:dyDescent="0.2">
      <c r="A217" s="7" t="s">
        <v>510</v>
      </c>
      <c r="B217" s="7" t="s">
        <v>511</v>
      </c>
      <c r="C217" s="7" t="s">
        <v>433</v>
      </c>
      <c r="D217" s="17" t="str">
        <f>IF(Districts!I217&gt;Districts!F217, "+", "-")</f>
        <v>-</v>
      </c>
      <c r="E217" s="17" t="str">
        <f>IF(Districts!L217&gt;Districts!I217, "+", "-")</f>
        <v>-</v>
      </c>
      <c r="F217" s="17" t="str">
        <f>IF(Districts!O217&gt;Districts!L217, "+", "-")</f>
        <v>+</v>
      </c>
      <c r="G217" s="17" t="str">
        <f>IF(Districts!R217&gt;Districts!O217, "+", "-")</f>
        <v>+</v>
      </c>
      <c r="H217" s="17" t="str">
        <f t="shared" si="3"/>
        <v>-</v>
      </c>
    </row>
    <row r="218" spans="1:8" x14ac:dyDescent="0.2">
      <c r="A218" s="7" t="s">
        <v>512</v>
      </c>
      <c r="B218" s="7" t="s">
        <v>513</v>
      </c>
      <c r="C218" s="7" t="s">
        <v>165</v>
      </c>
      <c r="D218" s="17" t="str">
        <f>IF(Districts!I218&gt;Districts!F218, "+", "-")</f>
        <v>+</v>
      </c>
      <c r="E218" s="17" t="str">
        <f>IF(Districts!L218&gt;Districts!I218, "+", "-")</f>
        <v>+</v>
      </c>
      <c r="F218" s="17" t="str">
        <f>IF(Districts!O218&gt;Districts!L218, "+", "-")</f>
        <v>+</v>
      </c>
      <c r="G218" s="17" t="str">
        <f>IF(Districts!R218&gt;Districts!O218, "+", "-")</f>
        <v>-</v>
      </c>
      <c r="H218" s="17" t="str">
        <f t="shared" si="3"/>
        <v>+</v>
      </c>
    </row>
    <row r="219" spans="1:8" x14ac:dyDescent="0.2">
      <c r="A219" s="7" t="s">
        <v>514</v>
      </c>
      <c r="B219" s="7" t="s">
        <v>515</v>
      </c>
      <c r="C219" s="7" t="s">
        <v>516</v>
      </c>
      <c r="D219" s="17" t="str">
        <f>IF(Districts!I219&gt;Districts!F219, "+", "-")</f>
        <v>-</v>
      </c>
      <c r="E219" s="17" t="str">
        <f>IF(Districts!L219&gt;Districts!I219, "+", "-")</f>
        <v>+</v>
      </c>
      <c r="F219" s="17" t="str">
        <f>IF(Districts!O219&gt;Districts!L219, "+", "-")</f>
        <v>+</v>
      </c>
      <c r="G219" s="17" t="str">
        <f>IF(Districts!R219&gt;Districts!O219, "+", "-")</f>
        <v>+</v>
      </c>
      <c r="H219" s="17" t="str">
        <f t="shared" si="3"/>
        <v>+</v>
      </c>
    </row>
    <row r="220" spans="1:8" x14ac:dyDescent="0.2">
      <c r="A220" s="7" t="s">
        <v>517</v>
      </c>
      <c r="B220" s="7" t="s">
        <v>518</v>
      </c>
      <c r="C220" s="7" t="s">
        <v>127</v>
      </c>
      <c r="D220" s="17" t="str">
        <f>IF(Districts!I220&gt;Districts!F220, "+", "-")</f>
        <v>-</v>
      </c>
      <c r="E220" s="17" t="str">
        <f>IF(Districts!L220&gt;Districts!I220, "+", "-")</f>
        <v>-</v>
      </c>
      <c r="F220" s="17" t="str">
        <f>IF(Districts!O220&gt;Districts!L220, "+", "-")</f>
        <v>-</v>
      </c>
      <c r="G220" s="17" t="str">
        <f>IF(Districts!R220&gt;Districts!O220, "+", "-")</f>
        <v>+</v>
      </c>
      <c r="H220" s="17" t="str">
        <f t="shared" si="3"/>
        <v>-</v>
      </c>
    </row>
    <row r="221" spans="1:8" x14ac:dyDescent="0.2">
      <c r="A221" s="7" t="s">
        <v>519</v>
      </c>
      <c r="B221" s="7" t="s">
        <v>520</v>
      </c>
      <c r="C221" s="7" t="s">
        <v>186</v>
      </c>
      <c r="D221" s="17" t="str">
        <f>IF(Districts!I221&gt;Districts!F221, "+", "-")</f>
        <v>+</v>
      </c>
      <c r="E221" s="17" t="str">
        <f>IF(Districts!L221&gt;Districts!I221, "+", "-")</f>
        <v>+</v>
      </c>
      <c r="F221" s="17" t="str">
        <f>IF(Districts!O221&gt;Districts!L221, "+", "-")</f>
        <v>+</v>
      </c>
      <c r="G221" s="17" t="str">
        <f>IF(Districts!R221&gt;Districts!O221, "+", "-")</f>
        <v>+</v>
      </c>
      <c r="H221" s="17" t="str">
        <f t="shared" si="3"/>
        <v>+</v>
      </c>
    </row>
    <row r="222" spans="1:8" x14ac:dyDescent="0.2">
      <c r="A222" s="7" t="s">
        <v>521</v>
      </c>
      <c r="B222" s="7" t="s">
        <v>522</v>
      </c>
      <c r="C222" s="7" t="s">
        <v>132</v>
      </c>
      <c r="D222" s="17" t="str">
        <f>IF(Districts!I222&gt;Districts!F222, "+", "-")</f>
        <v>+</v>
      </c>
      <c r="E222" s="17" t="str">
        <f>IF(Districts!L222&gt;Districts!I222, "+", "-")</f>
        <v>+</v>
      </c>
      <c r="F222" s="17" t="str">
        <f>IF(Districts!O222&gt;Districts!L222, "+", "-")</f>
        <v>+</v>
      </c>
      <c r="G222" s="17" t="str">
        <f>IF(Districts!R222&gt;Districts!O222, "+", "-")</f>
        <v>+</v>
      </c>
      <c r="H222" s="17" t="str">
        <f t="shared" si="3"/>
        <v>+</v>
      </c>
    </row>
    <row r="223" spans="1:8" x14ac:dyDescent="0.2">
      <c r="A223" s="7" t="s">
        <v>523</v>
      </c>
      <c r="B223" s="7" t="s">
        <v>524</v>
      </c>
      <c r="C223" s="7" t="s">
        <v>114</v>
      </c>
      <c r="D223" s="17" t="str">
        <f>IF(Districts!I223&gt;Districts!F223, "+", "-")</f>
        <v>-</v>
      </c>
      <c r="E223" s="17" t="str">
        <f>IF(Districts!L223&gt;Districts!I223, "+", "-")</f>
        <v>+</v>
      </c>
      <c r="F223" s="17" t="str">
        <f>IF(Districts!O223&gt;Districts!L223, "+", "-")</f>
        <v>+</v>
      </c>
      <c r="G223" s="17" t="str">
        <f>IF(Districts!R223&gt;Districts!O223, "+", "-")</f>
        <v>+</v>
      </c>
      <c r="H223" s="17" t="str">
        <f t="shared" si="3"/>
        <v>+</v>
      </c>
    </row>
    <row r="224" spans="1:8" x14ac:dyDescent="0.2">
      <c r="A224" s="7" t="s">
        <v>525</v>
      </c>
      <c r="B224" s="7" t="s">
        <v>526</v>
      </c>
      <c r="C224" s="7" t="s">
        <v>114</v>
      </c>
      <c r="D224" s="17" t="str">
        <f>IF(Districts!I224&gt;Districts!F224, "+", "-")</f>
        <v>-</v>
      </c>
      <c r="E224" s="17" t="str">
        <f>IF(Districts!L224&gt;Districts!I224, "+", "-")</f>
        <v>+</v>
      </c>
      <c r="F224" s="17" t="str">
        <f>IF(Districts!O224&gt;Districts!L224, "+", "-")</f>
        <v>+</v>
      </c>
      <c r="G224" s="17" t="str">
        <f>IF(Districts!R224&gt;Districts!O224, "+", "-")</f>
        <v>+</v>
      </c>
      <c r="H224" s="17" t="str">
        <f t="shared" si="3"/>
        <v>+</v>
      </c>
    </row>
    <row r="225" spans="1:8" x14ac:dyDescent="0.2">
      <c r="A225" s="7" t="s">
        <v>527</v>
      </c>
      <c r="B225" s="7" t="s">
        <v>528</v>
      </c>
      <c r="C225" s="7" t="s">
        <v>114</v>
      </c>
      <c r="D225" s="17" t="str">
        <f>IF(Districts!I225&gt;Districts!F225, "+", "-")</f>
        <v>-</v>
      </c>
      <c r="E225" s="17" t="str">
        <f>IF(Districts!L225&gt;Districts!I225, "+", "-")</f>
        <v>+</v>
      </c>
      <c r="F225" s="17" t="str">
        <f>IF(Districts!O225&gt;Districts!L225, "+", "-")</f>
        <v>+</v>
      </c>
      <c r="G225" s="17" t="str">
        <f>IF(Districts!R225&gt;Districts!O225, "+", "-")</f>
        <v>+</v>
      </c>
      <c r="H225" s="17" t="str">
        <f t="shared" si="3"/>
        <v>+</v>
      </c>
    </row>
    <row r="226" spans="1:8" x14ac:dyDescent="0.2">
      <c r="A226" s="7" t="s">
        <v>529</v>
      </c>
      <c r="B226" s="7" t="s">
        <v>530</v>
      </c>
      <c r="C226" s="7" t="s">
        <v>114</v>
      </c>
      <c r="D226" s="17" t="str">
        <f>IF(Districts!I226&gt;Districts!F226, "+", "-")</f>
        <v>-</v>
      </c>
      <c r="E226" s="17" t="str">
        <f>IF(Districts!L226&gt;Districts!I226, "+", "-")</f>
        <v>+</v>
      </c>
      <c r="F226" s="17" t="str">
        <f>IF(Districts!O226&gt;Districts!L226, "+", "-")</f>
        <v>+</v>
      </c>
      <c r="G226" s="17" t="str">
        <f>IF(Districts!R226&gt;Districts!O226, "+", "-")</f>
        <v>+</v>
      </c>
      <c r="H226" s="17" t="str">
        <f t="shared" si="3"/>
        <v>+</v>
      </c>
    </row>
    <row r="227" spans="1:8" x14ac:dyDescent="0.2">
      <c r="A227" s="7" t="s">
        <v>531</v>
      </c>
      <c r="B227" s="7" t="s">
        <v>532</v>
      </c>
      <c r="C227" s="7" t="s">
        <v>114</v>
      </c>
      <c r="D227" s="17" t="str">
        <f>IF(Districts!I227&gt;Districts!F227, "+", "-")</f>
        <v>-</v>
      </c>
      <c r="E227" s="17" t="str">
        <f>IF(Districts!L227&gt;Districts!I227, "+", "-")</f>
        <v>-</v>
      </c>
      <c r="F227" s="17" t="str">
        <f>IF(Districts!O227&gt;Districts!L227, "+", "-")</f>
        <v>-</v>
      </c>
      <c r="G227" s="17" t="str">
        <f>IF(Districts!R227&gt;Districts!O227, "+", "-")</f>
        <v>+</v>
      </c>
      <c r="H227" s="17" t="str">
        <f t="shared" si="3"/>
        <v>-</v>
      </c>
    </row>
    <row r="228" spans="1:8" x14ac:dyDescent="0.2">
      <c r="A228" s="7" t="s">
        <v>533</v>
      </c>
      <c r="B228" s="7" t="s">
        <v>534</v>
      </c>
      <c r="C228" s="7" t="s">
        <v>114</v>
      </c>
      <c r="D228" s="17" t="str">
        <f>IF(Districts!I228&gt;Districts!F228, "+", "-")</f>
        <v>+</v>
      </c>
      <c r="E228" s="17" t="str">
        <f>IF(Districts!L228&gt;Districts!I228, "+", "-")</f>
        <v>+</v>
      </c>
      <c r="F228" s="17" t="str">
        <f>IF(Districts!O228&gt;Districts!L228, "+", "-")</f>
        <v>-</v>
      </c>
      <c r="G228" s="17" t="str">
        <f>IF(Districts!R228&gt;Districts!O228, "+", "-")</f>
        <v>+</v>
      </c>
      <c r="H228" s="17" t="str">
        <f t="shared" si="3"/>
        <v>+</v>
      </c>
    </row>
    <row r="229" spans="1:8" x14ac:dyDescent="0.2">
      <c r="A229" s="7" t="s">
        <v>535</v>
      </c>
      <c r="B229" s="7" t="s">
        <v>536</v>
      </c>
      <c r="C229" s="7" t="s">
        <v>14</v>
      </c>
      <c r="D229" s="17" t="str">
        <f>IF(Districts!I229&gt;Districts!F229, "+", "-")</f>
        <v>-</v>
      </c>
      <c r="E229" s="17" t="str">
        <f>IF(Districts!L229&gt;Districts!I229, "+", "-")</f>
        <v>+</v>
      </c>
      <c r="F229" s="17" t="str">
        <f>IF(Districts!O229&gt;Districts!L229, "+", "-")</f>
        <v>+</v>
      </c>
      <c r="G229" s="17" t="str">
        <f>IF(Districts!R229&gt;Districts!O229, "+", "-")</f>
        <v>+</v>
      </c>
      <c r="H229" s="17" t="str">
        <f t="shared" si="3"/>
        <v>+</v>
      </c>
    </row>
    <row r="230" spans="1:8" x14ac:dyDescent="0.2">
      <c r="A230" s="7" t="s">
        <v>537</v>
      </c>
      <c r="B230" s="7" t="s">
        <v>538</v>
      </c>
      <c r="C230" s="7" t="s">
        <v>14</v>
      </c>
      <c r="D230" s="17" t="str">
        <f>IF(Districts!I230&gt;Districts!F230, "+", "-")</f>
        <v>-</v>
      </c>
      <c r="E230" s="17" t="str">
        <f>IF(Districts!L230&gt;Districts!I230, "+", "-")</f>
        <v>-</v>
      </c>
      <c r="F230" s="17" t="str">
        <f>IF(Districts!O230&gt;Districts!L230, "+", "-")</f>
        <v>-</v>
      </c>
      <c r="G230" s="17" t="str">
        <f>IF(Districts!R230&gt;Districts!O230, "+", "-")</f>
        <v>+</v>
      </c>
      <c r="H230" s="17" t="str">
        <f t="shared" si="3"/>
        <v>-</v>
      </c>
    </row>
    <row r="231" spans="1:8" x14ac:dyDescent="0.2">
      <c r="A231" s="7" t="s">
        <v>539</v>
      </c>
      <c r="B231" s="7" t="s">
        <v>540</v>
      </c>
      <c r="C231" s="7" t="s">
        <v>17</v>
      </c>
      <c r="D231" s="17" t="str">
        <f>IF(Districts!I231&gt;Districts!F231, "+", "-")</f>
        <v>-</v>
      </c>
      <c r="E231" s="17" t="str">
        <f>IF(Districts!L231&gt;Districts!I231, "+", "-")</f>
        <v>+</v>
      </c>
      <c r="F231" s="17" t="str">
        <f>IF(Districts!O231&gt;Districts!L231, "+", "-")</f>
        <v>+</v>
      </c>
      <c r="G231" s="17" t="str">
        <f>IF(Districts!R231&gt;Districts!O231, "+", "-")</f>
        <v>+</v>
      </c>
      <c r="H231" s="17" t="str">
        <f t="shared" si="3"/>
        <v>+</v>
      </c>
    </row>
    <row r="232" spans="1:8" x14ac:dyDescent="0.2">
      <c r="A232" s="7" t="s">
        <v>541</v>
      </c>
      <c r="B232" s="7" t="s">
        <v>542</v>
      </c>
      <c r="C232" s="7" t="s">
        <v>17</v>
      </c>
      <c r="D232" s="17" t="str">
        <f>IF(Districts!I232&gt;Districts!F232, "+", "-")</f>
        <v>+</v>
      </c>
      <c r="E232" s="17" t="str">
        <f>IF(Districts!L232&gt;Districts!I232, "+", "-")</f>
        <v>+</v>
      </c>
      <c r="F232" s="17" t="str">
        <f>IF(Districts!O232&gt;Districts!L232, "+", "-")</f>
        <v>-</v>
      </c>
      <c r="G232" s="17" t="str">
        <f>IF(Districts!R232&gt;Districts!O232, "+", "-")</f>
        <v>+</v>
      </c>
      <c r="H232" s="17" t="str">
        <f t="shared" si="3"/>
        <v>+</v>
      </c>
    </row>
    <row r="233" spans="1:8" x14ac:dyDescent="0.2">
      <c r="A233" s="7" t="s">
        <v>543</v>
      </c>
      <c r="B233" s="7" t="s">
        <v>544</v>
      </c>
      <c r="C233" s="7" t="s">
        <v>17</v>
      </c>
      <c r="D233" s="17" t="str">
        <f>IF(Districts!I233&gt;Districts!F233, "+", "-")</f>
        <v>+</v>
      </c>
      <c r="E233" s="17" t="str">
        <f>IF(Districts!L233&gt;Districts!I233, "+", "-")</f>
        <v>+</v>
      </c>
      <c r="F233" s="17" t="str">
        <f>IF(Districts!O233&gt;Districts!L233, "+", "-")</f>
        <v>+</v>
      </c>
      <c r="G233" s="17" t="str">
        <f>IF(Districts!R233&gt;Districts!O233, "+", "-")</f>
        <v>+</v>
      </c>
      <c r="H233" s="17" t="str">
        <f t="shared" si="3"/>
        <v>+</v>
      </c>
    </row>
    <row r="234" spans="1:8" x14ac:dyDescent="0.2">
      <c r="A234" s="7" t="s">
        <v>545</v>
      </c>
      <c r="B234" s="7" t="s">
        <v>546</v>
      </c>
      <c r="C234" s="7" t="s">
        <v>17</v>
      </c>
      <c r="D234" s="17" t="str">
        <f>IF(Districts!I234&gt;Districts!F234, "+", "-")</f>
        <v>-</v>
      </c>
      <c r="E234" s="17" t="str">
        <f>IF(Districts!L234&gt;Districts!I234, "+", "-")</f>
        <v>+</v>
      </c>
      <c r="F234" s="17" t="str">
        <f>IF(Districts!O234&gt;Districts!L234, "+", "-")</f>
        <v>+</v>
      </c>
      <c r="G234" s="17" t="str">
        <f>IF(Districts!R234&gt;Districts!O234, "+", "-")</f>
        <v>+</v>
      </c>
      <c r="H234" s="17" t="str">
        <f t="shared" si="3"/>
        <v>+</v>
      </c>
    </row>
    <row r="235" spans="1:8" x14ac:dyDescent="0.2">
      <c r="A235" s="7" t="s">
        <v>547</v>
      </c>
      <c r="B235" s="7" t="s">
        <v>548</v>
      </c>
      <c r="C235" s="7" t="s">
        <v>20</v>
      </c>
      <c r="D235" s="17" t="str">
        <f>IF(Districts!I235&gt;Districts!F235, "+", "-")</f>
        <v>+</v>
      </c>
      <c r="E235" s="17" t="str">
        <f>IF(Districts!L235&gt;Districts!I235, "+", "-")</f>
        <v>+</v>
      </c>
      <c r="F235" s="17" t="str">
        <f>IF(Districts!O235&gt;Districts!L235, "+", "-")</f>
        <v>-</v>
      </c>
      <c r="G235" s="17" t="str">
        <f>IF(Districts!R235&gt;Districts!O235, "+", "-")</f>
        <v>-</v>
      </c>
      <c r="H235" s="17" t="str">
        <f t="shared" si="3"/>
        <v>N</v>
      </c>
    </row>
    <row r="236" spans="1:8" x14ac:dyDescent="0.2">
      <c r="A236" s="7" t="s">
        <v>549</v>
      </c>
      <c r="B236" s="7" t="s">
        <v>550</v>
      </c>
      <c r="C236" s="7" t="s">
        <v>20</v>
      </c>
      <c r="D236" s="17" t="str">
        <f>IF(Districts!I236&gt;Districts!F236, "+", "-")</f>
        <v>+</v>
      </c>
      <c r="E236" s="17" t="str">
        <f>IF(Districts!L236&gt;Districts!I236, "+", "-")</f>
        <v>+</v>
      </c>
      <c r="F236" s="17" t="str">
        <f>IF(Districts!O236&gt;Districts!L236, "+", "-")</f>
        <v>+</v>
      </c>
      <c r="G236" s="17" t="str">
        <f>IF(Districts!R236&gt;Districts!O236, "+", "-")</f>
        <v>+</v>
      </c>
      <c r="H236" s="17" t="str">
        <f t="shared" si="3"/>
        <v>+</v>
      </c>
    </row>
    <row r="237" spans="1:8" x14ac:dyDescent="0.2">
      <c r="A237" s="7" t="s">
        <v>551</v>
      </c>
      <c r="B237" s="7" t="s">
        <v>552</v>
      </c>
      <c r="C237" s="7" t="s">
        <v>20</v>
      </c>
      <c r="D237" s="17" t="str">
        <f>IF(Districts!I237&gt;Districts!F237, "+", "-")</f>
        <v>+</v>
      </c>
      <c r="E237" s="17" t="str">
        <f>IF(Districts!L237&gt;Districts!I237, "+", "-")</f>
        <v>+</v>
      </c>
      <c r="F237" s="17" t="str">
        <f>IF(Districts!O237&gt;Districts!L237, "+", "-")</f>
        <v>+</v>
      </c>
      <c r="G237" s="17" t="str">
        <f>IF(Districts!R237&gt;Districts!O237, "+", "-")</f>
        <v>+</v>
      </c>
      <c r="H237" s="17" t="str">
        <f t="shared" si="3"/>
        <v>+</v>
      </c>
    </row>
    <row r="238" spans="1:8" x14ac:dyDescent="0.2">
      <c r="A238" s="7" t="s">
        <v>553</v>
      </c>
      <c r="B238" s="7" t="s">
        <v>554</v>
      </c>
      <c r="C238" s="7" t="s">
        <v>314</v>
      </c>
      <c r="D238" s="17" t="str">
        <f>IF(Districts!I238&gt;Districts!F238, "+", "-")</f>
        <v>+</v>
      </c>
      <c r="E238" s="17" t="str">
        <f>IF(Districts!L238&gt;Districts!I238, "+", "-")</f>
        <v>+</v>
      </c>
      <c r="F238" s="17" t="str">
        <f>IF(Districts!O238&gt;Districts!L238, "+", "-")</f>
        <v>+</v>
      </c>
      <c r="G238" s="17" t="str">
        <f>IF(Districts!R238&gt;Districts!O238, "+", "-")</f>
        <v>+</v>
      </c>
      <c r="H238" s="17" t="str">
        <f t="shared" si="3"/>
        <v>+</v>
      </c>
    </row>
    <row r="239" spans="1:8" x14ac:dyDescent="0.2">
      <c r="A239" s="7" t="s">
        <v>555</v>
      </c>
      <c r="B239" s="7" t="s">
        <v>556</v>
      </c>
      <c r="C239" s="7" t="s">
        <v>314</v>
      </c>
      <c r="D239" s="17" t="str">
        <f>IF(Districts!I239&gt;Districts!F239, "+", "-")</f>
        <v>-</v>
      </c>
      <c r="E239" s="17" t="str">
        <f>IF(Districts!L239&gt;Districts!I239, "+", "-")</f>
        <v>-</v>
      </c>
      <c r="F239" s="17" t="str">
        <f>IF(Districts!O239&gt;Districts!L239, "+", "-")</f>
        <v>-</v>
      </c>
      <c r="G239" s="17" t="str">
        <f>IF(Districts!R239&gt;Districts!O239, "+", "-")</f>
        <v>+</v>
      </c>
      <c r="H239" s="17" t="str">
        <f t="shared" si="3"/>
        <v>-</v>
      </c>
    </row>
    <row r="240" spans="1:8" x14ac:dyDescent="0.2">
      <c r="A240" s="7" t="s">
        <v>557</v>
      </c>
      <c r="B240" s="7" t="s">
        <v>558</v>
      </c>
      <c r="C240" s="7" t="s">
        <v>314</v>
      </c>
      <c r="D240" s="17" t="str">
        <f>IF(Districts!I240&gt;Districts!F240, "+", "-")</f>
        <v>-</v>
      </c>
      <c r="E240" s="17" t="str">
        <f>IF(Districts!L240&gt;Districts!I240, "+", "-")</f>
        <v>-</v>
      </c>
      <c r="F240" s="17" t="str">
        <f>IF(Districts!O240&gt;Districts!L240, "+", "-")</f>
        <v>-</v>
      </c>
      <c r="G240" s="17" t="str">
        <f>IF(Districts!R240&gt;Districts!O240, "+", "-")</f>
        <v>+</v>
      </c>
      <c r="H240" s="17" t="str">
        <f t="shared" si="3"/>
        <v>-</v>
      </c>
    </row>
    <row r="241" spans="1:8" x14ac:dyDescent="0.2">
      <c r="A241" s="7" t="s">
        <v>559</v>
      </c>
      <c r="B241" s="7" t="s">
        <v>560</v>
      </c>
      <c r="C241" s="7" t="s">
        <v>314</v>
      </c>
      <c r="D241" s="17" t="str">
        <f>IF(Districts!I241&gt;Districts!F241, "+", "-")</f>
        <v>+</v>
      </c>
      <c r="E241" s="17" t="str">
        <f>IF(Districts!L241&gt;Districts!I241, "+", "-")</f>
        <v>+</v>
      </c>
      <c r="F241" s="17" t="str">
        <f>IF(Districts!O241&gt;Districts!L241, "+", "-")</f>
        <v>+</v>
      </c>
      <c r="G241" s="17" t="str">
        <f>IF(Districts!R241&gt;Districts!O241, "+", "-")</f>
        <v>+</v>
      </c>
      <c r="H241" s="17" t="str">
        <f t="shared" si="3"/>
        <v>+</v>
      </c>
    </row>
    <row r="242" spans="1:8" x14ac:dyDescent="0.2">
      <c r="A242" s="7" t="s">
        <v>561</v>
      </c>
      <c r="B242" s="7" t="s">
        <v>562</v>
      </c>
      <c r="C242" s="7" t="s">
        <v>32</v>
      </c>
      <c r="D242" s="17" t="str">
        <f>IF(Districts!I242&gt;Districts!F242, "+", "-")</f>
        <v>-</v>
      </c>
      <c r="E242" s="17" t="str">
        <f>IF(Districts!L242&gt;Districts!I242, "+", "-")</f>
        <v>+</v>
      </c>
      <c r="F242" s="17" t="str">
        <f>IF(Districts!O242&gt;Districts!L242, "+", "-")</f>
        <v>+</v>
      </c>
      <c r="G242" s="17" t="str">
        <f>IF(Districts!R242&gt;Districts!O242, "+", "-")</f>
        <v>+</v>
      </c>
      <c r="H242" s="17" t="str">
        <f t="shared" si="3"/>
        <v>+</v>
      </c>
    </row>
    <row r="243" spans="1:8" x14ac:dyDescent="0.2">
      <c r="A243" s="7" t="s">
        <v>563</v>
      </c>
      <c r="B243" s="7" t="s">
        <v>564</v>
      </c>
      <c r="C243" s="7" t="s">
        <v>32</v>
      </c>
      <c r="D243" s="17" t="str">
        <f>IF(Districts!I243&gt;Districts!F243, "+", "-")</f>
        <v>-</v>
      </c>
      <c r="E243" s="17" t="str">
        <f>IF(Districts!L243&gt;Districts!I243, "+", "-")</f>
        <v>+</v>
      </c>
      <c r="F243" s="17" t="str">
        <f>IF(Districts!O243&gt;Districts!L243, "+", "-")</f>
        <v>+</v>
      </c>
      <c r="G243" s="17" t="str">
        <f>IF(Districts!R243&gt;Districts!O243, "+", "-")</f>
        <v>+</v>
      </c>
      <c r="H243" s="17" t="str">
        <f t="shared" si="3"/>
        <v>+</v>
      </c>
    </row>
    <row r="244" spans="1:8" x14ac:dyDescent="0.2">
      <c r="A244" s="7" t="s">
        <v>565</v>
      </c>
      <c r="B244" s="7" t="s">
        <v>566</v>
      </c>
      <c r="C244" s="7" t="s">
        <v>32</v>
      </c>
      <c r="D244" s="17" t="str">
        <f>IF(Districts!I244&gt;Districts!F244, "+", "-")</f>
        <v>+</v>
      </c>
      <c r="E244" s="17" t="str">
        <f>IF(Districts!L244&gt;Districts!I244, "+", "-")</f>
        <v>+</v>
      </c>
      <c r="F244" s="17" t="str">
        <f>IF(Districts!O244&gt;Districts!L244, "+", "-")</f>
        <v>+</v>
      </c>
      <c r="G244" s="17" t="str">
        <f>IF(Districts!R244&gt;Districts!O244, "+", "-")</f>
        <v>+</v>
      </c>
      <c r="H244" s="17" t="str">
        <f t="shared" si="3"/>
        <v>+</v>
      </c>
    </row>
    <row r="245" spans="1:8" x14ac:dyDescent="0.2">
      <c r="A245" s="7" t="s">
        <v>567</v>
      </c>
      <c r="B245" s="7" t="s">
        <v>568</v>
      </c>
      <c r="C245" s="7" t="s">
        <v>457</v>
      </c>
      <c r="D245" s="17" t="str">
        <f>IF(Districts!I245&gt;Districts!F245, "+", "-")</f>
        <v>+</v>
      </c>
      <c r="E245" s="17" t="str">
        <f>IF(Districts!L245&gt;Districts!I245, "+", "-")</f>
        <v>+</v>
      </c>
      <c r="F245" s="17" t="str">
        <f>IF(Districts!O245&gt;Districts!L245, "+", "-")</f>
        <v>-</v>
      </c>
      <c r="G245" s="17" t="str">
        <f>IF(Districts!R245&gt;Districts!O245, "+", "-")</f>
        <v>+</v>
      </c>
      <c r="H245" s="17" t="str">
        <f t="shared" si="3"/>
        <v>+</v>
      </c>
    </row>
    <row r="246" spans="1:8" x14ac:dyDescent="0.2">
      <c r="A246" s="7" t="s">
        <v>569</v>
      </c>
      <c r="B246" s="7" t="s">
        <v>570</v>
      </c>
      <c r="C246" s="7" t="s">
        <v>457</v>
      </c>
      <c r="D246" s="17" t="str">
        <f>IF(Districts!I246&gt;Districts!F246, "+", "-")</f>
        <v>-</v>
      </c>
      <c r="E246" s="17" t="str">
        <f>IF(Districts!L246&gt;Districts!I246, "+", "-")</f>
        <v>+</v>
      </c>
      <c r="F246" s="17" t="str">
        <f>IF(Districts!O246&gt;Districts!L246, "+", "-")</f>
        <v>-</v>
      </c>
      <c r="G246" s="17" t="str">
        <f>IF(Districts!R246&gt;Districts!O246, "+", "-")</f>
        <v>+</v>
      </c>
      <c r="H246" s="17" t="str">
        <f t="shared" si="3"/>
        <v>-</v>
      </c>
    </row>
    <row r="247" spans="1:8" x14ac:dyDescent="0.2">
      <c r="A247" s="7" t="s">
        <v>571</v>
      </c>
      <c r="B247" s="7" t="s">
        <v>572</v>
      </c>
      <c r="C247" s="7" t="s">
        <v>457</v>
      </c>
      <c r="D247" s="17" t="str">
        <f>IF(Districts!I247&gt;Districts!F247, "+", "-")</f>
        <v>+</v>
      </c>
      <c r="E247" s="17" t="str">
        <f>IF(Districts!L247&gt;Districts!I247, "+", "-")</f>
        <v>+</v>
      </c>
      <c r="F247" s="17" t="str">
        <f>IF(Districts!O247&gt;Districts!L247, "+", "-")</f>
        <v>+</v>
      </c>
      <c r="G247" s="17" t="str">
        <f>IF(Districts!R247&gt;Districts!O247, "+", "-")</f>
        <v>+</v>
      </c>
      <c r="H247" s="17" t="str">
        <f t="shared" si="3"/>
        <v>+</v>
      </c>
    </row>
    <row r="248" spans="1:8" x14ac:dyDescent="0.2">
      <c r="A248" s="7" t="s">
        <v>573</v>
      </c>
      <c r="B248" s="7" t="s">
        <v>574</v>
      </c>
      <c r="C248" s="7" t="s">
        <v>457</v>
      </c>
      <c r="D248" s="17" t="str">
        <f>IF(Districts!I248&gt;Districts!F248, "+", "-")</f>
        <v>+</v>
      </c>
      <c r="E248" s="17" t="str">
        <f>IF(Districts!L248&gt;Districts!I248, "+", "-")</f>
        <v>+</v>
      </c>
      <c r="F248" s="17" t="str">
        <f>IF(Districts!O248&gt;Districts!L248, "+", "-")</f>
        <v>+</v>
      </c>
      <c r="G248" s="17" t="str">
        <f>IF(Districts!R248&gt;Districts!O248, "+", "-")</f>
        <v>+</v>
      </c>
      <c r="H248" s="17" t="str">
        <f t="shared" si="3"/>
        <v>+</v>
      </c>
    </row>
    <row r="249" spans="1:8" x14ac:dyDescent="0.2">
      <c r="A249" s="7" t="s">
        <v>575</v>
      </c>
      <c r="B249" s="7" t="s">
        <v>576</v>
      </c>
      <c r="C249" s="7" t="s">
        <v>168</v>
      </c>
      <c r="D249" s="17" t="str">
        <f>IF(Districts!I249&gt;Districts!F249, "+", "-")</f>
        <v>+</v>
      </c>
      <c r="E249" s="17" t="str">
        <f>IF(Districts!L249&gt;Districts!I249, "+", "-")</f>
        <v>+</v>
      </c>
      <c r="F249" s="17" t="str">
        <f>IF(Districts!O249&gt;Districts!L249, "+", "-")</f>
        <v>+</v>
      </c>
      <c r="G249" s="17" t="str">
        <f>IF(Districts!R249&gt;Districts!O249, "+", "-")</f>
        <v>+</v>
      </c>
      <c r="H249" s="17" t="str">
        <f t="shared" si="3"/>
        <v>+</v>
      </c>
    </row>
    <row r="250" spans="1:8" x14ac:dyDescent="0.2">
      <c r="A250" s="7" t="s">
        <v>577</v>
      </c>
      <c r="B250" s="7" t="s">
        <v>578</v>
      </c>
      <c r="C250" s="7" t="s">
        <v>168</v>
      </c>
      <c r="D250" s="17" t="str">
        <f>IF(Districts!I250&gt;Districts!F250, "+", "-")</f>
        <v>+</v>
      </c>
      <c r="E250" s="17" t="str">
        <f>IF(Districts!L250&gt;Districts!I250, "+", "-")</f>
        <v>+</v>
      </c>
      <c r="F250" s="17" t="str">
        <f>IF(Districts!O250&gt;Districts!L250, "+", "-")</f>
        <v>+</v>
      </c>
      <c r="G250" s="17" t="str">
        <f>IF(Districts!R250&gt;Districts!O250, "+", "-")</f>
        <v>-</v>
      </c>
      <c r="H250" s="17" t="str">
        <f t="shared" si="3"/>
        <v>+</v>
      </c>
    </row>
    <row r="251" spans="1:8" x14ac:dyDescent="0.2">
      <c r="A251" s="7" t="s">
        <v>579</v>
      </c>
      <c r="B251" s="7" t="s">
        <v>580</v>
      </c>
      <c r="C251" s="7" t="s">
        <v>168</v>
      </c>
      <c r="D251" s="17" t="str">
        <f>IF(Districts!I251&gt;Districts!F251, "+", "-")</f>
        <v>+</v>
      </c>
      <c r="E251" s="17" t="str">
        <f>IF(Districts!L251&gt;Districts!I251, "+", "-")</f>
        <v>+</v>
      </c>
      <c r="F251" s="17" t="str">
        <f>IF(Districts!O251&gt;Districts!L251, "+", "-")</f>
        <v>+</v>
      </c>
      <c r="G251" s="17" t="str">
        <f>IF(Districts!R251&gt;Districts!O251, "+", "-")</f>
        <v>+</v>
      </c>
      <c r="H251" s="17" t="str">
        <f t="shared" si="3"/>
        <v>+</v>
      </c>
    </row>
    <row r="252" spans="1:8" x14ac:dyDescent="0.2">
      <c r="A252" s="7" t="s">
        <v>581</v>
      </c>
      <c r="B252" s="7" t="s">
        <v>582</v>
      </c>
      <c r="C252" s="7" t="s">
        <v>168</v>
      </c>
      <c r="D252" s="17" t="str">
        <f>IF(Districts!I252&gt;Districts!F252, "+", "-")</f>
        <v>-</v>
      </c>
      <c r="E252" s="17" t="str">
        <f>IF(Districts!L252&gt;Districts!I252, "+", "-")</f>
        <v>-</v>
      </c>
      <c r="F252" s="17" t="str">
        <f>IF(Districts!O252&gt;Districts!L252, "+", "-")</f>
        <v>+</v>
      </c>
      <c r="G252" s="17" t="str">
        <f>IF(Districts!R252&gt;Districts!O252, "+", "-")</f>
        <v>+</v>
      </c>
      <c r="H252" s="17" t="str">
        <f t="shared" si="3"/>
        <v>-</v>
      </c>
    </row>
    <row r="253" spans="1:8" x14ac:dyDescent="0.2">
      <c r="A253" s="7" t="s">
        <v>583</v>
      </c>
      <c r="B253" s="7" t="s">
        <v>584</v>
      </c>
      <c r="C253" s="7" t="s">
        <v>168</v>
      </c>
      <c r="D253" s="17" t="str">
        <f>IF(Districts!I253&gt;Districts!F253, "+", "-")</f>
        <v>-</v>
      </c>
      <c r="E253" s="17" t="str">
        <f>IF(Districts!L253&gt;Districts!I253, "+", "-")</f>
        <v>+</v>
      </c>
      <c r="F253" s="17" t="str">
        <f>IF(Districts!O253&gt;Districts!L253, "+", "-")</f>
        <v>-</v>
      </c>
      <c r="G253" s="17" t="str">
        <f>IF(Districts!R253&gt;Districts!O253, "+", "-")</f>
        <v>+</v>
      </c>
      <c r="H253" s="17" t="str">
        <f t="shared" si="3"/>
        <v>-</v>
      </c>
    </row>
    <row r="254" spans="1:8" x14ac:dyDescent="0.2">
      <c r="A254" s="7" t="s">
        <v>585</v>
      </c>
      <c r="B254" s="7" t="s">
        <v>586</v>
      </c>
      <c r="C254" s="7" t="s">
        <v>168</v>
      </c>
      <c r="D254" s="17" t="str">
        <f>IF(Districts!I254&gt;Districts!F254, "+", "-")</f>
        <v>+</v>
      </c>
      <c r="E254" s="17" t="str">
        <f>IF(Districts!L254&gt;Districts!I254, "+", "-")</f>
        <v>+</v>
      </c>
      <c r="F254" s="17" t="str">
        <f>IF(Districts!O254&gt;Districts!L254, "+", "-")</f>
        <v>+</v>
      </c>
      <c r="G254" s="17" t="str">
        <f>IF(Districts!R254&gt;Districts!O254, "+", "-")</f>
        <v>+</v>
      </c>
      <c r="H254" s="17" t="str">
        <f t="shared" si="3"/>
        <v>+</v>
      </c>
    </row>
    <row r="255" spans="1:8" x14ac:dyDescent="0.2">
      <c r="A255" s="7" t="s">
        <v>587</v>
      </c>
      <c r="B255" s="7" t="s">
        <v>588</v>
      </c>
      <c r="C255" s="7" t="s">
        <v>168</v>
      </c>
      <c r="D255" s="17" t="str">
        <f>IF(Districts!I255&gt;Districts!F255, "+", "-")</f>
        <v>+</v>
      </c>
      <c r="E255" s="17" t="str">
        <f>IF(Districts!L255&gt;Districts!I255, "+", "-")</f>
        <v>+</v>
      </c>
      <c r="F255" s="17" t="str">
        <f>IF(Districts!O255&gt;Districts!L255, "+", "-")</f>
        <v>+</v>
      </c>
      <c r="G255" s="17" t="str">
        <f>IF(Districts!R255&gt;Districts!O255, "+", "-")</f>
        <v>+</v>
      </c>
      <c r="H255" s="17" t="str">
        <f t="shared" si="3"/>
        <v>+</v>
      </c>
    </row>
    <row r="256" spans="1:8" x14ac:dyDescent="0.2">
      <c r="A256" s="7" t="s">
        <v>589</v>
      </c>
      <c r="B256" s="7" t="s">
        <v>590</v>
      </c>
      <c r="C256" s="7" t="s">
        <v>436</v>
      </c>
      <c r="D256" s="17" t="str">
        <f>IF(Districts!I256&gt;Districts!F256, "+", "-")</f>
        <v>+</v>
      </c>
      <c r="E256" s="17" t="str">
        <f>IF(Districts!L256&gt;Districts!I256, "+", "-")</f>
        <v>+</v>
      </c>
      <c r="F256" s="17" t="str">
        <f>IF(Districts!O256&gt;Districts!L256, "+", "-")</f>
        <v>-</v>
      </c>
      <c r="G256" s="17" t="str">
        <f>IF(Districts!R256&gt;Districts!O256, "+", "-")</f>
        <v>+</v>
      </c>
      <c r="H256" s="17" t="str">
        <f t="shared" si="3"/>
        <v>+</v>
      </c>
    </row>
    <row r="257" spans="1:8" x14ac:dyDescent="0.2">
      <c r="A257" s="7" t="s">
        <v>591</v>
      </c>
      <c r="B257" s="7" t="s">
        <v>592</v>
      </c>
      <c r="C257" s="7" t="s">
        <v>362</v>
      </c>
      <c r="D257" s="17" t="str">
        <f>IF(Districts!I257&gt;Districts!F257, "+", "-")</f>
        <v>+</v>
      </c>
      <c r="E257" s="17" t="str">
        <f>IF(Districts!L257&gt;Districts!I257, "+", "-")</f>
        <v>+</v>
      </c>
      <c r="F257" s="17" t="str">
        <f>IF(Districts!O257&gt;Districts!L257, "+", "-")</f>
        <v>-</v>
      </c>
      <c r="G257" s="17" t="str">
        <f>IF(Districts!R257&gt;Districts!O257, "+", "-")</f>
        <v>+</v>
      </c>
      <c r="H257" s="17" t="str">
        <f t="shared" si="3"/>
        <v>+</v>
      </c>
    </row>
    <row r="258" spans="1:8" x14ac:dyDescent="0.2">
      <c r="A258" s="7" t="s">
        <v>593</v>
      </c>
      <c r="B258" s="7" t="s">
        <v>594</v>
      </c>
      <c r="C258" s="7" t="s">
        <v>362</v>
      </c>
      <c r="D258" s="17" t="str">
        <f>IF(Districts!I258&gt;Districts!F258, "+", "-")</f>
        <v>-</v>
      </c>
      <c r="E258" s="17" t="str">
        <f>IF(Districts!L258&gt;Districts!I258, "+", "-")</f>
        <v>+</v>
      </c>
      <c r="F258" s="17" t="str">
        <f>IF(Districts!O258&gt;Districts!L258, "+", "-")</f>
        <v>+</v>
      </c>
      <c r="G258" s="17" t="str">
        <f>IF(Districts!R258&gt;Districts!O258, "+", "-")</f>
        <v>+</v>
      </c>
      <c r="H258" s="17" t="str">
        <f t="shared" si="3"/>
        <v>+</v>
      </c>
    </row>
    <row r="259" spans="1:8" x14ac:dyDescent="0.2">
      <c r="A259" s="7" t="s">
        <v>595</v>
      </c>
      <c r="B259" s="7" t="s">
        <v>596</v>
      </c>
      <c r="C259" s="7" t="s">
        <v>362</v>
      </c>
      <c r="D259" s="17" t="str">
        <f>IF(Districts!I259&gt;Districts!F259, "+", "-")</f>
        <v>+</v>
      </c>
      <c r="E259" s="17" t="str">
        <f>IF(Districts!L259&gt;Districts!I259, "+", "-")</f>
        <v>+</v>
      </c>
      <c r="F259" s="17" t="str">
        <f>IF(Districts!O259&gt;Districts!L259, "+", "-")</f>
        <v>+</v>
      </c>
      <c r="G259" s="17" t="str">
        <f>IF(Districts!R259&gt;Districts!O259, "+", "-")</f>
        <v>+</v>
      </c>
      <c r="H259" s="17" t="str">
        <f t="shared" ref="H259:H322" si="4">IF(COUNTIF(D259:G259,"+")&gt;2,"+", IF(COUNTIF(D259:F259,"+")=2,"N", "-"))</f>
        <v>+</v>
      </c>
    </row>
    <row r="260" spans="1:8" x14ac:dyDescent="0.2">
      <c r="A260" s="7" t="s">
        <v>597</v>
      </c>
      <c r="B260" s="7" t="s">
        <v>598</v>
      </c>
      <c r="C260" s="7" t="s">
        <v>334</v>
      </c>
      <c r="D260" s="17" t="str">
        <f>IF(Districts!I260&gt;Districts!F260, "+", "-")</f>
        <v>-</v>
      </c>
      <c r="E260" s="17" t="str">
        <f>IF(Districts!L260&gt;Districts!I260, "+", "-")</f>
        <v>-</v>
      </c>
      <c r="F260" s="17" t="str">
        <f>IF(Districts!O260&gt;Districts!L260, "+", "-")</f>
        <v>+</v>
      </c>
      <c r="G260" s="17" t="str">
        <f>IF(Districts!R260&gt;Districts!O260, "+", "-")</f>
        <v>+</v>
      </c>
      <c r="H260" s="17" t="str">
        <f t="shared" si="4"/>
        <v>-</v>
      </c>
    </row>
    <row r="261" spans="1:8" x14ac:dyDescent="0.2">
      <c r="A261" s="7" t="s">
        <v>599</v>
      </c>
      <c r="B261" s="7" t="s">
        <v>600</v>
      </c>
      <c r="C261" s="7" t="s">
        <v>334</v>
      </c>
      <c r="D261" s="17" t="str">
        <f>IF(Districts!I261&gt;Districts!F261, "+", "-")</f>
        <v>-</v>
      </c>
      <c r="E261" s="17" t="str">
        <f>IF(Districts!L261&gt;Districts!I261, "+", "-")</f>
        <v>+</v>
      </c>
      <c r="F261" s="17" t="str">
        <f>IF(Districts!O261&gt;Districts!L261, "+", "-")</f>
        <v>+</v>
      </c>
      <c r="G261" s="17" t="str">
        <f>IF(Districts!R261&gt;Districts!O261, "+", "-")</f>
        <v>+</v>
      </c>
      <c r="H261" s="17" t="str">
        <f t="shared" si="4"/>
        <v>+</v>
      </c>
    </row>
    <row r="262" spans="1:8" x14ac:dyDescent="0.2">
      <c r="A262" s="7" t="s">
        <v>601</v>
      </c>
      <c r="B262" s="7" t="s">
        <v>602</v>
      </c>
      <c r="C262" s="7" t="s">
        <v>334</v>
      </c>
      <c r="D262" s="17" t="str">
        <f>IF(Districts!I262&gt;Districts!F262, "+", "-")</f>
        <v>-</v>
      </c>
      <c r="E262" s="17" t="str">
        <f>IF(Districts!L262&gt;Districts!I262, "+", "-")</f>
        <v>+</v>
      </c>
      <c r="F262" s="17" t="str">
        <f>IF(Districts!O262&gt;Districts!L262, "+", "-")</f>
        <v>+</v>
      </c>
      <c r="G262" s="17" t="str">
        <f>IF(Districts!R262&gt;Districts!O262, "+", "-")</f>
        <v>+</v>
      </c>
      <c r="H262" s="17" t="str">
        <f t="shared" si="4"/>
        <v>+</v>
      </c>
    </row>
    <row r="263" spans="1:8" x14ac:dyDescent="0.2">
      <c r="A263" s="7" t="s">
        <v>603</v>
      </c>
      <c r="B263" s="7" t="s">
        <v>604</v>
      </c>
      <c r="C263" s="7" t="s">
        <v>334</v>
      </c>
      <c r="D263" s="17" t="str">
        <f>IF(Districts!I263&gt;Districts!F263, "+", "-")</f>
        <v>+</v>
      </c>
      <c r="E263" s="17" t="str">
        <f>IF(Districts!L263&gt;Districts!I263, "+", "-")</f>
        <v>+</v>
      </c>
      <c r="F263" s="17" t="str">
        <f>IF(Districts!O263&gt;Districts!L263, "+", "-")</f>
        <v>+</v>
      </c>
      <c r="G263" s="17" t="str">
        <f>IF(Districts!R263&gt;Districts!O263, "+", "-")</f>
        <v>+</v>
      </c>
      <c r="H263" s="17" t="str">
        <f t="shared" si="4"/>
        <v>+</v>
      </c>
    </row>
    <row r="264" spans="1:8" x14ac:dyDescent="0.2">
      <c r="A264" s="7" t="s">
        <v>605</v>
      </c>
      <c r="B264" s="7" t="s">
        <v>606</v>
      </c>
      <c r="C264" s="7" t="s">
        <v>334</v>
      </c>
      <c r="D264" s="17" t="str">
        <f>IF(Districts!I264&gt;Districts!F264, "+", "-")</f>
        <v>-</v>
      </c>
      <c r="E264" s="17" t="str">
        <f>IF(Districts!L264&gt;Districts!I264, "+", "-")</f>
        <v>+</v>
      </c>
      <c r="F264" s="17" t="str">
        <f>IF(Districts!O264&gt;Districts!L264, "+", "-")</f>
        <v>+</v>
      </c>
      <c r="G264" s="17" t="str">
        <f>IF(Districts!R264&gt;Districts!O264, "+", "-")</f>
        <v>+</v>
      </c>
      <c r="H264" s="17" t="str">
        <f t="shared" si="4"/>
        <v>+</v>
      </c>
    </row>
    <row r="265" spans="1:8" x14ac:dyDescent="0.2">
      <c r="A265" s="7" t="s">
        <v>607</v>
      </c>
      <c r="B265" s="7" t="s">
        <v>608</v>
      </c>
      <c r="C265" s="7" t="s">
        <v>334</v>
      </c>
      <c r="D265" s="17" t="str">
        <f>IF(Districts!I265&gt;Districts!F265, "+", "-")</f>
        <v>+</v>
      </c>
      <c r="E265" s="17" t="str">
        <f>IF(Districts!L265&gt;Districts!I265, "+", "-")</f>
        <v>+</v>
      </c>
      <c r="F265" s="17" t="str">
        <f>IF(Districts!O265&gt;Districts!L265, "+", "-")</f>
        <v>+</v>
      </c>
      <c r="G265" s="17" t="str">
        <f>IF(Districts!R265&gt;Districts!O265, "+", "-")</f>
        <v>+</v>
      </c>
      <c r="H265" s="17" t="str">
        <f t="shared" si="4"/>
        <v>+</v>
      </c>
    </row>
    <row r="266" spans="1:8" x14ac:dyDescent="0.2">
      <c r="A266" s="7" t="s">
        <v>609</v>
      </c>
      <c r="B266" s="7" t="s">
        <v>610</v>
      </c>
      <c r="C266" s="7" t="s">
        <v>485</v>
      </c>
      <c r="D266" s="17" t="str">
        <f>IF(Districts!I266&gt;Districts!F266, "+", "-")</f>
        <v>-</v>
      </c>
      <c r="E266" s="17" t="str">
        <f>IF(Districts!L266&gt;Districts!I266, "+", "-")</f>
        <v>+</v>
      </c>
      <c r="F266" s="17" t="str">
        <f>IF(Districts!O266&gt;Districts!L266, "+", "-")</f>
        <v>+</v>
      </c>
      <c r="G266" s="17" t="str">
        <f>IF(Districts!R266&gt;Districts!O266, "+", "-")</f>
        <v>-</v>
      </c>
      <c r="H266" s="17" t="str">
        <f t="shared" si="4"/>
        <v>N</v>
      </c>
    </row>
    <row r="267" spans="1:8" x14ac:dyDescent="0.2">
      <c r="A267" s="7" t="s">
        <v>611</v>
      </c>
      <c r="B267" s="7" t="s">
        <v>612</v>
      </c>
      <c r="C267" s="7" t="s">
        <v>485</v>
      </c>
      <c r="D267" s="17" t="str">
        <f>IF(Districts!I267&gt;Districts!F267, "+", "-")</f>
        <v>+</v>
      </c>
      <c r="E267" s="17" t="str">
        <f>IF(Districts!L267&gt;Districts!I267, "+", "-")</f>
        <v>-</v>
      </c>
      <c r="F267" s="17" t="str">
        <f>IF(Districts!O267&gt;Districts!L267, "+", "-")</f>
        <v>-</v>
      </c>
      <c r="G267" s="17" t="str">
        <f>IF(Districts!R267&gt;Districts!O267, "+", "-")</f>
        <v>+</v>
      </c>
      <c r="H267" s="17" t="str">
        <f t="shared" si="4"/>
        <v>-</v>
      </c>
    </row>
    <row r="268" spans="1:8" x14ac:dyDescent="0.2">
      <c r="A268" s="7" t="s">
        <v>613</v>
      </c>
      <c r="B268" s="7" t="s">
        <v>614</v>
      </c>
      <c r="C268" s="7" t="s">
        <v>485</v>
      </c>
      <c r="D268" s="17" t="str">
        <f>IF(Districts!I268&gt;Districts!F268, "+", "-")</f>
        <v>-</v>
      </c>
      <c r="E268" s="17" t="str">
        <f>IF(Districts!L268&gt;Districts!I268, "+", "-")</f>
        <v>+</v>
      </c>
      <c r="F268" s="17" t="str">
        <f>IF(Districts!O268&gt;Districts!L268, "+", "-")</f>
        <v>+</v>
      </c>
      <c r="G268" s="17" t="str">
        <f>IF(Districts!R268&gt;Districts!O268, "+", "-")</f>
        <v>+</v>
      </c>
      <c r="H268" s="17" t="str">
        <f t="shared" si="4"/>
        <v>+</v>
      </c>
    </row>
    <row r="269" spans="1:8" x14ac:dyDescent="0.2">
      <c r="A269" s="7" t="s">
        <v>615</v>
      </c>
      <c r="B269" s="7" t="s">
        <v>616</v>
      </c>
      <c r="C269" s="7" t="s">
        <v>485</v>
      </c>
      <c r="D269" s="17" t="str">
        <f>IF(Districts!I269&gt;Districts!F269, "+", "-")</f>
        <v>+</v>
      </c>
      <c r="E269" s="17" t="str">
        <f>IF(Districts!L269&gt;Districts!I269, "+", "-")</f>
        <v>+</v>
      </c>
      <c r="F269" s="17" t="str">
        <f>IF(Districts!O269&gt;Districts!L269, "+", "-")</f>
        <v>+</v>
      </c>
      <c r="G269" s="17" t="str">
        <f>IF(Districts!R269&gt;Districts!O269, "+", "-")</f>
        <v>+</v>
      </c>
      <c r="H269" s="17" t="str">
        <f t="shared" si="4"/>
        <v>+</v>
      </c>
    </row>
    <row r="270" spans="1:8" x14ac:dyDescent="0.2">
      <c r="A270" s="7" t="s">
        <v>617</v>
      </c>
      <c r="B270" s="7" t="s">
        <v>618</v>
      </c>
      <c r="C270" s="7" t="s">
        <v>485</v>
      </c>
      <c r="D270" s="17" t="str">
        <f>IF(Districts!I270&gt;Districts!F270, "+", "-")</f>
        <v>-</v>
      </c>
      <c r="E270" s="17" t="str">
        <f>IF(Districts!L270&gt;Districts!I270, "+", "-")</f>
        <v>+</v>
      </c>
      <c r="F270" s="17" t="str">
        <f>IF(Districts!O270&gt;Districts!L270, "+", "-")</f>
        <v>+</v>
      </c>
      <c r="G270" s="17" t="str">
        <f>IF(Districts!R270&gt;Districts!O270, "+", "-")</f>
        <v>-</v>
      </c>
      <c r="H270" s="17" t="str">
        <f t="shared" si="4"/>
        <v>N</v>
      </c>
    </row>
    <row r="271" spans="1:8" x14ac:dyDescent="0.2">
      <c r="A271" s="7" t="s">
        <v>619</v>
      </c>
      <c r="B271" s="7" t="s">
        <v>620</v>
      </c>
      <c r="C271" s="7" t="s">
        <v>485</v>
      </c>
      <c r="D271" s="17" t="str">
        <f>IF(Districts!I271&gt;Districts!F271, "+", "-")</f>
        <v>+</v>
      </c>
      <c r="E271" s="17" t="str">
        <f>IF(Districts!L271&gt;Districts!I271, "+", "-")</f>
        <v>+</v>
      </c>
      <c r="F271" s="17" t="str">
        <f>IF(Districts!O271&gt;Districts!L271, "+", "-")</f>
        <v>+</v>
      </c>
      <c r="G271" s="17" t="str">
        <f>IF(Districts!R271&gt;Districts!O271, "+", "-")</f>
        <v>+</v>
      </c>
      <c r="H271" s="17" t="str">
        <f t="shared" si="4"/>
        <v>+</v>
      </c>
    </row>
    <row r="272" spans="1:8" x14ac:dyDescent="0.2">
      <c r="A272" s="7" t="s">
        <v>621</v>
      </c>
      <c r="B272" s="7" t="s">
        <v>622</v>
      </c>
      <c r="C272" s="7" t="s">
        <v>485</v>
      </c>
      <c r="D272" s="17" t="str">
        <f>IF(Districts!I272&gt;Districts!F272, "+", "-")</f>
        <v>+</v>
      </c>
      <c r="E272" s="17" t="str">
        <f>IF(Districts!L272&gt;Districts!I272, "+", "-")</f>
        <v>-</v>
      </c>
      <c r="F272" s="17" t="str">
        <f>IF(Districts!O272&gt;Districts!L272, "+", "-")</f>
        <v>-</v>
      </c>
      <c r="G272" s="17" t="str">
        <f>IF(Districts!R272&gt;Districts!O272, "+", "-")</f>
        <v>+</v>
      </c>
      <c r="H272" s="17" t="str">
        <f t="shared" si="4"/>
        <v>-</v>
      </c>
    </row>
    <row r="273" spans="1:8" x14ac:dyDescent="0.2">
      <c r="A273" s="7" t="s">
        <v>623</v>
      </c>
      <c r="B273" s="7" t="s">
        <v>624</v>
      </c>
      <c r="C273" s="7" t="s">
        <v>399</v>
      </c>
      <c r="D273" s="17" t="str">
        <f>IF(Districts!I273&gt;Districts!F273, "+", "-")</f>
        <v>+</v>
      </c>
      <c r="E273" s="17" t="str">
        <f>IF(Districts!L273&gt;Districts!I273, "+", "-")</f>
        <v>+</v>
      </c>
      <c r="F273" s="17" t="str">
        <f>IF(Districts!O273&gt;Districts!L273, "+", "-")</f>
        <v>-</v>
      </c>
      <c r="G273" s="17" t="str">
        <f>IF(Districts!R273&gt;Districts!O273, "+", "-")</f>
        <v>-</v>
      </c>
      <c r="H273" s="17" t="str">
        <f t="shared" si="4"/>
        <v>N</v>
      </c>
    </row>
    <row r="274" spans="1:8" x14ac:dyDescent="0.2">
      <c r="A274" s="7" t="s">
        <v>625</v>
      </c>
      <c r="B274" s="7" t="s">
        <v>626</v>
      </c>
      <c r="C274" s="7" t="s">
        <v>399</v>
      </c>
      <c r="D274" s="17" t="str">
        <f>IF(Districts!I274&gt;Districts!F274, "+", "-")</f>
        <v>-</v>
      </c>
      <c r="E274" s="17" t="str">
        <f>IF(Districts!L274&gt;Districts!I274, "+", "-")</f>
        <v>-</v>
      </c>
      <c r="F274" s="17" t="str">
        <f>IF(Districts!O274&gt;Districts!L274, "+", "-")</f>
        <v>-</v>
      </c>
      <c r="G274" s="17" t="str">
        <f>IF(Districts!R274&gt;Districts!O274, "+", "-")</f>
        <v>+</v>
      </c>
      <c r="H274" s="17" t="str">
        <f t="shared" si="4"/>
        <v>-</v>
      </c>
    </row>
    <row r="275" spans="1:8" x14ac:dyDescent="0.2">
      <c r="A275" s="7" t="s">
        <v>627</v>
      </c>
      <c r="B275" s="7" t="s">
        <v>628</v>
      </c>
      <c r="C275" s="7" t="s">
        <v>399</v>
      </c>
      <c r="D275" s="17" t="str">
        <f>IF(Districts!I275&gt;Districts!F275, "+", "-")</f>
        <v>+</v>
      </c>
      <c r="E275" s="17" t="str">
        <f>IF(Districts!L275&gt;Districts!I275, "+", "-")</f>
        <v>+</v>
      </c>
      <c r="F275" s="17" t="str">
        <f>IF(Districts!O275&gt;Districts!L275, "+", "-")</f>
        <v>+</v>
      </c>
      <c r="G275" s="17" t="str">
        <f>IF(Districts!R275&gt;Districts!O275, "+", "-")</f>
        <v>+</v>
      </c>
      <c r="H275" s="17" t="str">
        <f t="shared" si="4"/>
        <v>+</v>
      </c>
    </row>
    <row r="276" spans="1:8" x14ac:dyDescent="0.2">
      <c r="A276" s="7" t="s">
        <v>629</v>
      </c>
      <c r="B276" s="7" t="s">
        <v>630</v>
      </c>
      <c r="C276" s="7" t="s">
        <v>119</v>
      </c>
      <c r="D276" s="17" t="str">
        <f>IF(Districts!I276&gt;Districts!F276, "+", "-")</f>
        <v>-</v>
      </c>
      <c r="E276" s="17" t="str">
        <f>IF(Districts!L276&gt;Districts!I276, "+", "-")</f>
        <v>-</v>
      </c>
      <c r="F276" s="17" t="str">
        <f>IF(Districts!O276&gt;Districts!L276, "+", "-")</f>
        <v>+</v>
      </c>
      <c r="G276" s="17" t="str">
        <f>IF(Districts!R276&gt;Districts!O276, "+", "-")</f>
        <v>+</v>
      </c>
      <c r="H276" s="17" t="str">
        <f t="shared" si="4"/>
        <v>-</v>
      </c>
    </row>
    <row r="277" spans="1:8" x14ac:dyDescent="0.2">
      <c r="A277" s="7" t="s">
        <v>631</v>
      </c>
      <c r="B277" s="7" t="s">
        <v>632</v>
      </c>
      <c r="C277" s="7" t="s">
        <v>119</v>
      </c>
      <c r="D277" s="17" t="str">
        <f>IF(Districts!I277&gt;Districts!F277, "+", "-")</f>
        <v>+</v>
      </c>
      <c r="E277" s="17" t="str">
        <f>IF(Districts!L277&gt;Districts!I277, "+", "-")</f>
        <v>+</v>
      </c>
      <c r="F277" s="17" t="str">
        <f>IF(Districts!O277&gt;Districts!L277, "+", "-")</f>
        <v>-</v>
      </c>
      <c r="G277" s="17" t="str">
        <f>IF(Districts!R277&gt;Districts!O277, "+", "-")</f>
        <v>+</v>
      </c>
      <c r="H277" s="17" t="str">
        <f t="shared" si="4"/>
        <v>+</v>
      </c>
    </row>
    <row r="278" spans="1:8" x14ac:dyDescent="0.2">
      <c r="A278" s="87" t="s">
        <v>633</v>
      </c>
      <c r="B278" s="87" t="s">
        <v>634</v>
      </c>
      <c r="C278" s="87" t="s">
        <v>119</v>
      </c>
      <c r="D278" s="88" t="str">
        <f>IF(Districts!I278&gt;Districts!F278, "+", "-")</f>
        <v>-</v>
      </c>
      <c r="E278" s="88" t="str">
        <f>IF(Districts!L278&gt;Districts!I278, "+", "-")</f>
        <v>-</v>
      </c>
      <c r="F278" s="88" t="str">
        <f>IF(Districts!O278&gt;Districts!L278, "+", "-")</f>
        <v>+</v>
      </c>
      <c r="G278" s="88" t="str">
        <f>IF(Districts!R278&gt;Districts!O278, "+", "-")</f>
        <v>+</v>
      </c>
      <c r="H278" s="88" t="str">
        <f t="shared" si="4"/>
        <v>-</v>
      </c>
    </row>
    <row r="279" spans="1:8" x14ac:dyDescent="0.2">
      <c r="A279" s="7" t="s">
        <v>635</v>
      </c>
      <c r="B279" s="7" t="s">
        <v>636</v>
      </c>
      <c r="C279" s="7" t="s">
        <v>119</v>
      </c>
      <c r="D279" s="17" t="str">
        <f>IF(Districts!I279&gt;Districts!F279, "+", "-")</f>
        <v>-</v>
      </c>
      <c r="E279" s="17" t="str">
        <f>IF(Districts!L279&gt;Districts!I279, "+", "-")</f>
        <v>+</v>
      </c>
      <c r="F279" s="17" t="str">
        <f>IF(Districts!O279&gt;Districts!L279, "+", "-")</f>
        <v>-</v>
      </c>
      <c r="G279" s="17" t="str">
        <f>IF(Districts!R279&gt;Districts!O279, "+", "-")</f>
        <v>+</v>
      </c>
      <c r="H279" s="17" t="str">
        <f t="shared" si="4"/>
        <v>-</v>
      </c>
    </row>
    <row r="280" spans="1:8" x14ac:dyDescent="0.2">
      <c r="A280" s="7" t="s">
        <v>637</v>
      </c>
      <c r="B280" s="7" t="s">
        <v>638</v>
      </c>
      <c r="C280" s="7" t="s">
        <v>99</v>
      </c>
      <c r="D280" s="17" t="str">
        <f>IF(Districts!I280&gt;Districts!F280, "+", "-")</f>
        <v>+</v>
      </c>
      <c r="E280" s="17" t="str">
        <f>IF(Districts!L280&gt;Districts!I280, "+", "-")</f>
        <v>+</v>
      </c>
      <c r="F280" s="17" t="str">
        <f>IF(Districts!O280&gt;Districts!L280, "+", "-")</f>
        <v>+</v>
      </c>
      <c r="G280" s="17" t="str">
        <f>IF(Districts!R280&gt;Districts!O280, "+", "-")</f>
        <v>-</v>
      </c>
      <c r="H280" s="17" t="str">
        <f t="shared" si="4"/>
        <v>+</v>
      </c>
    </row>
    <row r="281" spans="1:8" x14ac:dyDescent="0.2">
      <c r="A281" s="7" t="s">
        <v>639</v>
      </c>
      <c r="B281" s="7" t="s">
        <v>640</v>
      </c>
      <c r="C281" s="7" t="s">
        <v>99</v>
      </c>
      <c r="D281" s="17" t="str">
        <f>IF(Districts!I281&gt;Districts!F281, "+", "-")</f>
        <v>-</v>
      </c>
      <c r="E281" s="17" t="str">
        <f>IF(Districts!L281&gt;Districts!I281, "+", "-")</f>
        <v>+</v>
      </c>
      <c r="F281" s="17" t="str">
        <f>IF(Districts!O281&gt;Districts!L281, "+", "-")</f>
        <v>+</v>
      </c>
      <c r="G281" s="17" t="str">
        <f>IF(Districts!R281&gt;Districts!O281, "+", "-")</f>
        <v>+</v>
      </c>
      <c r="H281" s="17" t="str">
        <f t="shared" si="4"/>
        <v>+</v>
      </c>
    </row>
    <row r="282" spans="1:8" x14ac:dyDescent="0.2">
      <c r="A282" s="7" t="s">
        <v>641</v>
      </c>
      <c r="B282" s="7" t="s">
        <v>642</v>
      </c>
      <c r="C282" s="7" t="s">
        <v>62</v>
      </c>
      <c r="D282" s="17" t="str">
        <f>IF(Districts!I282&gt;Districts!F282, "+", "-")</f>
        <v>+</v>
      </c>
      <c r="E282" s="17" t="str">
        <f>IF(Districts!L282&gt;Districts!I282, "+", "-")</f>
        <v>+</v>
      </c>
      <c r="F282" s="17" t="str">
        <f>IF(Districts!O282&gt;Districts!L282, "+", "-")</f>
        <v>+</v>
      </c>
      <c r="G282" s="17" t="str">
        <f>IF(Districts!R282&gt;Districts!O282, "+", "-")</f>
        <v>+</v>
      </c>
      <c r="H282" s="17" t="str">
        <f t="shared" si="4"/>
        <v>+</v>
      </c>
    </row>
    <row r="283" spans="1:8" x14ac:dyDescent="0.2">
      <c r="A283" s="7" t="s">
        <v>643</v>
      </c>
      <c r="B283" s="7" t="s">
        <v>644</v>
      </c>
      <c r="C283" s="7" t="s">
        <v>62</v>
      </c>
      <c r="D283" s="17" t="str">
        <f>IF(Districts!I283&gt;Districts!F283, "+", "-")</f>
        <v>-</v>
      </c>
      <c r="E283" s="17" t="str">
        <f>IF(Districts!L283&gt;Districts!I283, "+", "-")</f>
        <v>+</v>
      </c>
      <c r="F283" s="17" t="str">
        <f>IF(Districts!O283&gt;Districts!L283, "+", "-")</f>
        <v>+</v>
      </c>
      <c r="G283" s="17" t="str">
        <f>IF(Districts!R283&gt;Districts!O283, "+", "-")</f>
        <v>+</v>
      </c>
      <c r="H283" s="17" t="str">
        <f t="shared" si="4"/>
        <v>+</v>
      </c>
    </row>
    <row r="284" spans="1:8" x14ac:dyDescent="0.2">
      <c r="A284" s="7" t="s">
        <v>645</v>
      </c>
      <c r="B284" s="7" t="s">
        <v>646</v>
      </c>
      <c r="C284" s="7" t="s">
        <v>62</v>
      </c>
      <c r="D284" s="17" t="str">
        <f>IF(Districts!I284&gt;Districts!F284, "+", "-")</f>
        <v>-</v>
      </c>
      <c r="E284" s="17" t="str">
        <f>IF(Districts!L284&gt;Districts!I284, "+", "-")</f>
        <v>+</v>
      </c>
      <c r="F284" s="17" t="str">
        <f>IF(Districts!O284&gt;Districts!L284, "+", "-")</f>
        <v>+</v>
      </c>
      <c r="G284" s="17" t="str">
        <f>IF(Districts!R284&gt;Districts!O284, "+", "-")</f>
        <v>+</v>
      </c>
      <c r="H284" s="17" t="str">
        <f t="shared" si="4"/>
        <v>+</v>
      </c>
    </row>
    <row r="285" spans="1:8" x14ac:dyDescent="0.2">
      <c r="A285" s="7" t="s">
        <v>647</v>
      </c>
      <c r="B285" s="7" t="s">
        <v>648</v>
      </c>
      <c r="C285" s="7" t="s">
        <v>25</v>
      </c>
      <c r="D285" s="17" t="str">
        <f>IF(Districts!I285&gt;Districts!F285, "+", "-")</f>
        <v>+</v>
      </c>
      <c r="E285" s="17" t="str">
        <f>IF(Districts!L285&gt;Districts!I285, "+", "-")</f>
        <v>+</v>
      </c>
      <c r="F285" s="17" t="str">
        <f>IF(Districts!O285&gt;Districts!L285, "+", "-")</f>
        <v>+</v>
      </c>
      <c r="G285" s="17" t="str">
        <f>IF(Districts!R285&gt;Districts!O285, "+", "-")</f>
        <v>+</v>
      </c>
      <c r="H285" s="17" t="str">
        <f t="shared" si="4"/>
        <v>+</v>
      </c>
    </row>
    <row r="286" spans="1:8" x14ac:dyDescent="0.2">
      <c r="A286" s="7" t="s">
        <v>649</v>
      </c>
      <c r="B286" s="7" t="s">
        <v>650</v>
      </c>
      <c r="C286" s="7" t="s">
        <v>25</v>
      </c>
      <c r="D286" s="17" t="str">
        <f>IF(Districts!I286&gt;Districts!F286, "+", "-")</f>
        <v>+</v>
      </c>
      <c r="E286" s="17" t="str">
        <f>IF(Districts!L286&gt;Districts!I286, "+", "-")</f>
        <v>+</v>
      </c>
      <c r="F286" s="17" t="str">
        <f>IF(Districts!O286&gt;Districts!L286, "+", "-")</f>
        <v>+</v>
      </c>
      <c r="G286" s="17" t="str">
        <f>IF(Districts!R286&gt;Districts!O286, "+", "-")</f>
        <v>+</v>
      </c>
      <c r="H286" s="17" t="str">
        <f t="shared" si="4"/>
        <v>+</v>
      </c>
    </row>
    <row r="287" spans="1:8" x14ac:dyDescent="0.2">
      <c r="A287" s="7" t="s">
        <v>651</v>
      </c>
      <c r="B287" s="7" t="s">
        <v>652</v>
      </c>
      <c r="C287" s="7" t="s">
        <v>25</v>
      </c>
      <c r="D287" s="17" t="str">
        <f>IF(Districts!I287&gt;Districts!F287, "+", "-")</f>
        <v>+</v>
      </c>
      <c r="E287" s="17" t="str">
        <f>IF(Districts!L287&gt;Districts!I287, "+", "-")</f>
        <v>+</v>
      </c>
      <c r="F287" s="17" t="str">
        <f>IF(Districts!O287&gt;Districts!L287, "+", "-")</f>
        <v>+</v>
      </c>
      <c r="G287" s="17" t="str">
        <f>IF(Districts!R287&gt;Districts!O287, "+", "-")</f>
        <v>+</v>
      </c>
      <c r="H287" s="17" t="str">
        <f t="shared" si="4"/>
        <v>+</v>
      </c>
    </row>
    <row r="288" spans="1:8" x14ac:dyDescent="0.2">
      <c r="A288" s="7" t="s">
        <v>653</v>
      </c>
      <c r="B288" s="7" t="s">
        <v>654</v>
      </c>
      <c r="C288" s="7" t="s">
        <v>25</v>
      </c>
      <c r="D288" s="17" t="str">
        <f>IF(Districts!I288&gt;Districts!F288, "+", "-")</f>
        <v>-</v>
      </c>
      <c r="E288" s="17" t="str">
        <f>IF(Districts!L288&gt;Districts!I288, "+", "-")</f>
        <v>-</v>
      </c>
      <c r="F288" s="17" t="str">
        <f>IF(Districts!O288&gt;Districts!L288, "+", "-")</f>
        <v>-</v>
      </c>
      <c r="G288" s="17" t="str">
        <f>IF(Districts!R288&gt;Districts!O288, "+", "-")</f>
        <v>+</v>
      </c>
      <c r="H288" s="17" t="str">
        <f t="shared" si="4"/>
        <v>-</v>
      </c>
    </row>
    <row r="289" spans="1:8" x14ac:dyDescent="0.2">
      <c r="A289" s="7" t="s">
        <v>655</v>
      </c>
      <c r="B289" s="7" t="s">
        <v>656</v>
      </c>
      <c r="C289" s="7" t="s">
        <v>25</v>
      </c>
      <c r="D289" s="17" t="str">
        <f>IF(Districts!I289&gt;Districts!F289, "+", "-")</f>
        <v>-</v>
      </c>
      <c r="E289" s="17" t="str">
        <f>IF(Districts!L289&gt;Districts!I289, "+", "-")</f>
        <v>-</v>
      </c>
      <c r="F289" s="17" t="str">
        <f>IF(Districts!O289&gt;Districts!L289, "+", "-")</f>
        <v>+</v>
      </c>
      <c r="G289" s="17" t="str">
        <f>IF(Districts!R289&gt;Districts!O289, "+", "-")</f>
        <v>+</v>
      </c>
      <c r="H289" s="17" t="str">
        <f t="shared" si="4"/>
        <v>-</v>
      </c>
    </row>
    <row r="290" spans="1:8" x14ac:dyDescent="0.2">
      <c r="A290" s="7" t="s">
        <v>657</v>
      </c>
      <c r="B290" s="7" t="s">
        <v>658</v>
      </c>
      <c r="C290" s="7" t="s">
        <v>25</v>
      </c>
      <c r="D290" s="17" t="str">
        <f>IF(Districts!I290&gt;Districts!F290, "+", "-")</f>
        <v>+</v>
      </c>
      <c r="E290" s="17" t="str">
        <f>IF(Districts!L290&gt;Districts!I290, "+", "-")</f>
        <v>+</v>
      </c>
      <c r="F290" s="17" t="str">
        <f>IF(Districts!O290&gt;Districts!L290, "+", "-")</f>
        <v>+</v>
      </c>
      <c r="G290" s="17" t="str">
        <f>IF(Districts!R290&gt;Districts!O290, "+", "-")</f>
        <v>+</v>
      </c>
      <c r="H290" s="17" t="str">
        <f t="shared" si="4"/>
        <v>+</v>
      </c>
    </row>
    <row r="291" spans="1:8" x14ac:dyDescent="0.2">
      <c r="A291" s="7" t="s">
        <v>659</v>
      </c>
      <c r="B291" s="7" t="s">
        <v>660</v>
      </c>
      <c r="C291" s="7" t="s">
        <v>165</v>
      </c>
      <c r="D291" s="17" t="str">
        <f>IF(Districts!I291&gt;Districts!F291, "+", "-")</f>
        <v>+</v>
      </c>
      <c r="E291" s="17" t="str">
        <f>IF(Districts!L291&gt;Districts!I291, "+", "-")</f>
        <v>+</v>
      </c>
      <c r="F291" s="17" t="str">
        <f>IF(Districts!O291&gt;Districts!L291, "+", "-")</f>
        <v>+</v>
      </c>
      <c r="G291" s="17" t="str">
        <f>IF(Districts!R291&gt;Districts!O291, "+", "-")</f>
        <v>+</v>
      </c>
      <c r="H291" s="17" t="str">
        <f t="shared" si="4"/>
        <v>+</v>
      </c>
    </row>
    <row r="292" spans="1:8" x14ac:dyDescent="0.2">
      <c r="A292" s="7" t="s">
        <v>661</v>
      </c>
      <c r="B292" s="7" t="s">
        <v>662</v>
      </c>
      <c r="C292" s="7" t="s">
        <v>165</v>
      </c>
      <c r="D292" s="17" t="str">
        <f>IF(Districts!I292&gt;Districts!F292, "+", "-")</f>
        <v>-</v>
      </c>
      <c r="E292" s="17" t="str">
        <f>IF(Districts!L292&gt;Districts!I292, "+", "-")</f>
        <v>+</v>
      </c>
      <c r="F292" s="17" t="str">
        <f>IF(Districts!O292&gt;Districts!L292, "+", "-")</f>
        <v>-</v>
      </c>
      <c r="G292" s="17" t="str">
        <f>IF(Districts!R292&gt;Districts!O292, "+", "-")</f>
        <v>+</v>
      </c>
      <c r="H292" s="17" t="str">
        <f t="shared" si="4"/>
        <v>-</v>
      </c>
    </row>
    <row r="293" spans="1:8" x14ac:dyDescent="0.2">
      <c r="A293" s="7" t="s">
        <v>663</v>
      </c>
      <c r="B293" s="7" t="s">
        <v>664</v>
      </c>
      <c r="C293" s="7" t="s">
        <v>165</v>
      </c>
      <c r="D293" s="17" t="str">
        <f>IF(Districts!I293&gt;Districts!F293, "+", "-")</f>
        <v>-</v>
      </c>
      <c r="E293" s="17" t="str">
        <f>IF(Districts!L293&gt;Districts!I293, "+", "-")</f>
        <v>+</v>
      </c>
      <c r="F293" s="17" t="str">
        <f>IF(Districts!O293&gt;Districts!L293, "+", "-")</f>
        <v>+</v>
      </c>
      <c r="G293" s="17" t="str">
        <f>IF(Districts!R293&gt;Districts!O293, "+", "-")</f>
        <v>+</v>
      </c>
      <c r="H293" s="17" t="str">
        <f t="shared" si="4"/>
        <v>+</v>
      </c>
    </row>
    <row r="294" spans="1:8" x14ac:dyDescent="0.2">
      <c r="A294" s="7" t="s">
        <v>665</v>
      </c>
      <c r="B294" s="7" t="s">
        <v>666</v>
      </c>
      <c r="C294" s="7" t="s">
        <v>165</v>
      </c>
      <c r="D294" s="17" t="str">
        <f>IF(Districts!I294&gt;Districts!F294, "+", "-")</f>
        <v>-</v>
      </c>
      <c r="E294" s="17" t="str">
        <f>IF(Districts!L294&gt;Districts!I294, "+", "-")</f>
        <v>+</v>
      </c>
      <c r="F294" s="17" t="str">
        <f>IF(Districts!O294&gt;Districts!L294, "+", "-")</f>
        <v>+</v>
      </c>
      <c r="G294" s="17" t="str">
        <f>IF(Districts!R294&gt;Districts!O294, "+", "-")</f>
        <v>+</v>
      </c>
      <c r="H294" s="17" t="str">
        <f t="shared" si="4"/>
        <v>+</v>
      </c>
    </row>
    <row r="295" spans="1:8" x14ac:dyDescent="0.2">
      <c r="A295" s="7" t="s">
        <v>667</v>
      </c>
      <c r="B295" s="7" t="s">
        <v>668</v>
      </c>
      <c r="C295" s="7" t="s">
        <v>165</v>
      </c>
      <c r="D295" s="17" t="str">
        <f>IF(Districts!I295&gt;Districts!F295, "+", "-")</f>
        <v>+</v>
      </c>
      <c r="E295" s="17" t="str">
        <f>IF(Districts!L295&gt;Districts!I295, "+", "-")</f>
        <v>+</v>
      </c>
      <c r="F295" s="17" t="str">
        <f>IF(Districts!O295&gt;Districts!L295, "+", "-")</f>
        <v>+</v>
      </c>
      <c r="G295" s="17" t="str">
        <f>IF(Districts!R295&gt;Districts!O295, "+", "-")</f>
        <v>+</v>
      </c>
      <c r="H295" s="17" t="str">
        <f t="shared" si="4"/>
        <v>+</v>
      </c>
    </row>
    <row r="296" spans="1:8" x14ac:dyDescent="0.2">
      <c r="A296" s="7" t="s">
        <v>669</v>
      </c>
      <c r="B296" s="7" t="s">
        <v>670</v>
      </c>
      <c r="C296" s="7" t="s">
        <v>108</v>
      </c>
      <c r="D296" s="17" t="str">
        <f>IF(Districts!I296&gt;Districts!F296, "+", "-")</f>
        <v>-</v>
      </c>
      <c r="E296" s="17" t="str">
        <f>IF(Districts!L296&gt;Districts!I296, "+", "-")</f>
        <v>+</v>
      </c>
      <c r="F296" s="17" t="str">
        <f>IF(Districts!O296&gt;Districts!L296, "+", "-")</f>
        <v>+</v>
      </c>
      <c r="G296" s="17" t="str">
        <f>IF(Districts!R296&gt;Districts!O296, "+", "-")</f>
        <v>+</v>
      </c>
      <c r="H296" s="17" t="str">
        <f t="shared" si="4"/>
        <v>+</v>
      </c>
    </row>
    <row r="297" spans="1:8" x14ac:dyDescent="0.2">
      <c r="A297" s="7" t="s">
        <v>671</v>
      </c>
      <c r="B297" s="7" t="s">
        <v>672</v>
      </c>
      <c r="C297" s="7" t="s">
        <v>108</v>
      </c>
      <c r="D297" s="17" t="str">
        <f>IF(Districts!I297&gt;Districts!F297, "+", "-")</f>
        <v>-</v>
      </c>
      <c r="E297" s="17" t="str">
        <f>IF(Districts!L297&gt;Districts!I297, "+", "-")</f>
        <v>-</v>
      </c>
      <c r="F297" s="17" t="str">
        <f>IF(Districts!O297&gt;Districts!L297, "+", "-")</f>
        <v>+</v>
      </c>
      <c r="G297" s="17" t="str">
        <f>IF(Districts!R297&gt;Districts!O297, "+", "-")</f>
        <v>+</v>
      </c>
      <c r="H297" s="17" t="str">
        <f t="shared" si="4"/>
        <v>-</v>
      </c>
    </row>
    <row r="298" spans="1:8" x14ac:dyDescent="0.2">
      <c r="A298" s="7" t="s">
        <v>673</v>
      </c>
      <c r="B298" s="7" t="s">
        <v>602</v>
      </c>
      <c r="C298" s="7" t="s">
        <v>108</v>
      </c>
      <c r="D298" s="17" t="str">
        <f>IF(Districts!I298&gt;Districts!F298, "+", "-")</f>
        <v>-</v>
      </c>
      <c r="E298" s="17" t="str">
        <f>IF(Districts!L298&gt;Districts!I298, "+", "-")</f>
        <v>+</v>
      </c>
      <c r="F298" s="17" t="str">
        <f>IF(Districts!O298&gt;Districts!L298, "+", "-")</f>
        <v>+</v>
      </c>
      <c r="G298" s="17" t="str">
        <f>IF(Districts!R298&gt;Districts!O298, "+", "-")</f>
        <v>+</v>
      </c>
      <c r="H298" s="17" t="str">
        <f t="shared" si="4"/>
        <v>+</v>
      </c>
    </row>
    <row r="299" spans="1:8" x14ac:dyDescent="0.2">
      <c r="A299" s="7" t="s">
        <v>674</v>
      </c>
      <c r="B299" s="7" t="s">
        <v>675</v>
      </c>
      <c r="C299" s="7" t="s">
        <v>111</v>
      </c>
      <c r="D299" s="17" t="str">
        <f>IF(Districts!I299&gt;Districts!F299, "+", "-")</f>
        <v>+</v>
      </c>
      <c r="E299" s="17" t="str">
        <f>IF(Districts!L299&gt;Districts!I299, "+", "-")</f>
        <v>+</v>
      </c>
      <c r="F299" s="17" t="str">
        <f>IF(Districts!O299&gt;Districts!L299, "+", "-")</f>
        <v>-</v>
      </c>
      <c r="G299" s="17" t="str">
        <f>IF(Districts!R299&gt;Districts!O299, "+", "-")</f>
        <v>-</v>
      </c>
      <c r="H299" s="17" t="str">
        <f t="shared" si="4"/>
        <v>N</v>
      </c>
    </row>
    <row r="300" spans="1:8" x14ac:dyDescent="0.2">
      <c r="A300" s="7" t="s">
        <v>676</v>
      </c>
      <c r="B300" s="7" t="s">
        <v>677</v>
      </c>
      <c r="C300" s="7" t="s">
        <v>111</v>
      </c>
      <c r="D300" s="17" t="str">
        <f>IF(Districts!I300&gt;Districts!F300, "+", "-")</f>
        <v>+</v>
      </c>
      <c r="E300" s="17" t="str">
        <f>IF(Districts!L300&gt;Districts!I300, "+", "-")</f>
        <v>+</v>
      </c>
      <c r="F300" s="17" t="str">
        <f>IF(Districts!O300&gt;Districts!L300, "+", "-")</f>
        <v>+</v>
      </c>
      <c r="G300" s="17" t="str">
        <f>IF(Districts!R300&gt;Districts!O300, "+", "-")</f>
        <v>+</v>
      </c>
      <c r="H300" s="17" t="str">
        <f t="shared" si="4"/>
        <v>+</v>
      </c>
    </row>
    <row r="301" spans="1:8" x14ac:dyDescent="0.2">
      <c r="A301" s="7" t="s">
        <v>678</v>
      </c>
      <c r="B301" s="7" t="s">
        <v>679</v>
      </c>
      <c r="C301" s="7" t="s">
        <v>111</v>
      </c>
      <c r="D301" s="17" t="str">
        <f>IF(Districts!I301&gt;Districts!F301, "+", "-")</f>
        <v>+</v>
      </c>
      <c r="E301" s="17" t="str">
        <f>IF(Districts!L301&gt;Districts!I301, "+", "-")</f>
        <v>+</v>
      </c>
      <c r="F301" s="17" t="str">
        <f>IF(Districts!O301&gt;Districts!L301, "+", "-")</f>
        <v>+</v>
      </c>
      <c r="G301" s="17" t="str">
        <f>IF(Districts!R301&gt;Districts!O301, "+", "-")</f>
        <v>-</v>
      </c>
      <c r="H301" s="17" t="str">
        <f t="shared" si="4"/>
        <v>+</v>
      </c>
    </row>
    <row r="302" spans="1:8" x14ac:dyDescent="0.2">
      <c r="A302" s="7" t="s">
        <v>680</v>
      </c>
      <c r="B302" s="7" t="s">
        <v>681</v>
      </c>
      <c r="C302" s="7" t="s">
        <v>177</v>
      </c>
      <c r="D302" s="17" t="str">
        <f>IF(Districts!I302&gt;Districts!F302, "+", "-")</f>
        <v>-</v>
      </c>
      <c r="E302" s="17" t="str">
        <f>IF(Districts!L302&gt;Districts!I302, "+", "-")</f>
        <v>+</v>
      </c>
      <c r="F302" s="17" t="str">
        <f>IF(Districts!O302&gt;Districts!L302, "+", "-")</f>
        <v>+</v>
      </c>
      <c r="G302" s="17" t="str">
        <f>IF(Districts!R302&gt;Districts!O302, "+", "-")</f>
        <v>+</v>
      </c>
      <c r="H302" s="17" t="str">
        <f t="shared" si="4"/>
        <v>+</v>
      </c>
    </row>
    <row r="303" spans="1:8" x14ac:dyDescent="0.2">
      <c r="A303" s="7" t="s">
        <v>684</v>
      </c>
      <c r="B303" s="7" t="s">
        <v>685</v>
      </c>
      <c r="C303" s="7" t="s">
        <v>177</v>
      </c>
      <c r="D303" s="17" t="str">
        <f>IF(Districts!I303&gt;Districts!F303, "+", "-")</f>
        <v>+</v>
      </c>
      <c r="E303" s="17" t="str">
        <f>IF(Districts!L303&gt;Districts!I303, "+", "-")</f>
        <v>+</v>
      </c>
      <c r="F303" s="17" t="str">
        <f>IF(Districts!O303&gt;Districts!L303, "+", "-")</f>
        <v>-</v>
      </c>
      <c r="G303" s="17" t="str">
        <f>IF(Districts!R303&gt;Districts!O303, "+", "-")</f>
        <v>-</v>
      </c>
      <c r="H303" s="17" t="str">
        <f t="shared" si="4"/>
        <v>N</v>
      </c>
    </row>
    <row r="304" spans="1:8" x14ac:dyDescent="0.2">
      <c r="A304" s="7" t="s">
        <v>686</v>
      </c>
      <c r="B304" s="7" t="s">
        <v>687</v>
      </c>
      <c r="C304" s="7" t="s">
        <v>177</v>
      </c>
      <c r="D304" s="17" t="str">
        <f>IF(Districts!I304&gt;Districts!F304, "+", "-")</f>
        <v>-</v>
      </c>
      <c r="E304" s="17" t="str">
        <f>IF(Districts!L304&gt;Districts!I304, "+", "-")</f>
        <v>-</v>
      </c>
      <c r="F304" s="17" t="str">
        <f>IF(Districts!O304&gt;Districts!L304, "+", "-")</f>
        <v>+</v>
      </c>
      <c r="G304" s="17" t="str">
        <f>IF(Districts!R304&gt;Districts!O304, "+", "-")</f>
        <v>-</v>
      </c>
      <c r="H304" s="17" t="str">
        <f t="shared" si="4"/>
        <v>-</v>
      </c>
    </row>
    <row r="305" spans="1:8" x14ac:dyDescent="0.2">
      <c r="A305" s="7" t="s">
        <v>688</v>
      </c>
      <c r="B305" s="7" t="s">
        <v>689</v>
      </c>
      <c r="C305" s="7" t="s">
        <v>177</v>
      </c>
      <c r="D305" s="17" t="str">
        <f>IF(Districts!I305&gt;Districts!F305, "+", "-")</f>
        <v>+</v>
      </c>
      <c r="E305" s="17" t="str">
        <f>IF(Districts!L305&gt;Districts!I305, "+", "-")</f>
        <v>-</v>
      </c>
      <c r="F305" s="17" t="str">
        <f>IF(Districts!O305&gt;Districts!L305, "+", "-")</f>
        <v>-</v>
      </c>
      <c r="G305" s="17" t="str">
        <f>IF(Districts!R305&gt;Districts!O305, "+", "-")</f>
        <v>+</v>
      </c>
      <c r="H305" s="17" t="str">
        <f t="shared" si="4"/>
        <v>-</v>
      </c>
    </row>
    <row r="306" spans="1:8" x14ac:dyDescent="0.2">
      <c r="A306" s="7" t="s">
        <v>690</v>
      </c>
      <c r="B306" s="7" t="s">
        <v>691</v>
      </c>
      <c r="C306" s="7" t="s">
        <v>196</v>
      </c>
      <c r="D306" s="17" t="str">
        <f>IF(Districts!I306&gt;Districts!F306, "+", "-")</f>
        <v>+</v>
      </c>
      <c r="E306" s="17" t="str">
        <f>IF(Districts!L306&gt;Districts!I306, "+", "-")</f>
        <v>+</v>
      </c>
      <c r="F306" s="17" t="str">
        <f>IF(Districts!O306&gt;Districts!L306, "+", "-")</f>
        <v>+</v>
      </c>
      <c r="G306" s="17" t="str">
        <f>IF(Districts!R306&gt;Districts!O306, "+", "-")</f>
        <v>+</v>
      </c>
      <c r="H306" s="17" t="str">
        <f t="shared" si="4"/>
        <v>+</v>
      </c>
    </row>
    <row r="307" spans="1:8" x14ac:dyDescent="0.2">
      <c r="A307" s="7" t="s">
        <v>692</v>
      </c>
      <c r="B307" s="7" t="s">
        <v>693</v>
      </c>
      <c r="C307" s="7" t="s">
        <v>196</v>
      </c>
      <c r="D307" s="17" t="str">
        <f>IF(Districts!I307&gt;Districts!F307, "+", "-")</f>
        <v>+</v>
      </c>
      <c r="E307" s="17" t="str">
        <f>IF(Districts!L307&gt;Districts!I307, "+", "-")</f>
        <v>+</v>
      </c>
      <c r="F307" s="17" t="str">
        <f>IF(Districts!O307&gt;Districts!L307, "+", "-")</f>
        <v>+</v>
      </c>
      <c r="G307" s="17" t="str">
        <f>IF(Districts!R307&gt;Districts!O307, "+", "-")</f>
        <v>+</v>
      </c>
      <c r="H307" s="17" t="str">
        <f t="shared" si="4"/>
        <v>+</v>
      </c>
    </row>
    <row r="308" spans="1:8" x14ac:dyDescent="0.2">
      <c r="A308" s="7" t="s">
        <v>694</v>
      </c>
      <c r="B308" s="7" t="s">
        <v>695</v>
      </c>
      <c r="C308" s="7" t="s">
        <v>196</v>
      </c>
      <c r="D308" s="17" t="str">
        <f>IF(Districts!I308&gt;Districts!F308, "+", "-")</f>
        <v>+</v>
      </c>
      <c r="E308" s="17" t="str">
        <f>IF(Districts!L308&gt;Districts!I308, "+", "-")</f>
        <v>+</v>
      </c>
      <c r="F308" s="17" t="str">
        <f>IF(Districts!O308&gt;Districts!L308, "+", "-")</f>
        <v>+</v>
      </c>
      <c r="G308" s="17" t="str">
        <f>IF(Districts!R308&gt;Districts!O308, "+", "-")</f>
        <v>+</v>
      </c>
      <c r="H308" s="17" t="str">
        <f t="shared" si="4"/>
        <v>+</v>
      </c>
    </row>
    <row r="309" spans="1:8" x14ac:dyDescent="0.2">
      <c r="A309" s="7" t="s">
        <v>696</v>
      </c>
      <c r="B309" s="7" t="s">
        <v>697</v>
      </c>
      <c r="C309" s="7" t="s">
        <v>196</v>
      </c>
      <c r="D309" s="17" t="str">
        <f>IF(Districts!I309&gt;Districts!F309, "+", "-")</f>
        <v>+</v>
      </c>
      <c r="E309" s="17" t="str">
        <f>IF(Districts!L309&gt;Districts!I309, "+", "-")</f>
        <v>+</v>
      </c>
      <c r="F309" s="17" t="str">
        <f>IF(Districts!O309&gt;Districts!L309, "+", "-")</f>
        <v>+</v>
      </c>
      <c r="G309" s="17" t="str">
        <f>IF(Districts!R309&gt;Districts!O309, "+", "-")</f>
        <v>+</v>
      </c>
      <c r="H309" s="17" t="str">
        <f t="shared" si="4"/>
        <v>+</v>
      </c>
    </row>
    <row r="310" spans="1:8" x14ac:dyDescent="0.2">
      <c r="A310" s="7" t="s">
        <v>698</v>
      </c>
      <c r="B310" s="7" t="s">
        <v>699</v>
      </c>
      <c r="C310" s="7" t="s">
        <v>196</v>
      </c>
      <c r="D310" s="17" t="str">
        <f>IF(Districts!I310&gt;Districts!F310, "+", "-")</f>
        <v>+</v>
      </c>
      <c r="E310" s="17" t="str">
        <f>IF(Districts!L310&gt;Districts!I310, "+", "-")</f>
        <v>+</v>
      </c>
      <c r="F310" s="17" t="str">
        <f>IF(Districts!O310&gt;Districts!L310, "+", "-")</f>
        <v>+</v>
      </c>
      <c r="G310" s="17" t="str">
        <f>IF(Districts!R310&gt;Districts!O310, "+", "-")</f>
        <v>+</v>
      </c>
      <c r="H310" s="17" t="str">
        <f t="shared" si="4"/>
        <v>+</v>
      </c>
    </row>
    <row r="311" spans="1:8" x14ac:dyDescent="0.2">
      <c r="A311" s="7" t="s">
        <v>700</v>
      </c>
      <c r="B311" s="7" t="s">
        <v>701</v>
      </c>
      <c r="C311" s="7" t="s">
        <v>196</v>
      </c>
      <c r="D311" s="17" t="str">
        <f>IF(Districts!I311&gt;Districts!F311, "+", "-")</f>
        <v>+</v>
      </c>
      <c r="E311" s="17" t="str">
        <f>IF(Districts!L311&gt;Districts!I311, "+", "-")</f>
        <v>+</v>
      </c>
      <c r="F311" s="17" t="str">
        <f>IF(Districts!O311&gt;Districts!L311, "+", "-")</f>
        <v>-</v>
      </c>
      <c r="G311" s="17" t="str">
        <f>IF(Districts!R311&gt;Districts!O311, "+", "-")</f>
        <v>+</v>
      </c>
      <c r="H311" s="17" t="str">
        <f t="shared" si="4"/>
        <v>+</v>
      </c>
    </row>
    <row r="312" spans="1:8" x14ac:dyDescent="0.2">
      <c r="A312" s="7" t="s">
        <v>702</v>
      </c>
      <c r="B312" s="7" t="s">
        <v>703</v>
      </c>
      <c r="C312" s="7" t="s">
        <v>196</v>
      </c>
      <c r="D312" s="17" t="str">
        <f>IF(Districts!I312&gt;Districts!F312, "+", "-")</f>
        <v>-</v>
      </c>
      <c r="E312" s="17" t="str">
        <f>IF(Districts!L312&gt;Districts!I312, "+", "-")</f>
        <v>-</v>
      </c>
      <c r="F312" s="17" t="str">
        <f>IF(Districts!O312&gt;Districts!L312, "+", "-")</f>
        <v>-</v>
      </c>
      <c r="G312" s="17" t="str">
        <f>IF(Districts!R312&gt;Districts!O312, "+", "-")</f>
        <v>+</v>
      </c>
      <c r="H312" s="17" t="str">
        <f t="shared" si="4"/>
        <v>-</v>
      </c>
    </row>
    <row r="313" spans="1:8" x14ac:dyDescent="0.2">
      <c r="A313" s="7" t="s">
        <v>704</v>
      </c>
      <c r="B313" s="7" t="s">
        <v>705</v>
      </c>
      <c r="C313" s="7" t="s">
        <v>378</v>
      </c>
      <c r="D313" s="17" t="str">
        <f>IF(Districts!I313&gt;Districts!F313, "+", "-")</f>
        <v>+</v>
      </c>
      <c r="E313" s="17" t="str">
        <f>IF(Districts!L313&gt;Districts!I313, "+", "-")</f>
        <v>+</v>
      </c>
      <c r="F313" s="17" t="str">
        <f>IF(Districts!O313&gt;Districts!L313, "+", "-")</f>
        <v>+</v>
      </c>
      <c r="G313" s="17" t="str">
        <f>IF(Districts!R313&gt;Districts!O313, "+", "-")</f>
        <v>+</v>
      </c>
      <c r="H313" s="17" t="str">
        <f t="shared" si="4"/>
        <v>+</v>
      </c>
    </row>
    <row r="314" spans="1:8" x14ac:dyDescent="0.2">
      <c r="A314" s="7" t="s">
        <v>706</v>
      </c>
      <c r="B314" s="7" t="s">
        <v>707</v>
      </c>
      <c r="C314" s="7" t="s">
        <v>46</v>
      </c>
      <c r="D314" s="17" t="str">
        <f>IF(Districts!I314&gt;Districts!F314, "+", "-")</f>
        <v>+</v>
      </c>
      <c r="E314" s="17" t="str">
        <f>IF(Districts!L314&gt;Districts!I314, "+", "-")</f>
        <v>+</v>
      </c>
      <c r="F314" s="17" t="str">
        <f>IF(Districts!O314&gt;Districts!L314, "+", "-")</f>
        <v>+</v>
      </c>
      <c r="G314" s="17" t="str">
        <f>IF(Districts!R314&gt;Districts!O314, "+", "-")</f>
        <v>+</v>
      </c>
      <c r="H314" s="17" t="str">
        <f t="shared" si="4"/>
        <v>+</v>
      </c>
    </row>
    <row r="315" spans="1:8" x14ac:dyDescent="0.2">
      <c r="A315" s="7" t="s">
        <v>708</v>
      </c>
      <c r="B315" s="7" t="s">
        <v>709</v>
      </c>
      <c r="C315" s="7" t="s">
        <v>46</v>
      </c>
      <c r="D315" s="17" t="str">
        <f>IF(Districts!I315&gt;Districts!F315, "+", "-")</f>
        <v>+</v>
      </c>
      <c r="E315" s="17" t="str">
        <f>IF(Districts!L315&gt;Districts!I315, "+", "-")</f>
        <v>-</v>
      </c>
      <c r="F315" s="17" t="str">
        <f>IF(Districts!O315&gt;Districts!L315, "+", "-")</f>
        <v>+</v>
      </c>
      <c r="G315" s="17" t="str">
        <f>IF(Districts!R315&gt;Districts!O315, "+", "-")</f>
        <v>+</v>
      </c>
      <c r="H315" s="17" t="str">
        <f t="shared" si="4"/>
        <v>+</v>
      </c>
    </row>
    <row r="316" spans="1:8" x14ac:dyDescent="0.2">
      <c r="A316" s="7" t="s">
        <v>710</v>
      </c>
      <c r="B316" s="7" t="s">
        <v>711</v>
      </c>
      <c r="C316" s="7" t="s">
        <v>46</v>
      </c>
      <c r="D316" s="17" t="str">
        <f>IF(Districts!I316&gt;Districts!F316, "+", "-")</f>
        <v>+</v>
      </c>
      <c r="E316" s="17" t="str">
        <f>IF(Districts!L316&gt;Districts!I316, "+", "-")</f>
        <v>-</v>
      </c>
      <c r="F316" s="17" t="str">
        <f>IF(Districts!O316&gt;Districts!L316, "+", "-")</f>
        <v>+</v>
      </c>
      <c r="G316" s="17" t="str">
        <f>IF(Districts!R316&gt;Districts!O316, "+", "-")</f>
        <v>+</v>
      </c>
      <c r="H316" s="17" t="str">
        <f t="shared" si="4"/>
        <v>+</v>
      </c>
    </row>
    <row r="317" spans="1:8" x14ac:dyDescent="0.2">
      <c r="A317" s="7" t="s">
        <v>712</v>
      </c>
      <c r="B317" s="7" t="s">
        <v>713</v>
      </c>
      <c r="C317" s="7" t="s">
        <v>46</v>
      </c>
      <c r="D317" s="17" t="str">
        <f>IF(Districts!I317&gt;Districts!F317, "+", "-")</f>
        <v>-</v>
      </c>
      <c r="E317" s="17" t="str">
        <f>IF(Districts!L317&gt;Districts!I317, "+", "-")</f>
        <v>-</v>
      </c>
      <c r="F317" s="17" t="str">
        <f>IF(Districts!O317&gt;Districts!L317, "+", "-")</f>
        <v>+</v>
      </c>
      <c r="G317" s="17" t="str">
        <f>IF(Districts!R317&gt;Districts!O317, "+", "-")</f>
        <v>+</v>
      </c>
      <c r="H317" s="17" t="str">
        <f t="shared" si="4"/>
        <v>-</v>
      </c>
    </row>
    <row r="318" spans="1:8" x14ac:dyDescent="0.2">
      <c r="A318" s="7" t="s">
        <v>714</v>
      </c>
      <c r="B318" s="7" t="s">
        <v>715</v>
      </c>
      <c r="C318" s="7" t="s">
        <v>46</v>
      </c>
      <c r="D318" s="17" t="str">
        <f>IF(Districts!I318&gt;Districts!F318, "+", "-")</f>
        <v>-</v>
      </c>
      <c r="E318" s="17" t="str">
        <f>IF(Districts!L318&gt;Districts!I318, "+", "-")</f>
        <v>-</v>
      </c>
      <c r="F318" s="17" t="str">
        <f>IF(Districts!O318&gt;Districts!L318, "+", "-")</f>
        <v>-</v>
      </c>
      <c r="G318" s="17" t="str">
        <f>IF(Districts!R318&gt;Districts!O318, "+", "-")</f>
        <v>+</v>
      </c>
      <c r="H318" s="17" t="str">
        <f t="shared" si="4"/>
        <v>-</v>
      </c>
    </row>
    <row r="319" spans="1:8" x14ac:dyDescent="0.2">
      <c r="A319" s="7" t="s">
        <v>716</v>
      </c>
      <c r="B319" s="7" t="s">
        <v>717</v>
      </c>
      <c r="C319" s="7" t="s">
        <v>46</v>
      </c>
      <c r="D319" s="17" t="str">
        <f>IF(Districts!I319&gt;Districts!F319, "+", "-")</f>
        <v>+</v>
      </c>
      <c r="E319" s="17" t="str">
        <f>IF(Districts!L319&gt;Districts!I319, "+", "-")</f>
        <v>-</v>
      </c>
      <c r="F319" s="17" t="str">
        <f>IF(Districts!O319&gt;Districts!L319, "+", "-")</f>
        <v>+</v>
      </c>
      <c r="G319" s="17" t="str">
        <f>IF(Districts!R319&gt;Districts!O319, "+", "-")</f>
        <v>+</v>
      </c>
      <c r="H319" s="17" t="str">
        <f t="shared" si="4"/>
        <v>+</v>
      </c>
    </row>
    <row r="320" spans="1:8" x14ac:dyDescent="0.2">
      <c r="A320" s="7" t="s">
        <v>718</v>
      </c>
      <c r="B320" s="7" t="s">
        <v>719</v>
      </c>
      <c r="C320" s="7" t="s">
        <v>46</v>
      </c>
      <c r="D320" s="17" t="str">
        <f>IF(Districts!I320&gt;Districts!F320, "+", "-")</f>
        <v>+</v>
      </c>
      <c r="E320" s="17" t="str">
        <f>IF(Districts!L320&gt;Districts!I320, "+", "-")</f>
        <v>+</v>
      </c>
      <c r="F320" s="17" t="str">
        <f>IF(Districts!O320&gt;Districts!L320, "+", "-")</f>
        <v>+</v>
      </c>
      <c r="G320" s="17" t="str">
        <f>IF(Districts!R320&gt;Districts!O320, "+", "-")</f>
        <v>+</v>
      </c>
      <c r="H320" s="17" t="str">
        <f t="shared" si="4"/>
        <v>+</v>
      </c>
    </row>
    <row r="321" spans="1:8" x14ac:dyDescent="0.2">
      <c r="A321" s="7" t="s">
        <v>720</v>
      </c>
      <c r="B321" s="7" t="s">
        <v>721</v>
      </c>
      <c r="C321" s="7" t="s">
        <v>46</v>
      </c>
      <c r="D321" s="17" t="str">
        <f>IF(Districts!I321&gt;Districts!F321, "+", "-")</f>
        <v>-</v>
      </c>
      <c r="E321" s="17" t="str">
        <f>IF(Districts!L321&gt;Districts!I321, "+", "-")</f>
        <v>+</v>
      </c>
      <c r="F321" s="17" t="str">
        <f>IF(Districts!O321&gt;Districts!L321, "+", "-")</f>
        <v>+</v>
      </c>
      <c r="G321" s="17" t="str">
        <f>IF(Districts!R321&gt;Districts!O321, "+", "-")</f>
        <v>+</v>
      </c>
      <c r="H321" s="17" t="str">
        <f t="shared" si="4"/>
        <v>+</v>
      </c>
    </row>
    <row r="322" spans="1:8" x14ac:dyDescent="0.2">
      <c r="A322" s="7" t="s">
        <v>722</v>
      </c>
      <c r="B322" s="7" t="s">
        <v>723</v>
      </c>
      <c r="C322" s="7" t="s">
        <v>516</v>
      </c>
      <c r="D322" s="17" t="str">
        <f>IF(Districts!I322&gt;Districts!F322, "+", "-")</f>
        <v>-</v>
      </c>
      <c r="E322" s="17" t="str">
        <f>IF(Districts!L322&gt;Districts!I322, "+", "-")</f>
        <v>-</v>
      </c>
      <c r="F322" s="17" t="str">
        <f>IF(Districts!O322&gt;Districts!L322, "+", "-")</f>
        <v>+</v>
      </c>
      <c r="G322" s="17" t="str">
        <f>IF(Districts!R322&gt;Districts!O322, "+", "-")</f>
        <v>+</v>
      </c>
      <c r="H322" s="17" t="str">
        <f t="shared" si="4"/>
        <v>-</v>
      </c>
    </row>
    <row r="323" spans="1:8" x14ac:dyDescent="0.2">
      <c r="A323" s="8" t="s">
        <v>724</v>
      </c>
      <c r="B323" s="7" t="s">
        <v>725</v>
      </c>
      <c r="C323" s="7" t="s">
        <v>516</v>
      </c>
      <c r="D323" s="17" t="str">
        <f>IF(Districts!I323&gt;Districts!F323, "+", "-")</f>
        <v>-</v>
      </c>
      <c r="E323" s="17" t="str">
        <f>IF(Districts!L323&gt;Districts!I323, "+", "-")</f>
        <v>+</v>
      </c>
      <c r="F323" s="17" t="str">
        <f>IF(Districts!O323&gt;Districts!L323, "+", "-")</f>
        <v>+</v>
      </c>
      <c r="G323" s="17" t="str">
        <f>IF(Districts!R323&gt;Districts!O323, "+", "-")</f>
        <v>+</v>
      </c>
      <c r="H323" s="17" t="str">
        <f t="shared" ref="H323:H386" si="5">IF(COUNTIF(D323:G323,"+")&gt;2,"+", IF(COUNTIF(D323:F323,"+")=2,"N", "-"))</f>
        <v>+</v>
      </c>
    </row>
    <row r="324" spans="1:8" x14ac:dyDescent="0.2">
      <c r="A324" s="7" t="s">
        <v>726</v>
      </c>
      <c r="B324" s="7" t="s">
        <v>727</v>
      </c>
      <c r="C324" s="7" t="s">
        <v>516</v>
      </c>
      <c r="D324" s="17" t="str">
        <f>IF(Districts!I324&gt;Districts!F324, "+", "-")</f>
        <v>-</v>
      </c>
      <c r="E324" s="17" t="str">
        <f>IF(Districts!L324&gt;Districts!I324, "+", "-")</f>
        <v>+</v>
      </c>
      <c r="F324" s="17" t="str">
        <f>IF(Districts!O324&gt;Districts!L324, "+", "-")</f>
        <v>+</v>
      </c>
      <c r="G324" s="17" t="str">
        <f>IF(Districts!R324&gt;Districts!O324, "+", "-")</f>
        <v>+</v>
      </c>
      <c r="H324" s="17" t="str">
        <f t="shared" si="5"/>
        <v>+</v>
      </c>
    </row>
    <row r="325" spans="1:8" x14ac:dyDescent="0.2">
      <c r="A325" s="7" t="s">
        <v>728</v>
      </c>
      <c r="B325" s="7" t="s">
        <v>729</v>
      </c>
      <c r="C325" s="7" t="s">
        <v>516</v>
      </c>
      <c r="D325" s="17" t="str">
        <f>IF(Districts!I325&gt;Districts!F325, "+", "-")</f>
        <v>-</v>
      </c>
      <c r="E325" s="17" t="str">
        <f>IF(Districts!L325&gt;Districts!I325, "+", "-")</f>
        <v>-</v>
      </c>
      <c r="F325" s="17" t="str">
        <f>IF(Districts!O325&gt;Districts!L325, "+", "-")</f>
        <v>+</v>
      </c>
      <c r="G325" s="17" t="str">
        <f>IF(Districts!R325&gt;Districts!O325, "+", "-")</f>
        <v>-</v>
      </c>
      <c r="H325" s="17" t="str">
        <f t="shared" si="5"/>
        <v>-</v>
      </c>
    </row>
    <row r="326" spans="1:8" x14ac:dyDescent="0.2">
      <c r="A326" s="7" t="s">
        <v>730</v>
      </c>
      <c r="B326" s="7" t="s">
        <v>731</v>
      </c>
      <c r="C326" s="7" t="s">
        <v>516</v>
      </c>
      <c r="D326" s="17" t="str">
        <f>IF(Districts!I326&gt;Districts!F326, "+", "-")</f>
        <v>-</v>
      </c>
      <c r="E326" s="17" t="str">
        <f>IF(Districts!L326&gt;Districts!I326, "+", "-")</f>
        <v>+</v>
      </c>
      <c r="F326" s="17" t="str">
        <f>IF(Districts!O326&gt;Districts!L326, "+", "-")</f>
        <v>+</v>
      </c>
      <c r="G326" s="17" t="str">
        <f>IF(Districts!R326&gt;Districts!O326, "+", "-")</f>
        <v>+</v>
      </c>
      <c r="H326" s="17" t="str">
        <f t="shared" si="5"/>
        <v>+</v>
      </c>
    </row>
    <row r="327" spans="1:8" x14ac:dyDescent="0.2">
      <c r="A327" s="7" t="s">
        <v>732</v>
      </c>
      <c r="B327" s="7" t="s">
        <v>733</v>
      </c>
      <c r="C327" s="7" t="s">
        <v>516</v>
      </c>
      <c r="D327" s="17" t="str">
        <f>IF(Districts!I327&gt;Districts!F327, "+", "-")</f>
        <v>-</v>
      </c>
      <c r="E327" s="17" t="str">
        <f>IF(Districts!L327&gt;Districts!I327, "+", "-")</f>
        <v>+</v>
      </c>
      <c r="F327" s="17" t="str">
        <f>IF(Districts!O327&gt;Districts!L327, "+", "-")</f>
        <v>-</v>
      </c>
      <c r="G327" s="17" t="str">
        <f>IF(Districts!R327&gt;Districts!O327, "+", "-")</f>
        <v>+</v>
      </c>
      <c r="H327" s="17" t="str">
        <f t="shared" si="5"/>
        <v>-</v>
      </c>
    </row>
    <row r="328" spans="1:8" x14ac:dyDescent="0.2">
      <c r="A328" s="7" t="s">
        <v>734</v>
      </c>
      <c r="B328" s="7" t="s">
        <v>735</v>
      </c>
      <c r="C328" s="7" t="s">
        <v>736</v>
      </c>
      <c r="D328" s="17" t="str">
        <f>IF(Districts!I328&gt;Districts!F328, "+", "-")</f>
        <v>-</v>
      </c>
      <c r="E328" s="17" t="str">
        <f>IF(Districts!L328&gt;Districts!I328, "+", "-")</f>
        <v>-</v>
      </c>
      <c r="F328" s="17" t="str">
        <f>IF(Districts!O328&gt;Districts!L328, "+", "-")</f>
        <v>-</v>
      </c>
      <c r="G328" s="17" t="str">
        <f>IF(Districts!R328&gt;Districts!O328, "+", "-")</f>
        <v>+</v>
      </c>
      <c r="H328" s="17" t="str">
        <f t="shared" si="5"/>
        <v>-</v>
      </c>
    </row>
    <row r="329" spans="1:8" x14ac:dyDescent="0.2">
      <c r="A329" s="7" t="s">
        <v>737</v>
      </c>
      <c r="B329" s="7" t="s">
        <v>738</v>
      </c>
      <c r="C329" s="7" t="s">
        <v>736</v>
      </c>
      <c r="D329" s="17" t="str">
        <f>IF(Districts!I329&gt;Districts!F329, "+", "-")</f>
        <v>-</v>
      </c>
      <c r="E329" s="17" t="str">
        <f>IF(Districts!L329&gt;Districts!I329, "+", "-")</f>
        <v>-</v>
      </c>
      <c r="F329" s="17" t="str">
        <f>IF(Districts!O329&gt;Districts!L329, "+", "-")</f>
        <v>-</v>
      </c>
      <c r="G329" s="17" t="str">
        <f>IF(Districts!R329&gt;Districts!O329, "+", "-")</f>
        <v>-</v>
      </c>
      <c r="H329" s="17" t="str">
        <f t="shared" si="5"/>
        <v>-</v>
      </c>
    </row>
    <row r="330" spans="1:8" x14ac:dyDescent="0.2">
      <c r="A330" s="7" t="s">
        <v>739</v>
      </c>
      <c r="B330" s="7" t="s">
        <v>740</v>
      </c>
      <c r="C330" s="7" t="s">
        <v>736</v>
      </c>
      <c r="D330" s="17" t="str">
        <f>IF(Districts!I330&gt;Districts!F330, "+", "-")</f>
        <v>+</v>
      </c>
      <c r="E330" s="17" t="str">
        <f>IF(Districts!L330&gt;Districts!I330, "+", "-")</f>
        <v>+</v>
      </c>
      <c r="F330" s="17" t="str">
        <f>IF(Districts!O330&gt;Districts!L330, "+", "-")</f>
        <v>+</v>
      </c>
      <c r="G330" s="17" t="str">
        <f>IF(Districts!R330&gt;Districts!O330, "+", "-")</f>
        <v>+</v>
      </c>
      <c r="H330" s="17" t="str">
        <f t="shared" si="5"/>
        <v>+</v>
      </c>
    </row>
    <row r="331" spans="1:8" x14ac:dyDescent="0.2">
      <c r="A331" s="7" t="s">
        <v>741</v>
      </c>
      <c r="B331" s="7" t="s">
        <v>742</v>
      </c>
      <c r="C331" s="7" t="s">
        <v>736</v>
      </c>
      <c r="D331" s="17" t="str">
        <f>IF(Districts!I331&gt;Districts!F331, "+", "-")</f>
        <v>-</v>
      </c>
      <c r="E331" s="17" t="str">
        <f>IF(Districts!L331&gt;Districts!I331, "+", "-")</f>
        <v>-</v>
      </c>
      <c r="F331" s="17" t="str">
        <f>IF(Districts!O331&gt;Districts!L331, "+", "-")</f>
        <v>-</v>
      </c>
      <c r="G331" s="17" t="str">
        <f>IF(Districts!R331&gt;Districts!O331, "+", "-")</f>
        <v>-</v>
      </c>
      <c r="H331" s="17" t="str">
        <f t="shared" si="5"/>
        <v>-</v>
      </c>
    </row>
    <row r="332" spans="1:8" x14ac:dyDescent="0.2">
      <c r="A332" s="7" t="s">
        <v>743</v>
      </c>
      <c r="B332" s="7" t="s">
        <v>744</v>
      </c>
      <c r="C332" s="7" t="s">
        <v>736</v>
      </c>
      <c r="D332" s="17" t="str">
        <f>IF(Districts!I332&gt;Districts!F332, "+", "-")</f>
        <v>-</v>
      </c>
      <c r="E332" s="17" t="str">
        <f>IF(Districts!L332&gt;Districts!I332, "+", "-")</f>
        <v>-</v>
      </c>
      <c r="F332" s="17" t="str">
        <f>IF(Districts!O332&gt;Districts!L332, "+", "-")</f>
        <v>+</v>
      </c>
      <c r="G332" s="17" t="str">
        <f>IF(Districts!R332&gt;Districts!O332, "+", "-")</f>
        <v>+</v>
      </c>
      <c r="H332" s="17" t="str">
        <f t="shared" si="5"/>
        <v>-</v>
      </c>
    </row>
    <row r="333" spans="1:8" x14ac:dyDescent="0.2">
      <c r="A333" s="7" t="s">
        <v>745</v>
      </c>
      <c r="B333" s="7" t="s">
        <v>746</v>
      </c>
      <c r="C333" s="7" t="s">
        <v>736</v>
      </c>
      <c r="D333" s="17" t="str">
        <f>IF(Districts!I333&gt;Districts!F333, "+", "-")</f>
        <v>+</v>
      </c>
      <c r="E333" s="17" t="str">
        <f>IF(Districts!L333&gt;Districts!I333, "+", "-")</f>
        <v>+</v>
      </c>
      <c r="F333" s="17" t="str">
        <f>IF(Districts!O333&gt;Districts!L333, "+", "-")</f>
        <v>+</v>
      </c>
      <c r="G333" s="17" t="str">
        <f>IF(Districts!R333&gt;Districts!O333, "+", "-")</f>
        <v>+</v>
      </c>
      <c r="H333" s="17" t="str">
        <f t="shared" si="5"/>
        <v>+</v>
      </c>
    </row>
    <row r="334" spans="1:8" x14ac:dyDescent="0.2">
      <c r="A334" s="7" t="s">
        <v>747</v>
      </c>
      <c r="B334" s="7" t="s">
        <v>748</v>
      </c>
      <c r="C334" s="7" t="s">
        <v>132</v>
      </c>
      <c r="D334" s="17" t="str">
        <f>IF(Districts!I334&gt;Districts!F334, "+", "-")</f>
        <v>-</v>
      </c>
      <c r="E334" s="17" t="str">
        <f>IF(Districts!L334&gt;Districts!I334, "+", "-")</f>
        <v>-</v>
      </c>
      <c r="F334" s="17" t="str">
        <f>IF(Districts!O334&gt;Districts!L334, "+", "-")</f>
        <v>+</v>
      </c>
      <c r="G334" s="17" t="str">
        <f>IF(Districts!R334&gt;Districts!O334, "+", "-")</f>
        <v>+</v>
      </c>
      <c r="H334" s="17" t="str">
        <f t="shared" si="5"/>
        <v>-</v>
      </c>
    </row>
    <row r="335" spans="1:8" x14ac:dyDescent="0.2">
      <c r="A335" s="7" t="s">
        <v>749</v>
      </c>
      <c r="B335" s="7" t="s">
        <v>750</v>
      </c>
      <c r="C335" s="7" t="s">
        <v>132</v>
      </c>
      <c r="D335" s="17" t="str">
        <f>IF(Districts!I335&gt;Districts!F335, "+", "-")</f>
        <v>-</v>
      </c>
      <c r="E335" s="17" t="str">
        <f>IF(Districts!L335&gt;Districts!I335, "+", "-")</f>
        <v>+</v>
      </c>
      <c r="F335" s="17" t="str">
        <f>IF(Districts!O335&gt;Districts!L335, "+", "-")</f>
        <v>+</v>
      </c>
      <c r="G335" s="17" t="str">
        <f>IF(Districts!R335&gt;Districts!O335, "+", "-")</f>
        <v>+</v>
      </c>
      <c r="H335" s="17" t="str">
        <f t="shared" si="5"/>
        <v>+</v>
      </c>
    </row>
    <row r="336" spans="1:8" x14ac:dyDescent="0.2">
      <c r="A336" s="7" t="s">
        <v>751</v>
      </c>
      <c r="B336" s="7" t="s">
        <v>752</v>
      </c>
      <c r="C336" s="7" t="s">
        <v>132</v>
      </c>
      <c r="D336" s="17" t="str">
        <f>IF(Districts!I336&gt;Districts!F336, "+", "-")</f>
        <v>+</v>
      </c>
      <c r="E336" s="17" t="str">
        <f>IF(Districts!L336&gt;Districts!I336, "+", "-")</f>
        <v>-</v>
      </c>
      <c r="F336" s="17" t="str">
        <f>IF(Districts!O336&gt;Districts!L336, "+", "-")</f>
        <v>+</v>
      </c>
      <c r="G336" s="17" t="str">
        <f>IF(Districts!R336&gt;Districts!O336, "+", "-")</f>
        <v>+</v>
      </c>
      <c r="H336" s="17" t="str">
        <f t="shared" si="5"/>
        <v>+</v>
      </c>
    </row>
    <row r="337" spans="1:8" x14ac:dyDescent="0.2">
      <c r="A337" s="7" t="s">
        <v>753</v>
      </c>
      <c r="B337" s="7" t="s">
        <v>754</v>
      </c>
      <c r="C337" s="7" t="s">
        <v>132</v>
      </c>
      <c r="D337" s="17" t="str">
        <f>IF(Districts!I337&gt;Districts!F337, "+", "-")</f>
        <v>+</v>
      </c>
      <c r="E337" s="17" t="str">
        <f>IF(Districts!L337&gt;Districts!I337, "+", "-")</f>
        <v>+</v>
      </c>
      <c r="F337" s="17" t="str">
        <f>IF(Districts!O337&gt;Districts!L337, "+", "-")</f>
        <v>+</v>
      </c>
      <c r="G337" s="17" t="str">
        <f>IF(Districts!R337&gt;Districts!O337, "+", "-")</f>
        <v>-</v>
      </c>
      <c r="H337" s="17" t="str">
        <f t="shared" si="5"/>
        <v>+</v>
      </c>
    </row>
    <row r="338" spans="1:8" x14ac:dyDescent="0.2">
      <c r="A338" s="7" t="s">
        <v>755</v>
      </c>
      <c r="B338" s="7" t="s">
        <v>756</v>
      </c>
      <c r="C338" s="7" t="s">
        <v>65</v>
      </c>
      <c r="D338" s="17" t="str">
        <f>IF(Districts!I338&gt;Districts!F338, "+", "-")</f>
        <v>+</v>
      </c>
      <c r="E338" s="17" t="str">
        <f>IF(Districts!L338&gt;Districts!I338, "+", "-")</f>
        <v>+</v>
      </c>
      <c r="F338" s="17" t="str">
        <f>IF(Districts!O338&gt;Districts!L338, "+", "-")</f>
        <v>+</v>
      </c>
      <c r="G338" s="17" t="str">
        <f>IF(Districts!R338&gt;Districts!O338, "+", "-")</f>
        <v>+</v>
      </c>
      <c r="H338" s="17" t="str">
        <f t="shared" si="5"/>
        <v>+</v>
      </c>
    </row>
    <row r="339" spans="1:8" x14ac:dyDescent="0.2">
      <c r="A339" s="7" t="s">
        <v>757</v>
      </c>
      <c r="B339" s="7" t="s">
        <v>758</v>
      </c>
      <c r="C339" s="7" t="s">
        <v>82</v>
      </c>
      <c r="D339" s="17" t="str">
        <f>IF(Districts!I339&gt;Districts!F339, "+", "-")</f>
        <v>+</v>
      </c>
      <c r="E339" s="17" t="str">
        <f>IF(Districts!L339&gt;Districts!I339, "+", "-")</f>
        <v>+</v>
      </c>
      <c r="F339" s="17" t="str">
        <f>IF(Districts!O339&gt;Districts!L339, "+", "-")</f>
        <v>+</v>
      </c>
      <c r="G339" s="17" t="str">
        <f>IF(Districts!R339&gt;Districts!O339, "+", "-")</f>
        <v>-</v>
      </c>
      <c r="H339" s="17" t="str">
        <f t="shared" si="5"/>
        <v>+</v>
      </c>
    </row>
    <row r="340" spans="1:8" x14ac:dyDescent="0.2">
      <c r="A340" s="7" t="s">
        <v>759</v>
      </c>
      <c r="B340" s="7" t="s">
        <v>760</v>
      </c>
      <c r="C340" s="7" t="s">
        <v>82</v>
      </c>
      <c r="D340" s="17" t="str">
        <f>IF(Districts!I340&gt;Districts!F340, "+", "-")</f>
        <v>-</v>
      </c>
      <c r="E340" s="17" t="str">
        <f>IF(Districts!L340&gt;Districts!I340, "+", "-")</f>
        <v>+</v>
      </c>
      <c r="F340" s="17" t="str">
        <f>IF(Districts!O340&gt;Districts!L340, "+", "-")</f>
        <v>+</v>
      </c>
      <c r="G340" s="17" t="str">
        <f>IF(Districts!R340&gt;Districts!O340, "+", "-")</f>
        <v>+</v>
      </c>
      <c r="H340" s="17" t="str">
        <f t="shared" si="5"/>
        <v>+</v>
      </c>
    </row>
    <row r="341" spans="1:8" x14ac:dyDescent="0.2">
      <c r="A341" s="7" t="s">
        <v>761</v>
      </c>
      <c r="B341" s="7" t="s">
        <v>762</v>
      </c>
      <c r="C341" s="7" t="s">
        <v>82</v>
      </c>
      <c r="D341" s="17" t="str">
        <f>IF(Districts!I341&gt;Districts!F341, "+", "-")</f>
        <v>+</v>
      </c>
      <c r="E341" s="17" t="str">
        <f>IF(Districts!L341&gt;Districts!I341, "+", "-")</f>
        <v>+</v>
      </c>
      <c r="F341" s="17" t="str">
        <f>IF(Districts!O341&gt;Districts!L341, "+", "-")</f>
        <v>+</v>
      </c>
      <c r="G341" s="17" t="str">
        <f>IF(Districts!R341&gt;Districts!O341, "+", "-")</f>
        <v>-</v>
      </c>
      <c r="H341" s="17" t="str">
        <f t="shared" si="5"/>
        <v>+</v>
      </c>
    </row>
    <row r="342" spans="1:8" x14ac:dyDescent="0.2">
      <c r="A342" s="7" t="s">
        <v>763</v>
      </c>
      <c r="B342" s="7" t="s">
        <v>764</v>
      </c>
      <c r="C342" s="7" t="s">
        <v>82</v>
      </c>
      <c r="D342" s="17" t="str">
        <f>IF(Districts!I342&gt;Districts!F342, "+", "-")</f>
        <v>-</v>
      </c>
      <c r="E342" s="17" t="str">
        <f>IF(Districts!L342&gt;Districts!I342, "+", "-")</f>
        <v>+</v>
      </c>
      <c r="F342" s="17" t="str">
        <f>IF(Districts!O342&gt;Districts!L342, "+", "-")</f>
        <v>+</v>
      </c>
      <c r="G342" s="17" t="str">
        <f>IF(Districts!R342&gt;Districts!O342, "+", "-")</f>
        <v>+</v>
      </c>
      <c r="H342" s="17" t="str">
        <f t="shared" si="5"/>
        <v>+</v>
      </c>
    </row>
    <row r="343" spans="1:8" x14ac:dyDescent="0.2">
      <c r="A343" s="7" t="s">
        <v>765</v>
      </c>
      <c r="B343" s="7" t="s">
        <v>766</v>
      </c>
      <c r="C343" s="7" t="s">
        <v>82</v>
      </c>
      <c r="D343" s="17" t="str">
        <f>IF(Districts!I343&gt;Districts!F343, "+", "-")</f>
        <v>+</v>
      </c>
      <c r="E343" s="17" t="str">
        <f>IF(Districts!L343&gt;Districts!I343, "+", "-")</f>
        <v>+</v>
      </c>
      <c r="F343" s="17" t="str">
        <f>IF(Districts!O343&gt;Districts!L343, "+", "-")</f>
        <v>+</v>
      </c>
      <c r="G343" s="17" t="str">
        <f>IF(Districts!R343&gt;Districts!O343, "+", "-")</f>
        <v>+</v>
      </c>
      <c r="H343" s="17" t="str">
        <f t="shared" si="5"/>
        <v>+</v>
      </c>
    </row>
    <row r="344" spans="1:8" x14ac:dyDescent="0.2">
      <c r="A344" s="7" t="s">
        <v>767</v>
      </c>
      <c r="B344" s="7" t="s">
        <v>768</v>
      </c>
      <c r="C344" s="7" t="s">
        <v>82</v>
      </c>
      <c r="D344" s="17" t="str">
        <f>IF(Districts!I344&gt;Districts!F344, "+", "-")</f>
        <v>+</v>
      </c>
      <c r="E344" s="17" t="str">
        <f>IF(Districts!L344&gt;Districts!I344, "+", "-")</f>
        <v>-</v>
      </c>
      <c r="F344" s="17" t="str">
        <f>IF(Districts!O344&gt;Districts!L344, "+", "-")</f>
        <v>+</v>
      </c>
      <c r="G344" s="17" t="str">
        <f>IF(Districts!R344&gt;Districts!O344, "+", "-")</f>
        <v>+</v>
      </c>
      <c r="H344" s="17" t="str">
        <f t="shared" si="5"/>
        <v>+</v>
      </c>
    </row>
    <row r="345" spans="1:8" x14ac:dyDescent="0.2">
      <c r="A345" s="7" t="s">
        <v>769</v>
      </c>
      <c r="B345" s="7" t="s">
        <v>770</v>
      </c>
      <c r="C345" s="7" t="s">
        <v>137</v>
      </c>
      <c r="D345" s="17" t="str">
        <f>IF(Districts!I345&gt;Districts!F345, "+", "-")</f>
        <v>+</v>
      </c>
      <c r="E345" s="17" t="str">
        <f>IF(Districts!L345&gt;Districts!I345, "+", "-")</f>
        <v>+</v>
      </c>
      <c r="F345" s="17" t="str">
        <f>IF(Districts!O345&gt;Districts!L345, "+", "-")</f>
        <v>-</v>
      </c>
      <c r="G345" s="17" t="str">
        <f>IF(Districts!R345&gt;Districts!O345, "+", "-")</f>
        <v>+</v>
      </c>
      <c r="H345" s="17" t="str">
        <f t="shared" si="5"/>
        <v>+</v>
      </c>
    </row>
    <row r="346" spans="1:8" x14ac:dyDescent="0.2">
      <c r="A346" s="7" t="s">
        <v>771</v>
      </c>
      <c r="B346" s="7" t="s">
        <v>772</v>
      </c>
      <c r="C346" s="7" t="s">
        <v>137</v>
      </c>
      <c r="D346" s="17" t="str">
        <f>IF(Districts!I346&gt;Districts!F346, "+", "-")</f>
        <v>-</v>
      </c>
      <c r="E346" s="17" t="str">
        <f>IF(Districts!L346&gt;Districts!I346, "+", "-")</f>
        <v>+</v>
      </c>
      <c r="F346" s="17" t="str">
        <f>IF(Districts!O346&gt;Districts!L346, "+", "-")</f>
        <v>+</v>
      </c>
      <c r="G346" s="17" t="str">
        <f>IF(Districts!R346&gt;Districts!O346, "+", "-")</f>
        <v>+</v>
      </c>
      <c r="H346" s="17" t="str">
        <f t="shared" si="5"/>
        <v>+</v>
      </c>
    </row>
    <row r="347" spans="1:8" x14ac:dyDescent="0.2">
      <c r="A347" s="7" t="s">
        <v>773</v>
      </c>
      <c r="B347" s="7" t="s">
        <v>774</v>
      </c>
      <c r="C347" s="7" t="s">
        <v>137</v>
      </c>
      <c r="D347" s="17" t="str">
        <f>IF(Districts!I347&gt;Districts!F347, "+", "-")</f>
        <v>+</v>
      </c>
      <c r="E347" s="17" t="str">
        <f>IF(Districts!L347&gt;Districts!I347, "+", "-")</f>
        <v>+</v>
      </c>
      <c r="F347" s="17" t="str">
        <f>IF(Districts!O347&gt;Districts!L347, "+", "-")</f>
        <v>+</v>
      </c>
      <c r="G347" s="17" t="str">
        <f>IF(Districts!R347&gt;Districts!O347, "+", "-")</f>
        <v>+</v>
      </c>
      <c r="H347" s="17" t="str">
        <f t="shared" si="5"/>
        <v>+</v>
      </c>
    </row>
    <row r="348" spans="1:8" x14ac:dyDescent="0.2">
      <c r="A348" s="7" t="s">
        <v>775</v>
      </c>
      <c r="B348" s="7" t="s">
        <v>776</v>
      </c>
      <c r="C348" s="7" t="s">
        <v>137</v>
      </c>
      <c r="D348" s="17" t="str">
        <f>IF(Districts!I348&gt;Districts!F348, "+", "-")</f>
        <v>+</v>
      </c>
      <c r="E348" s="17" t="str">
        <f>IF(Districts!L348&gt;Districts!I348, "+", "-")</f>
        <v>+</v>
      </c>
      <c r="F348" s="17" t="str">
        <f>IF(Districts!O348&gt;Districts!L348, "+", "-")</f>
        <v>+</v>
      </c>
      <c r="G348" s="17" t="str">
        <f>IF(Districts!R348&gt;Districts!O348, "+", "-")</f>
        <v>+</v>
      </c>
      <c r="H348" s="17" t="str">
        <f t="shared" si="5"/>
        <v>+</v>
      </c>
    </row>
    <row r="349" spans="1:8" x14ac:dyDescent="0.2">
      <c r="A349" s="7" t="s">
        <v>777</v>
      </c>
      <c r="B349" s="7" t="s">
        <v>778</v>
      </c>
      <c r="C349" s="7" t="s">
        <v>137</v>
      </c>
      <c r="D349" s="17" t="str">
        <f>IF(Districts!I349&gt;Districts!F349, "+", "-")</f>
        <v>+</v>
      </c>
      <c r="E349" s="17" t="str">
        <f>IF(Districts!L349&gt;Districts!I349, "+", "-")</f>
        <v>+</v>
      </c>
      <c r="F349" s="17" t="str">
        <f>IF(Districts!O349&gt;Districts!L349, "+", "-")</f>
        <v>+</v>
      </c>
      <c r="G349" s="17" t="str">
        <f>IF(Districts!R349&gt;Districts!O349, "+", "-")</f>
        <v>+</v>
      </c>
      <c r="H349" s="17" t="str">
        <f t="shared" si="5"/>
        <v>+</v>
      </c>
    </row>
    <row r="350" spans="1:8" x14ac:dyDescent="0.2">
      <c r="A350" s="7" t="s">
        <v>779</v>
      </c>
      <c r="B350" s="7" t="s">
        <v>780</v>
      </c>
      <c r="C350" s="7" t="s">
        <v>137</v>
      </c>
      <c r="D350" s="17" t="str">
        <f>IF(Districts!I350&gt;Districts!F350, "+", "-")</f>
        <v>-</v>
      </c>
      <c r="E350" s="17" t="str">
        <f>IF(Districts!L350&gt;Districts!I350, "+", "-")</f>
        <v>-</v>
      </c>
      <c r="F350" s="17" t="str">
        <f>IF(Districts!O350&gt;Districts!L350, "+", "-")</f>
        <v>-</v>
      </c>
      <c r="G350" s="17" t="str">
        <f>IF(Districts!R350&gt;Districts!O350, "+", "-")</f>
        <v>-</v>
      </c>
      <c r="H350" s="17" t="str">
        <f t="shared" si="5"/>
        <v>-</v>
      </c>
    </row>
    <row r="351" spans="1:8" x14ac:dyDescent="0.2">
      <c r="A351" s="7" t="s">
        <v>781</v>
      </c>
      <c r="B351" s="7" t="s">
        <v>782</v>
      </c>
      <c r="C351" s="7" t="s">
        <v>137</v>
      </c>
      <c r="D351" s="17" t="str">
        <f>IF(Districts!I351&gt;Districts!F351, "+", "-")</f>
        <v>+</v>
      </c>
      <c r="E351" s="17" t="str">
        <f>IF(Districts!L351&gt;Districts!I351, "+", "-")</f>
        <v>+</v>
      </c>
      <c r="F351" s="17" t="str">
        <f>IF(Districts!O351&gt;Districts!L351, "+", "-")</f>
        <v>-</v>
      </c>
      <c r="G351" s="17" t="str">
        <f>IF(Districts!R351&gt;Districts!O351, "+", "-")</f>
        <v>+</v>
      </c>
      <c r="H351" s="17" t="str">
        <f t="shared" si="5"/>
        <v>+</v>
      </c>
    </row>
    <row r="352" spans="1:8" x14ac:dyDescent="0.2">
      <c r="A352" s="7" t="s">
        <v>783</v>
      </c>
      <c r="B352" s="7" t="s">
        <v>784</v>
      </c>
      <c r="C352" s="7" t="s">
        <v>189</v>
      </c>
      <c r="D352" s="17" t="str">
        <f>IF(Districts!I352&gt;Districts!F352, "+", "-")</f>
        <v>+</v>
      </c>
      <c r="E352" s="17" t="str">
        <f>IF(Districts!L352&gt;Districts!I352, "+", "-")</f>
        <v>+</v>
      </c>
      <c r="F352" s="17" t="str">
        <f>IF(Districts!O352&gt;Districts!L352, "+", "-")</f>
        <v>+</v>
      </c>
      <c r="G352" s="17" t="str">
        <f>IF(Districts!R352&gt;Districts!O352, "+", "-")</f>
        <v>+</v>
      </c>
      <c r="H352" s="17" t="str">
        <f t="shared" si="5"/>
        <v>+</v>
      </c>
    </row>
    <row r="353" spans="1:8" x14ac:dyDescent="0.2">
      <c r="A353" s="7" t="s">
        <v>785</v>
      </c>
      <c r="B353" s="7" t="s">
        <v>786</v>
      </c>
      <c r="C353" s="7" t="s">
        <v>189</v>
      </c>
      <c r="D353" s="17" t="str">
        <f>IF(Districts!I353&gt;Districts!F353, "+", "-")</f>
        <v>+</v>
      </c>
      <c r="E353" s="17" t="str">
        <f>IF(Districts!L353&gt;Districts!I353, "+", "-")</f>
        <v>+</v>
      </c>
      <c r="F353" s="17" t="str">
        <f>IF(Districts!O353&gt;Districts!L353, "+", "-")</f>
        <v>+</v>
      </c>
      <c r="G353" s="17" t="str">
        <f>IF(Districts!R353&gt;Districts!O353, "+", "-")</f>
        <v>+</v>
      </c>
      <c r="H353" s="17" t="str">
        <f t="shared" si="5"/>
        <v>+</v>
      </c>
    </row>
    <row r="354" spans="1:8" x14ac:dyDescent="0.2">
      <c r="A354" s="7" t="s">
        <v>787</v>
      </c>
      <c r="B354" s="7" t="s">
        <v>788</v>
      </c>
      <c r="C354" s="7" t="s">
        <v>137</v>
      </c>
      <c r="D354" s="17" t="str">
        <f>IF(Districts!I354&gt;Districts!F354, "+", "-")</f>
        <v>+</v>
      </c>
      <c r="E354" s="17" t="str">
        <f>IF(Districts!L354&gt;Districts!I354, "+", "-")</f>
        <v>+</v>
      </c>
      <c r="F354" s="17" t="str">
        <f>IF(Districts!O354&gt;Districts!L354, "+", "-")</f>
        <v>+</v>
      </c>
      <c r="G354" s="17" t="str">
        <f>IF(Districts!R354&gt;Districts!O354, "+", "-")</f>
        <v>+</v>
      </c>
      <c r="H354" s="17" t="str">
        <f t="shared" si="5"/>
        <v>+</v>
      </c>
    </row>
    <row r="355" spans="1:8" x14ac:dyDescent="0.2">
      <c r="A355" s="7" t="s">
        <v>789</v>
      </c>
      <c r="B355" s="7" t="s">
        <v>790</v>
      </c>
      <c r="C355" s="7" t="s">
        <v>189</v>
      </c>
      <c r="D355" s="17" t="str">
        <f>IF(Districts!I355&gt;Districts!F355, "+", "-")</f>
        <v>+</v>
      </c>
      <c r="E355" s="17" t="str">
        <f>IF(Districts!L355&gt;Districts!I355, "+", "-")</f>
        <v>+</v>
      </c>
      <c r="F355" s="17" t="str">
        <f>IF(Districts!O355&gt;Districts!L355, "+", "-")</f>
        <v>+</v>
      </c>
      <c r="G355" s="17" t="str">
        <f>IF(Districts!R355&gt;Districts!O355, "+", "-")</f>
        <v>+</v>
      </c>
      <c r="H355" s="17" t="str">
        <f t="shared" si="5"/>
        <v>+</v>
      </c>
    </row>
    <row r="356" spans="1:8" x14ac:dyDescent="0.2">
      <c r="A356" s="7" t="s">
        <v>791</v>
      </c>
      <c r="B356" s="7" t="s">
        <v>792</v>
      </c>
      <c r="C356" s="7" t="s">
        <v>427</v>
      </c>
      <c r="D356" s="17" t="str">
        <f>IF(Districts!I356&gt;Districts!F356, "+", "-")</f>
        <v>+</v>
      </c>
      <c r="E356" s="17" t="str">
        <f>IF(Districts!L356&gt;Districts!I356, "+", "-")</f>
        <v>+</v>
      </c>
      <c r="F356" s="17" t="str">
        <f>IF(Districts!O356&gt;Districts!L356, "+", "-")</f>
        <v>+</v>
      </c>
      <c r="G356" s="17" t="str">
        <f>IF(Districts!R356&gt;Districts!O356, "+", "-")</f>
        <v>+</v>
      </c>
      <c r="H356" s="17" t="str">
        <f t="shared" si="5"/>
        <v>+</v>
      </c>
    </row>
    <row r="357" spans="1:8" x14ac:dyDescent="0.2">
      <c r="A357" s="7" t="s">
        <v>793</v>
      </c>
      <c r="B357" s="7" t="s">
        <v>794</v>
      </c>
      <c r="C357" s="7" t="s">
        <v>249</v>
      </c>
      <c r="D357" s="17" t="str">
        <f>IF(Districts!I357&gt;Districts!F357, "+", "-")</f>
        <v>-</v>
      </c>
      <c r="E357" s="17" t="str">
        <f>IF(Districts!L357&gt;Districts!I357, "+", "-")</f>
        <v>-</v>
      </c>
      <c r="F357" s="17" t="str">
        <f>IF(Districts!O357&gt;Districts!L357, "+", "-")</f>
        <v>+</v>
      </c>
      <c r="G357" s="17" t="str">
        <f>IF(Districts!R357&gt;Districts!O357, "+", "-")</f>
        <v>+</v>
      </c>
      <c r="H357" s="17" t="str">
        <f t="shared" si="5"/>
        <v>-</v>
      </c>
    </row>
    <row r="358" spans="1:8" x14ac:dyDescent="0.2">
      <c r="A358" s="7" t="s">
        <v>795</v>
      </c>
      <c r="B358" s="7" t="s">
        <v>796</v>
      </c>
      <c r="C358" s="7" t="s">
        <v>249</v>
      </c>
      <c r="D358" s="17" t="str">
        <f>IF(Districts!I358&gt;Districts!F358, "+", "-")</f>
        <v>-</v>
      </c>
      <c r="E358" s="17" t="str">
        <f>IF(Districts!L358&gt;Districts!I358, "+", "-")</f>
        <v>+</v>
      </c>
      <c r="F358" s="17" t="str">
        <f>IF(Districts!O358&gt;Districts!L358, "+", "-")</f>
        <v>-</v>
      </c>
      <c r="G358" s="17" t="str">
        <f>IF(Districts!R358&gt;Districts!O358, "+", "-")</f>
        <v>+</v>
      </c>
      <c r="H358" s="17" t="str">
        <f t="shared" si="5"/>
        <v>-</v>
      </c>
    </row>
    <row r="359" spans="1:8" x14ac:dyDescent="0.2">
      <c r="A359" s="7" t="s">
        <v>797</v>
      </c>
      <c r="B359" s="7" t="s">
        <v>798</v>
      </c>
      <c r="C359" s="7" t="s">
        <v>249</v>
      </c>
      <c r="D359" s="17" t="str">
        <f>IF(Districts!I359&gt;Districts!F359, "+", "-")</f>
        <v>+</v>
      </c>
      <c r="E359" s="17" t="str">
        <f>IF(Districts!L359&gt;Districts!I359, "+", "-")</f>
        <v>+</v>
      </c>
      <c r="F359" s="17" t="str">
        <f>IF(Districts!O359&gt;Districts!L359, "+", "-")</f>
        <v>+</v>
      </c>
      <c r="G359" s="17" t="str">
        <f>IF(Districts!R359&gt;Districts!O359, "+", "-")</f>
        <v>+</v>
      </c>
      <c r="H359" s="17" t="str">
        <f t="shared" si="5"/>
        <v>+</v>
      </c>
    </row>
    <row r="360" spans="1:8" x14ac:dyDescent="0.2">
      <c r="A360" s="7" t="s">
        <v>799</v>
      </c>
      <c r="B360" s="7" t="s">
        <v>800</v>
      </c>
      <c r="C360" s="7" t="s">
        <v>174</v>
      </c>
      <c r="D360" s="17" t="str">
        <f>IF(Districts!I360&gt;Districts!F360, "+", "-")</f>
        <v>-</v>
      </c>
      <c r="E360" s="17" t="str">
        <f>IF(Districts!L360&gt;Districts!I360, "+", "-")</f>
        <v>-</v>
      </c>
      <c r="F360" s="17" t="str">
        <f>IF(Districts!O360&gt;Districts!L360, "+", "-")</f>
        <v>+</v>
      </c>
      <c r="G360" s="17" t="str">
        <f>IF(Districts!R360&gt;Districts!O360, "+", "-")</f>
        <v>+</v>
      </c>
      <c r="H360" s="17" t="str">
        <f t="shared" si="5"/>
        <v>-</v>
      </c>
    </row>
    <row r="361" spans="1:8" x14ac:dyDescent="0.2">
      <c r="A361" s="7" t="s">
        <v>801</v>
      </c>
      <c r="B361" s="7" t="s">
        <v>802</v>
      </c>
      <c r="C361" s="7" t="s">
        <v>174</v>
      </c>
      <c r="D361" s="17" t="str">
        <f>IF(Districts!I361&gt;Districts!F361, "+", "-")</f>
        <v>+</v>
      </c>
      <c r="E361" s="17" t="str">
        <f>IF(Districts!L361&gt;Districts!I361, "+", "-")</f>
        <v>+</v>
      </c>
      <c r="F361" s="17" t="str">
        <f>IF(Districts!O361&gt;Districts!L361, "+", "-")</f>
        <v>+</v>
      </c>
      <c r="G361" s="17" t="str">
        <f>IF(Districts!R361&gt;Districts!O361, "+", "-")</f>
        <v>+</v>
      </c>
      <c r="H361" s="17" t="str">
        <f t="shared" si="5"/>
        <v>+</v>
      </c>
    </row>
    <row r="362" spans="1:8" x14ac:dyDescent="0.2">
      <c r="A362" s="7" t="s">
        <v>803</v>
      </c>
      <c r="B362" s="7" t="s">
        <v>804</v>
      </c>
      <c r="C362" s="7" t="s">
        <v>174</v>
      </c>
      <c r="D362" s="17" t="str">
        <f>IF(Districts!I362&gt;Districts!F362, "+", "-")</f>
        <v>-</v>
      </c>
      <c r="E362" s="17" t="str">
        <f>IF(Districts!L362&gt;Districts!I362, "+", "-")</f>
        <v>+</v>
      </c>
      <c r="F362" s="17" t="str">
        <f>IF(Districts!O362&gt;Districts!L362, "+", "-")</f>
        <v>-</v>
      </c>
      <c r="G362" s="17" t="str">
        <f>IF(Districts!R362&gt;Districts!O362, "+", "-")</f>
        <v>+</v>
      </c>
      <c r="H362" s="17" t="str">
        <f t="shared" si="5"/>
        <v>-</v>
      </c>
    </row>
    <row r="363" spans="1:8" x14ac:dyDescent="0.2">
      <c r="A363" s="7" t="s">
        <v>805</v>
      </c>
      <c r="B363" s="7" t="s">
        <v>806</v>
      </c>
      <c r="C363" s="7" t="s">
        <v>807</v>
      </c>
      <c r="D363" s="17" t="str">
        <f>IF(Districts!I363&gt;Districts!F363, "+", "-")</f>
        <v>+</v>
      </c>
      <c r="E363" s="17" t="str">
        <f>IF(Districts!L363&gt;Districts!I363, "+", "-")</f>
        <v>+</v>
      </c>
      <c r="F363" s="17" t="str">
        <f>IF(Districts!O363&gt;Districts!L363, "+", "-")</f>
        <v>+</v>
      </c>
      <c r="G363" s="17" t="str">
        <f>IF(Districts!R363&gt;Districts!O363, "+", "-")</f>
        <v>+</v>
      </c>
      <c r="H363" s="17" t="str">
        <f t="shared" si="5"/>
        <v>+</v>
      </c>
    </row>
    <row r="364" spans="1:8" x14ac:dyDescent="0.2">
      <c r="A364" s="7" t="s">
        <v>808</v>
      </c>
      <c r="B364" s="7" t="s">
        <v>809</v>
      </c>
      <c r="C364" s="7" t="s">
        <v>807</v>
      </c>
      <c r="D364" s="17" t="str">
        <f>IF(Districts!I364&gt;Districts!F364, "+", "-")</f>
        <v>-</v>
      </c>
      <c r="E364" s="17" t="str">
        <f>IF(Districts!L364&gt;Districts!I364, "+", "-")</f>
        <v>-</v>
      </c>
      <c r="F364" s="17" t="str">
        <f>IF(Districts!O364&gt;Districts!L364, "+", "-")</f>
        <v>+</v>
      </c>
      <c r="G364" s="17" t="str">
        <f>IF(Districts!R364&gt;Districts!O364, "+", "-")</f>
        <v>+</v>
      </c>
      <c r="H364" s="17" t="str">
        <f t="shared" si="5"/>
        <v>-</v>
      </c>
    </row>
    <row r="365" spans="1:8" x14ac:dyDescent="0.2">
      <c r="A365" s="7" t="s">
        <v>810</v>
      </c>
      <c r="B365" s="7" t="s">
        <v>811</v>
      </c>
      <c r="C365" s="7" t="s">
        <v>38</v>
      </c>
      <c r="D365" s="17" t="str">
        <f>IF(Districts!I365&gt;Districts!F365, "+", "-")</f>
        <v>-</v>
      </c>
      <c r="E365" s="17" t="str">
        <f>IF(Districts!L365&gt;Districts!I365, "+", "-")</f>
        <v>-</v>
      </c>
      <c r="F365" s="17" t="str">
        <f>IF(Districts!O365&gt;Districts!L365, "+", "-")</f>
        <v>-</v>
      </c>
      <c r="G365" s="17" t="str">
        <f>IF(Districts!R365&gt;Districts!O365, "+", "-")</f>
        <v>+</v>
      </c>
      <c r="H365" s="17" t="str">
        <f t="shared" si="5"/>
        <v>-</v>
      </c>
    </row>
    <row r="366" spans="1:8" x14ac:dyDescent="0.2">
      <c r="A366" s="7" t="s">
        <v>812</v>
      </c>
      <c r="B366" s="7" t="s">
        <v>813</v>
      </c>
      <c r="C366" s="7" t="s">
        <v>38</v>
      </c>
      <c r="D366" s="17" t="str">
        <f>IF(Districts!I366&gt;Districts!F366, "+", "-")</f>
        <v>-</v>
      </c>
      <c r="E366" s="17" t="str">
        <f>IF(Districts!L366&gt;Districts!I366, "+", "-")</f>
        <v>-</v>
      </c>
      <c r="F366" s="17" t="str">
        <f>IF(Districts!O366&gt;Districts!L366, "+", "-")</f>
        <v>-</v>
      </c>
      <c r="G366" s="17" t="str">
        <f>IF(Districts!R366&gt;Districts!O366, "+", "-")</f>
        <v>+</v>
      </c>
      <c r="H366" s="17" t="str">
        <f t="shared" si="5"/>
        <v>-</v>
      </c>
    </row>
    <row r="367" spans="1:8" x14ac:dyDescent="0.2">
      <c r="A367" s="7" t="s">
        <v>814</v>
      </c>
      <c r="B367" s="7" t="s">
        <v>815</v>
      </c>
      <c r="C367" s="7" t="s">
        <v>38</v>
      </c>
      <c r="D367" s="17" t="str">
        <f>IF(Districts!I367&gt;Districts!F367, "+", "-")</f>
        <v>-</v>
      </c>
      <c r="E367" s="17" t="str">
        <f>IF(Districts!L367&gt;Districts!I367, "+", "-")</f>
        <v>+</v>
      </c>
      <c r="F367" s="17" t="str">
        <f>IF(Districts!O367&gt;Districts!L367, "+", "-")</f>
        <v>-</v>
      </c>
      <c r="G367" s="17" t="str">
        <f>IF(Districts!R367&gt;Districts!O367, "+", "-")</f>
        <v>+</v>
      </c>
      <c r="H367" s="17" t="str">
        <f t="shared" si="5"/>
        <v>-</v>
      </c>
    </row>
    <row r="368" spans="1:8" x14ac:dyDescent="0.2">
      <c r="A368" s="7" t="s">
        <v>816</v>
      </c>
      <c r="B368" s="7" t="s">
        <v>817</v>
      </c>
      <c r="C368" s="7" t="s">
        <v>38</v>
      </c>
      <c r="D368" s="17" t="str">
        <f>IF(Districts!I368&gt;Districts!F368, "+", "-")</f>
        <v>-</v>
      </c>
      <c r="E368" s="17" t="str">
        <f>IF(Districts!L368&gt;Districts!I368, "+", "-")</f>
        <v>+</v>
      </c>
      <c r="F368" s="17" t="str">
        <f>IF(Districts!O368&gt;Districts!L368, "+", "-")</f>
        <v>-</v>
      </c>
      <c r="G368" s="17" t="str">
        <f>IF(Districts!R368&gt;Districts!O368, "+", "-")</f>
        <v>-</v>
      </c>
      <c r="H368" s="17" t="str">
        <f t="shared" si="5"/>
        <v>-</v>
      </c>
    </row>
    <row r="369" spans="1:8" x14ac:dyDescent="0.2">
      <c r="A369" s="7" t="s">
        <v>818</v>
      </c>
      <c r="B369" s="7" t="s">
        <v>819</v>
      </c>
      <c r="C369" s="7" t="s">
        <v>183</v>
      </c>
      <c r="D369" s="17" t="str">
        <f>IF(Districts!I369&gt;Districts!F369, "+", "-")</f>
        <v>+</v>
      </c>
      <c r="E369" s="17" t="str">
        <f>IF(Districts!L369&gt;Districts!I369, "+", "-")</f>
        <v>-</v>
      </c>
      <c r="F369" s="17" t="str">
        <f>IF(Districts!O369&gt;Districts!L369, "+", "-")</f>
        <v>-</v>
      </c>
      <c r="G369" s="17" t="str">
        <f>IF(Districts!R369&gt;Districts!O369, "+", "-")</f>
        <v>-</v>
      </c>
      <c r="H369" s="17" t="str">
        <f t="shared" si="5"/>
        <v>-</v>
      </c>
    </row>
    <row r="370" spans="1:8" x14ac:dyDescent="0.2">
      <c r="A370" s="7" t="s">
        <v>820</v>
      </c>
      <c r="B370" s="7" t="s">
        <v>540</v>
      </c>
      <c r="C370" s="7" t="s">
        <v>337</v>
      </c>
      <c r="D370" s="17" t="str">
        <f>IF(Districts!I370&gt;Districts!F370, "+", "-")</f>
        <v>-</v>
      </c>
      <c r="E370" s="17" t="str">
        <f>IF(Districts!L370&gt;Districts!I370, "+", "-")</f>
        <v>-</v>
      </c>
      <c r="F370" s="17" t="str">
        <f>IF(Districts!O370&gt;Districts!L370, "+", "-")</f>
        <v>+</v>
      </c>
      <c r="G370" s="17" t="str">
        <f>IF(Districts!R370&gt;Districts!O370, "+", "-")</f>
        <v>-</v>
      </c>
      <c r="H370" s="17" t="str">
        <f t="shared" si="5"/>
        <v>-</v>
      </c>
    </row>
    <row r="371" spans="1:8" x14ac:dyDescent="0.2">
      <c r="A371" s="7" t="s">
        <v>821</v>
      </c>
      <c r="B371" s="7" t="s">
        <v>822</v>
      </c>
      <c r="C371" s="7" t="s">
        <v>337</v>
      </c>
      <c r="D371" s="17" t="str">
        <f>IF(Districts!I371&gt;Districts!F371, "+", "-")</f>
        <v>+</v>
      </c>
      <c r="E371" s="17" t="str">
        <f>IF(Districts!L371&gt;Districts!I371, "+", "-")</f>
        <v>+</v>
      </c>
      <c r="F371" s="17" t="str">
        <f>IF(Districts!O371&gt;Districts!L371, "+", "-")</f>
        <v>+</v>
      </c>
      <c r="G371" s="17" t="str">
        <f>IF(Districts!R371&gt;Districts!O371, "+", "-")</f>
        <v>+</v>
      </c>
      <c r="H371" s="17" t="str">
        <f t="shared" si="5"/>
        <v>+</v>
      </c>
    </row>
    <row r="372" spans="1:8" x14ac:dyDescent="0.2">
      <c r="A372" s="7" t="s">
        <v>823</v>
      </c>
      <c r="B372" s="7" t="s">
        <v>824</v>
      </c>
      <c r="C372" s="7" t="s">
        <v>337</v>
      </c>
      <c r="D372" s="17" t="str">
        <f>IF(Districts!I372&gt;Districts!F372, "+", "-")</f>
        <v>-</v>
      </c>
      <c r="E372" s="17" t="str">
        <f>IF(Districts!L372&gt;Districts!I372, "+", "-")</f>
        <v>+</v>
      </c>
      <c r="F372" s="17" t="str">
        <f>IF(Districts!O372&gt;Districts!L372, "+", "-")</f>
        <v>+</v>
      </c>
      <c r="G372" s="17" t="str">
        <f>IF(Districts!R372&gt;Districts!O372, "+", "-")</f>
        <v>-</v>
      </c>
      <c r="H372" s="17" t="str">
        <f t="shared" si="5"/>
        <v>N</v>
      </c>
    </row>
    <row r="373" spans="1:8" x14ac:dyDescent="0.2">
      <c r="A373" s="7" t="s">
        <v>825</v>
      </c>
      <c r="B373" s="7" t="s">
        <v>826</v>
      </c>
      <c r="C373" s="7" t="s">
        <v>246</v>
      </c>
      <c r="D373" s="17" t="str">
        <f>IF(Districts!I373&gt;Districts!F373, "+", "-")</f>
        <v>+</v>
      </c>
      <c r="E373" s="17" t="str">
        <f>IF(Districts!L373&gt;Districts!I373, "+", "-")</f>
        <v>-</v>
      </c>
      <c r="F373" s="17" t="str">
        <f>IF(Districts!O373&gt;Districts!L373, "+", "-")</f>
        <v>-</v>
      </c>
      <c r="G373" s="17" t="str">
        <f>IF(Districts!R373&gt;Districts!O373, "+", "-")</f>
        <v>+</v>
      </c>
      <c r="H373" s="17" t="str">
        <f t="shared" si="5"/>
        <v>-</v>
      </c>
    </row>
    <row r="374" spans="1:8" x14ac:dyDescent="0.2">
      <c r="A374" s="7" t="s">
        <v>827</v>
      </c>
      <c r="B374" s="7" t="s">
        <v>828</v>
      </c>
      <c r="C374" s="7" t="s">
        <v>246</v>
      </c>
      <c r="D374" s="17" t="str">
        <f>IF(Districts!I374&gt;Districts!F374, "+", "-")</f>
        <v>-</v>
      </c>
      <c r="E374" s="17" t="str">
        <f>IF(Districts!L374&gt;Districts!I374, "+", "-")</f>
        <v>+</v>
      </c>
      <c r="F374" s="17" t="str">
        <f>IF(Districts!O374&gt;Districts!L374, "+", "-")</f>
        <v>+</v>
      </c>
      <c r="G374" s="17" t="str">
        <f>IF(Districts!R374&gt;Districts!O374, "+", "-")</f>
        <v>+</v>
      </c>
      <c r="H374" s="17" t="str">
        <f t="shared" si="5"/>
        <v>+</v>
      </c>
    </row>
    <row r="375" spans="1:8" x14ac:dyDescent="0.2">
      <c r="A375" s="7" t="s">
        <v>829</v>
      </c>
      <c r="B375" s="7" t="s">
        <v>830</v>
      </c>
      <c r="C375" s="7" t="s">
        <v>246</v>
      </c>
      <c r="D375" s="17" t="str">
        <f>IF(Districts!I375&gt;Districts!F375, "+", "-")</f>
        <v>-</v>
      </c>
      <c r="E375" s="17" t="str">
        <f>IF(Districts!L375&gt;Districts!I375, "+", "-")</f>
        <v>+</v>
      </c>
      <c r="F375" s="17" t="str">
        <f>IF(Districts!O375&gt;Districts!L375, "+", "-")</f>
        <v>+</v>
      </c>
      <c r="G375" s="17" t="str">
        <f>IF(Districts!R375&gt;Districts!O375, "+", "-")</f>
        <v>+</v>
      </c>
      <c r="H375" s="17" t="str">
        <f t="shared" si="5"/>
        <v>+</v>
      </c>
    </row>
    <row r="376" spans="1:8" x14ac:dyDescent="0.2">
      <c r="A376" s="7" t="s">
        <v>831</v>
      </c>
      <c r="B376" s="7" t="s">
        <v>832</v>
      </c>
      <c r="C376" s="7" t="s">
        <v>246</v>
      </c>
      <c r="D376" s="17" t="str">
        <f>IF(Districts!I376&gt;Districts!F376, "+", "-")</f>
        <v>+</v>
      </c>
      <c r="E376" s="17" t="str">
        <f>IF(Districts!L376&gt;Districts!I376, "+", "-")</f>
        <v>+</v>
      </c>
      <c r="F376" s="17" t="str">
        <f>IF(Districts!O376&gt;Districts!L376, "+", "-")</f>
        <v>+</v>
      </c>
      <c r="G376" s="17" t="str">
        <f>IF(Districts!R376&gt;Districts!O376, "+", "-")</f>
        <v>+</v>
      </c>
      <c r="H376" s="17" t="str">
        <f t="shared" si="5"/>
        <v>+</v>
      </c>
    </row>
    <row r="377" spans="1:8" x14ac:dyDescent="0.2">
      <c r="A377" s="7" t="s">
        <v>833</v>
      </c>
      <c r="B377" s="7" t="s">
        <v>834</v>
      </c>
      <c r="C377" s="7" t="s">
        <v>291</v>
      </c>
      <c r="D377" s="17" t="str">
        <f>IF(Districts!I377&gt;Districts!F377, "+", "-")</f>
        <v>+</v>
      </c>
      <c r="E377" s="17" t="str">
        <f>IF(Districts!L377&gt;Districts!I377, "+", "-")</f>
        <v>+</v>
      </c>
      <c r="F377" s="17" t="str">
        <f>IF(Districts!O377&gt;Districts!L377, "+", "-")</f>
        <v>-</v>
      </c>
      <c r="G377" s="17" t="str">
        <f>IF(Districts!R377&gt;Districts!O377, "+", "-")</f>
        <v>-</v>
      </c>
      <c r="H377" s="17" t="str">
        <f t="shared" si="5"/>
        <v>N</v>
      </c>
    </row>
    <row r="378" spans="1:8" x14ac:dyDescent="0.2">
      <c r="A378" s="7" t="s">
        <v>835</v>
      </c>
      <c r="B378" s="7" t="s">
        <v>582</v>
      </c>
      <c r="C378" s="7" t="s">
        <v>291</v>
      </c>
      <c r="D378" s="17" t="str">
        <f>IF(Districts!I378&gt;Districts!F378, "+", "-")</f>
        <v>+</v>
      </c>
      <c r="E378" s="17" t="str">
        <f>IF(Districts!L378&gt;Districts!I378, "+", "-")</f>
        <v>+</v>
      </c>
      <c r="F378" s="17" t="str">
        <f>IF(Districts!O378&gt;Districts!L378, "+", "-")</f>
        <v>+</v>
      </c>
      <c r="G378" s="17" t="str">
        <f>IF(Districts!R378&gt;Districts!O378, "+", "-")</f>
        <v>+</v>
      </c>
      <c r="H378" s="17" t="str">
        <f t="shared" si="5"/>
        <v>+</v>
      </c>
    </row>
    <row r="379" spans="1:8" x14ac:dyDescent="0.2">
      <c r="A379" s="7" t="s">
        <v>836</v>
      </c>
      <c r="B379" s="7" t="s">
        <v>837</v>
      </c>
      <c r="C379" s="7" t="s">
        <v>291</v>
      </c>
      <c r="D379" s="17" t="str">
        <f>IF(Districts!I379&gt;Districts!F379, "+", "-")</f>
        <v>+</v>
      </c>
      <c r="E379" s="17" t="str">
        <f>IF(Districts!L379&gt;Districts!I379, "+", "-")</f>
        <v>+</v>
      </c>
      <c r="F379" s="17" t="str">
        <f>IF(Districts!O379&gt;Districts!L379, "+", "-")</f>
        <v>+</v>
      </c>
      <c r="G379" s="17" t="str">
        <f>IF(Districts!R379&gt;Districts!O379, "+", "-")</f>
        <v>+</v>
      </c>
      <c r="H379" s="17" t="str">
        <f t="shared" si="5"/>
        <v>+</v>
      </c>
    </row>
    <row r="380" spans="1:8" x14ac:dyDescent="0.2">
      <c r="A380" s="7" t="s">
        <v>838</v>
      </c>
      <c r="B380" s="7" t="s">
        <v>530</v>
      </c>
      <c r="C380" s="7" t="s">
        <v>291</v>
      </c>
      <c r="D380" s="17" t="str">
        <f>IF(Districts!I380&gt;Districts!F380, "+", "-")</f>
        <v>+</v>
      </c>
      <c r="E380" s="17" t="str">
        <f>IF(Districts!L380&gt;Districts!I380, "+", "-")</f>
        <v>-</v>
      </c>
      <c r="F380" s="17" t="str">
        <f>IF(Districts!O380&gt;Districts!L380, "+", "-")</f>
        <v>-</v>
      </c>
      <c r="G380" s="17" t="str">
        <f>IF(Districts!R380&gt;Districts!O380, "+", "-")</f>
        <v>+</v>
      </c>
      <c r="H380" s="17" t="str">
        <f t="shared" si="5"/>
        <v>-</v>
      </c>
    </row>
    <row r="381" spans="1:8" x14ac:dyDescent="0.2">
      <c r="A381" s="7" t="s">
        <v>839</v>
      </c>
      <c r="B381" s="7" t="s">
        <v>840</v>
      </c>
      <c r="C381" s="7" t="s">
        <v>180</v>
      </c>
      <c r="D381" s="17" t="str">
        <f>IF(Districts!I381&gt;Districts!F381, "+", "-")</f>
        <v>+</v>
      </c>
      <c r="E381" s="17" t="str">
        <f>IF(Districts!L381&gt;Districts!I381, "+", "-")</f>
        <v>-</v>
      </c>
      <c r="F381" s="17" t="str">
        <f>IF(Districts!O381&gt;Districts!L381, "+", "-")</f>
        <v>+</v>
      </c>
      <c r="G381" s="17" t="str">
        <f>IF(Districts!R381&gt;Districts!O381, "+", "-")</f>
        <v>+</v>
      </c>
      <c r="H381" s="17" t="str">
        <f t="shared" si="5"/>
        <v>+</v>
      </c>
    </row>
    <row r="382" spans="1:8" x14ac:dyDescent="0.2">
      <c r="A382" s="7" t="s">
        <v>841</v>
      </c>
      <c r="B382" s="7" t="s">
        <v>842</v>
      </c>
      <c r="C382" s="7" t="s">
        <v>180</v>
      </c>
      <c r="D382" s="17" t="str">
        <f>IF(Districts!I382&gt;Districts!F382, "+", "-")</f>
        <v>-</v>
      </c>
      <c r="E382" s="17" t="str">
        <f>IF(Districts!L382&gt;Districts!I382, "+", "-")</f>
        <v>-</v>
      </c>
      <c r="F382" s="17" t="str">
        <f>IF(Districts!O382&gt;Districts!L382, "+", "-")</f>
        <v>-</v>
      </c>
      <c r="G382" s="17" t="str">
        <f>IF(Districts!R382&gt;Districts!O382, "+", "-")</f>
        <v>-</v>
      </c>
      <c r="H382" s="17" t="str">
        <f t="shared" si="5"/>
        <v>-</v>
      </c>
    </row>
    <row r="383" spans="1:8" x14ac:dyDescent="0.2">
      <c r="A383" s="7" t="s">
        <v>843</v>
      </c>
      <c r="B383" s="7" t="s">
        <v>844</v>
      </c>
      <c r="C383" s="7" t="s">
        <v>180</v>
      </c>
      <c r="D383" s="17" t="str">
        <f>IF(Districts!I383&gt;Districts!F383, "+", "-")</f>
        <v>+</v>
      </c>
      <c r="E383" s="17" t="str">
        <f>IF(Districts!L383&gt;Districts!I383, "+", "-")</f>
        <v>+</v>
      </c>
      <c r="F383" s="17" t="str">
        <f>IF(Districts!O383&gt;Districts!L383, "+", "-")</f>
        <v>+</v>
      </c>
      <c r="G383" s="17" t="str">
        <f>IF(Districts!R383&gt;Districts!O383, "+", "-")</f>
        <v>+</v>
      </c>
      <c r="H383" s="17" t="str">
        <f t="shared" si="5"/>
        <v>+</v>
      </c>
    </row>
    <row r="384" spans="1:8" x14ac:dyDescent="0.2">
      <c r="A384" s="7" t="s">
        <v>845</v>
      </c>
      <c r="B384" s="7" t="s">
        <v>846</v>
      </c>
      <c r="C384" s="7" t="s">
        <v>180</v>
      </c>
      <c r="D384" s="17" t="str">
        <f>IF(Districts!I384&gt;Districts!F384, "+", "-")</f>
        <v>+</v>
      </c>
      <c r="E384" s="17" t="str">
        <f>IF(Districts!L384&gt;Districts!I384, "+", "-")</f>
        <v>-</v>
      </c>
      <c r="F384" s="17" t="str">
        <f>IF(Districts!O384&gt;Districts!L384, "+", "-")</f>
        <v>-</v>
      </c>
      <c r="G384" s="17" t="str">
        <f>IF(Districts!R384&gt;Districts!O384, "+", "-")</f>
        <v>+</v>
      </c>
      <c r="H384" s="17" t="str">
        <f t="shared" si="5"/>
        <v>-</v>
      </c>
    </row>
    <row r="385" spans="1:8" x14ac:dyDescent="0.2">
      <c r="A385" s="7" t="s">
        <v>847</v>
      </c>
      <c r="B385" s="7" t="s">
        <v>848</v>
      </c>
      <c r="C385" s="7" t="s">
        <v>180</v>
      </c>
      <c r="D385" s="17" t="str">
        <f>IF(Districts!I385&gt;Districts!F385, "+", "-")</f>
        <v>+</v>
      </c>
      <c r="E385" s="17" t="str">
        <f>IF(Districts!L385&gt;Districts!I385, "+", "-")</f>
        <v>-</v>
      </c>
      <c r="F385" s="17" t="str">
        <f>IF(Districts!O385&gt;Districts!L385, "+", "-")</f>
        <v>-</v>
      </c>
      <c r="G385" s="17" t="str">
        <f>IF(Districts!R385&gt;Districts!O385, "+", "-")</f>
        <v>-</v>
      </c>
      <c r="H385" s="17" t="str">
        <f t="shared" si="5"/>
        <v>-</v>
      </c>
    </row>
    <row r="386" spans="1:8" x14ac:dyDescent="0.2">
      <c r="A386" s="7" t="s">
        <v>849</v>
      </c>
      <c r="B386" s="7" t="s">
        <v>850</v>
      </c>
      <c r="C386" s="7" t="s">
        <v>171</v>
      </c>
      <c r="D386" s="17" t="str">
        <f>IF(Districts!I386&gt;Districts!F386, "+", "-")</f>
        <v>+</v>
      </c>
      <c r="E386" s="17" t="str">
        <f>IF(Districts!L386&gt;Districts!I386, "+", "-")</f>
        <v>+</v>
      </c>
      <c r="F386" s="17" t="str">
        <f>IF(Districts!O386&gt;Districts!L386, "+", "-")</f>
        <v>+</v>
      </c>
      <c r="G386" s="17" t="str">
        <f>IF(Districts!R386&gt;Districts!O386, "+", "-")</f>
        <v>-</v>
      </c>
      <c r="H386" s="17" t="str">
        <f t="shared" si="5"/>
        <v>+</v>
      </c>
    </row>
    <row r="387" spans="1:8" x14ac:dyDescent="0.2">
      <c r="A387" s="7" t="s">
        <v>851</v>
      </c>
      <c r="B387" s="7" t="s">
        <v>852</v>
      </c>
      <c r="C387" s="7" t="s">
        <v>171</v>
      </c>
      <c r="D387" s="17" t="str">
        <f>IF(Districts!I387&gt;Districts!F387, "+", "-")</f>
        <v>+</v>
      </c>
      <c r="E387" s="17" t="str">
        <f>IF(Districts!L387&gt;Districts!I387, "+", "-")</f>
        <v>+</v>
      </c>
      <c r="F387" s="17" t="str">
        <f>IF(Districts!O387&gt;Districts!L387, "+", "-")</f>
        <v>+</v>
      </c>
      <c r="G387" s="17" t="str">
        <f>IF(Districts!R387&gt;Districts!O387, "+", "-")</f>
        <v>+</v>
      </c>
      <c r="H387" s="17" t="str">
        <f t="shared" ref="H387:H450" si="6">IF(COUNTIF(D387:G387,"+")&gt;2,"+", IF(COUNTIF(D387:F387,"+")=2,"N", "-"))</f>
        <v>+</v>
      </c>
    </row>
    <row r="388" spans="1:8" x14ac:dyDescent="0.2">
      <c r="A388" s="7" t="s">
        <v>853</v>
      </c>
      <c r="B388" s="7" t="s">
        <v>854</v>
      </c>
      <c r="C388" s="7" t="s">
        <v>171</v>
      </c>
      <c r="D388" s="17" t="str">
        <f>IF(Districts!I388&gt;Districts!F388, "+", "-")</f>
        <v>+</v>
      </c>
      <c r="E388" s="17" t="str">
        <f>IF(Districts!L388&gt;Districts!I388, "+", "-")</f>
        <v>+</v>
      </c>
      <c r="F388" s="17" t="str">
        <f>IF(Districts!O388&gt;Districts!L388, "+", "-")</f>
        <v>-</v>
      </c>
      <c r="G388" s="17" t="str">
        <f>IF(Districts!R388&gt;Districts!O388, "+", "-")</f>
        <v>+</v>
      </c>
      <c r="H388" s="17" t="str">
        <f t="shared" si="6"/>
        <v>+</v>
      </c>
    </row>
    <row r="389" spans="1:8" x14ac:dyDescent="0.2">
      <c r="A389" s="7" t="s">
        <v>855</v>
      </c>
      <c r="B389" s="7" t="s">
        <v>856</v>
      </c>
      <c r="C389" s="7" t="s">
        <v>171</v>
      </c>
      <c r="D389" s="17" t="str">
        <f>IF(Districts!I389&gt;Districts!F389, "+", "-")</f>
        <v>-</v>
      </c>
      <c r="E389" s="17" t="str">
        <f>IF(Districts!L389&gt;Districts!I389, "+", "-")</f>
        <v>+</v>
      </c>
      <c r="F389" s="17" t="str">
        <f>IF(Districts!O389&gt;Districts!L389, "+", "-")</f>
        <v>+</v>
      </c>
      <c r="G389" s="17" t="str">
        <f>IF(Districts!R389&gt;Districts!O389, "+", "-")</f>
        <v>+</v>
      </c>
      <c r="H389" s="17" t="str">
        <f t="shared" si="6"/>
        <v>+</v>
      </c>
    </row>
    <row r="390" spans="1:8" x14ac:dyDescent="0.2">
      <c r="A390" s="7" t="s">
        <v>857</v>
      </c>
      <c r="B390" s="7" t="s">
        <v>858</v>
      </c>
      <c r="C390" s="7" t="s">
        <v>171</v>
      </c>
      <c r="D390" s="17" t="str">
        <f>IF(Districts!I390&gt;Districts!F390, "+", "-")</f>
        <v>+</v>
      </c>
      <c r="E390" s="17" t="str">
        <f>IF(Districts!L390&gt;Districts!I390, "+", "-")</f>
        <v>+</v>
      </c>
      <c r="F390" s="17" t="str">
        <f>IF(Districts!O390&gt;Districts!L390, "+", "-")</f>
        <v>+</v>
      </c>
      <c r="G390" s="17" t="str">
        <f>IF(Districts!R390&gt;Districts!O390, "+", "-")</f>
        <v>+</v>
      </c>
      <c r="H390" s="17" t="str">
        <f t="shared" si="6"/>
        <v>+</v>
      </c>
    </row>
    <row r="391" spans="1:8" x14ac:dyDescent="0.2">
      <c r="A391" s="7" t="s">
        <v>859</v>
      </c>
      <c r="B391" s="7" t="s">
        <v>860</v>
      </c>
      <c r="C391" s="7" t="s">
        <v>171</v>
      </c>
      <c r="D391" s="17" t="str">
        <f>IF(Districts!I391&gt;Districts!F391, "+", "-")</f>
        <v>+</v>
      </c>
      <c r="E391" s="17" t="str">
        <f>IF(Districts!L391&gt;Districts!I391, "+", "-")</f>
        <v>-</v>
      </c>
      <c r="F391" s="17" t="str">
        <f>IF(Districts!O391&gt;Districts!L391, "+", "-")</f>
        <v>-</v>
      </c>
      <c r="G391" s="17" t="str">
        <f>IF(Districts!R391&gt;Districts!O391, "+", "-")</f>
        <v>-</v>
      </c>
      <c r="H391" s="17" t="str">
        <f t="shared" si="6"/>
        <v>-</v>
      </c>
    </row>
    <row r="392" spans="1:8" x14ac:dyDescent="0.2">
      <c r="A392" s="7" t="s">
        <v>861</v>
      </c>
      <c r="B392" s="7" t="s">
        <v>862</v>
      </c>
      <c r="C392" s="7" t="s">
        <v>171</v>
      </c>
      <c r="D392" s="17" t="str">
        <f>IF(Districts!I392&gt;Districts!F392, "+", "-")</f>
        <v>+</v>
      </c>
      <c r="E392" s="17" t="str">
        <f>IF(Districts!L392&gt;Districts!I392, "+", "-")</f>
        <v>+</v>
      </c>
      <c r="F392" s="17" t="str">
        <f>IF(Districts!O392&gt;Districts!L392, "+", "-")</f>
        <v>+</v>
      </c>
      <c r="G392" s="17" t="str">
        <f>IF(Districts!R392&gt;Districts!O392, "+", "-")</f>
        <v>+</v>
      </c>
      <c r="H392" s="17" t="str">
        <f t="shared" si="6"/>
        <v>+</v>
      </c>
    </row>
    <row r="393" spans="1:8" x14ac:dyDescent="0.2">
      <c r="A393" s="7" t="s">
        <v>863</v>
      </c>
      <c r="B393" s="7" t="s">
        <v>864</v>
      </c>
      <c r="C393" s="7" t="s">
        <v>35</v>
      </c>
      <c r="D393" s="17" t="str">
        <f>IF(Districts!I393&gt;Districts!F393, "+", "-")</f>
        <v>+</v>
      </c>
      <c r="E393" s="17" t="str">
        <f>IF(Districts!L393&gt;Districts!I393, "+", "-")</f>
        <v>+</v>
      </c>
      <c r="F393" s="17" t="str">
        <f>IF(Districts!O393&gt;Districts!L393, "+", "-")</f>
        <v>+</v>
      </c>
      <c r="G393" s="17" t="str">
        <f>IF(Districts!R393&gt;Districts!O393, "+", "-")</f>
        <v>-</v>
      </c>
      <c r="H393" s="17" t="str">
        <f t="shared" si="6"/>
        <v>+</v>
      </c>
    </row>
    <row r="394" spans="1:8" x14ac:dyDescent="0.2">
      <c r="A394" s="7" t="s">
        <v>865</v>
      </c>
      <c r="B394" s="7" t="s">
        <v>866</v>
      </c>
      <c r="C394" s="7" t="s">
        <v>35</v>
      </c>
      <c r="D394" s="17" t="str">
        <f>IF(Districts!I394&gt;Districts!F394, "+", "-")</f>
        <v>-</v>
      </c>
      <c r="E394" s="17" t="str">
        <f>IF(Districts!L394&gt;Districts!I394, "+", "-")</f>
        <v>-</v>
      </c>
      <c r="F394" s="17" t="str">
        <f>IF(Districts!O394&gt;Districts!L394, "+", "-")</f>
        <v>-</v>
      </c>
      <c r="G394" s="17" t="str">
        <f>IF(Districts!R394&gt;Districts!O394, "+", "-")</f>
        <v>+</v>
      </c>
      <c r="H394" s="17" t="str">
        <f t="shared" si="6"/>
        <v>-</v>
      </c>
    </row>
    <row r="395" spans="1:8" x14ac:dyDescent="0.2">
      <c r="A395" s="7" t="s">
        <v>867</v>
      </c>
      <c r="B395" s="7" t="s">
        <v>837</v>
      </c>
      <c r="C395" s="7" t="s">
        <v>35</v>
      </c>
      <c r="D395" s="17" t="str">
        <f>IF(Districts!I395&gt;Districts!F395, "+", "-")</f>
        <v>+</v>
      </c>
      <c r="E395" s="17" t="str">
        <f>IF(Districts!L395&gt;Districts!I395, "+", "-")</f>
        <v>+</v>
      </c>
      <c r="F395" s="17" t="str">
        <f>IF(Districts!O395&gt;Districts!L395, "+", "-")</f>
        <v>+</v>
      </c>
      <c r="G395" s="17" t="str">
        <f>IF(Districts!R395&gt;Districts!O395, "+", "-")</f>
        <v>+</v>
      </c>
      <c r="H395" s="17" t="str">
        <f t="shared" si="6"/>
        <v>+</v>
      </c>
    </row>
    <row r="396" spans="1:8" x14ac:dyDescent="0.2">
      <c r="A396" s="7" t="s">
        <v>868</v>
      </c>
      <c r="B396" s="7" t="s">
        <v>869</v>
      </c>
      <c r="C396" s="7" t="s">
        <v>127</v>
      </c>
      <c r="D396" s="17" t="str">
        <f>IF(Districts!I396&gt;Districts!F396, "+", "-")</f>
        <v>-</v>
      </c>
      <c r="E396" s="17" t="str">
        <f>IF(Districts!L396&gt;Districts!I396, "+", "-")</f>
        <v>-</v>
      </c>
      <c r="F396" s="17" t="str">
        <f>IF(Districts!O396&gt;Districts!L396, "+", "-")</f>
        <v>-</v>
      </c>
      <c r="G396" s="17" t="str">
        <f>IF(Districts!R396&gt;Districts!O396, "+", "-")</f>
        <v>-</v>
      </c>
      <c r="H396" s="17" t="str">
        <f t="shared" si="6"/>
        <v>-</v>
      </c>
    </row>
    <row r="397" spans="1:8" x14ac:dyDescent="0.2">
      <c r="A397" s="7" t="s">
        <v>870</v>
      </c>
      <c r="B397" s="7" t="s">
        <v>871</v>
      </c>
      <c r="C397" s="7" t="s">
        <v>127</v>
      </c>
      <c r="D397" s="17" t="str">
        <f>IF(Districts!I397&gt;Districts!F397, "+", "-")</f>
        <v>-</v>
      </c>
      <c r="E397" s="17" t="str">
        <f>IF(Districts!L397&gt;Districts!I397, "+", "-")</f>
        <v>+</v>
      </c>
      <c r="F397" s="17" t="str">
        <f>IF(Districts!O397&gt;Districts!L397, "+", "-")</f>
        <v>+</v>
      </c>
      <c r="G397" s="17" t="str">
        <f>IF(Districts!R397&gt;Districts!O397, "+", "-")</f>
        <v>+</v>
      </c>
      <c r="H397" s="17" t="str">
        <f t="shared" si="6"/>
        <v>+</v>
      </c>
    </row>
    <row r="398" spans="1:8" x14ac:dyDescent="0.2">
      <c r="A398" s="7" t="s">
        <v>872</v>
      </c>
      <c r="B398" s="7" t="s">
        <v>873</v>
      </c>
      <c r="C398" s="7" t="s">
        <v>127</v>
      </c>
      <c r="D398" s="17" t="str">
        <f>IF(Districts!I398&gt;Districts!F398, "+", "-")</f>
        <v>+</v>
      </c>
      <c r="E398" s="17" t="str">
        <f>IF(Districts!L398&gt;Districts!I398, "+", "-")</f>
        <v>+</v>
      </c>
      <c r="F398" s="17" t="str">
        <f>IF(Districts!O398&gt;Districts!L398, "+", "-")</f>
        <v>+</v>
      </c>
      <c r="G398" s="17" t="str">
        <f>IF(Districts!R398&gt;Districts!O398, "+", "-")</f>
        <v>-</v>
      </c>
      <c r="H398" s="17" t="str">
        <f t="shared" si="6"/>
        <v>+</v>
      </c>
    </row>
    <row r="399" spans="1:8" x14ac:dyDescent="0.2">
      <c r="A399" s="7" t="s">
        <v>874</v>
      </c>
      <c r="B399" s="7" t="s">
        <v>875</v>
      </c>
      <c r="C399" s="7" t="s">
        <v>127</v>
      </c>
      <c r="D399" s="17" t="str">
        <f>IF(Districts!I399&gt;Districts!F399, "+", "-")</f>
        <v>+</v>
      </c>
      <c r="E399" s="17" t="str">
        <f>IF(Districts!L399&gt;Districts!I399, "+", "-")</f>
        <v>+</v>
      </c>
      <c r="F399" s="17" t="str">
        <f>IF(Districts!O399&gt;Districts!L399, "+", "-")</f>
        <v>+</v>
      </c>
      <c r="G399" s="17" t="str">
        <f>IF(Districts!R399&gt;Districts!O399, "+", "-")</f>
        <v>+</v>
      </c>
      <c r="H399" s="17" t="str">
        <f t="shared" si="6"/>
        <v>+</v>
      </c>
    </row>
    <row r="400" spans="1:8" x14ac:dyDescent="0.2">
      <c r="A400" s="7" t="s">
        <v>876</v>
      </c>
      <c r="B400" s="7" t="s">
        <v>877</v>
      </c>
      <c r="C400" s="7" t="s">
        <v>127</v>
      </c>
      <c r="D400" s="17" t="str">
        <f>IF(Districts!I400&gt;Districts!F400, "+", "-")</f>
        <v>+</v>
      </c>
      <c r="E400" s="17" t="str">
        <f>IF(Districts!L400&gt;Districts!I400, "+", "-")</f>
        <v>+</v>
      </c>
      <c r="F400" s="17" t="str">
        <f>IF(Districts!O400&gt;Districts!L400, "+", "-")</f>
        <v>+</v>
      </c>
      <c r="G400" s="17" t="str">
        <f>IF(Districts!R400&gt;Districts!O400, "+", "-")</f>
        <v>+</v>
      </c>
      <c r="H400" s="17" t="str">
        <f t="shared" si="6"/>
        <v>+</v>
      </c>
    </row>
    <row r="401" spans="1:8" x14ac:dyDescent="0.2">
      <c r="A401" s="7" t="s">
        <v>878</v>
      </c>
      <c r="B401" s="7" t="s">
        <v>879</v>
      </c>
      <c r="C401" s="7" t="s">
        <v>127</v>
      </c>
      <c r="D401" s="17" t="str">
        <f>IF(Districts!I401&gt;Districts!F401, "+", "-")</f>
        <v>-</v>
      </c>
      <c r="E401" s="17" t="str">
        <f>IF(Districts!L401&gt;Districts!I401, "+", "-")</f>
        <v>-</v>
      </c>
      <c r="F401" s="17" t="str">
        <f>IF(Districts!O401&gt;Districts!L401, "+", "-")</f>
        <v>-</v>
      </c>
      <c r="G401" s="17" t="str">
        <f>IF(Districts!R401&gt;Districts!O401, "+", "-")</f>
        <v>+</v>
      </c>
      <c r="H401" s="17" t="str">
        <f t="shared" si="6"/>
        <v>-</v>
      </c>
    </row>
    <row r="402" spans="1:8" x14ac:dyDescent="0.2">
      <c r="A402" s="7" t="s">
        <v>880</v>
      </c>
      <c r="B402" s="7" t="s">
        <v>881</v>
      </c>
      <c r="C402" s="7" t="s">
        <v>127</v>
      </c>
      <c r="D402" s="17" t="str">
        <f>IF(Districts!I402&gt;Districts!F402, "+", "-")</f>
        <v>-</v>
      </c>
      <c r="E402" s="17" t="str">
        <f>IF(Districts!L402&gt;Districts!I402, "+", "-")</f>
        <v>-</v>
      </c>
      <c r="F402" s="17" t="str">
        <f>IF(Districts!O402&gt;Districts!L402, "+", "-")</f>
        <v>+</v>
      </c>
      <c r="G402" s="17" t="str">
        <f>IF(Districts!R402&gt;Districts!O402, "+", "-")</f>
        <v>+</v>
      </c>
      <c r="H402" s="17" t="str">
        <f t="shared" si="6"/>
        <v>-</v>
      </c>
    </row>
    <row r="403" spans="1:8" x14ac:dyDescent="0.2">
      <c r="A403" s="7" t="s">
        <v>882</v>
      </c>
      <c r="B403" s="7" t="s">
        <v>883</v>
      </c>
      <c r="C403" s="7" t="s">
        <v>233</v>
      </c>
      <c r="D403" s="17" t="str">
        <f>IF(Districts!I403&gt;Districts!F403, "+", "-")</f>
        <v>-</v>
      </c>
      <c r="E403" s="17" t="str">
        <f>IF(Districts!L403&gt;Districts!I403, "+", "-")</f>
        <v>-</v>
      </c>
      <c r="F403" s="17" t="str">
        <f>IF(Districts!O403&gt;Districts!L403, "+", "-")</f>
        <v>+</v>
      </c>
      <c r="G403" s="17" t="str">
        <f>IF(Districts!R403&gt;Districts!O403, "+", "-")</f>
        <v>+</v>
      </c>
      <c r="H403" s="17" t="str">
        <f t="shared" si="6"/>
        <v>-</v>
      </c>
    </row>
    <row r="404" spans="1:8" x14ac:dyDescent="0.2">
      <c r="A404" s="7" t="s">
        <v>884</v>
      </c>
      <c r="B404" s="7" t="s">
        <v>885</v>
      </c>
      <c r="C404" s="7" t="s">
        <v>233</v>
      </c>
      <c r="D404" s="17" t="str">
        <f>IF(Districts!I404&gt;Districts!F404, "+", "-")</f>
        <v>+</v>
      </c>
      <c r="E404" s="17" t="str">
        <f>IF(Districts!L404&gt;Districts!I404, "+", "-")</f>
        <v>+</v>
      </c>
      <c r="F404" s="17" t="str">
        <f>IF(Districts!O404&gt;Districts!L404, "+", "-")</f>
        <v>+</v>
      </c>
      <c r="G404" s="17" t="str">
        <f>IF(Districts!R404&gt;Districts!O404, "+", "-")</f>
        <v>+</v>
      </c>
      <c r="H404" s="17" t="str">
        <f t="shared" si="6"/>
        <v>+</v>
      </c>
    </row>
    <row r="405" spans="1:8" x14ac:dyDescent="0.2">
      <c r="A405" s="7" t="s">
        <v>886</v>
      </c>
      <c r="B405" s="7" t="s">
        <v>887</v>
      </c>
      <c r="C405" s="7" t="s">
        <v>233</v>
      </c>
      <c r="D405" s="17" t="str">
        <f>IF(Districts!I405&gt;Districts!F405, "+", "-")</f>
        <v>+</v>
      </c>
      <c r="E405" s="17" t="str">
        <f>IF(Districts!L405&gt;Districts!I405, "+", "-")</f>
        <v>-</v>
      </c>
      <c r="F405" s="17" t="str">
        <f>IF(Districts!O405&gt;Districts!L405, "+", "-")</f>
        <v>-</v>
      </c>
      <c r="G405" s="17" t="str">
        <f>IF(Districts!R405&gt;Districts!O405, "+", "-")</f>
        <v>+</v>
      </c>
      <c r="H405" s="17" t="str">
        <f t="shared" si="6"/>
        <v>-</v>
      </c>
    </row>
    <row r="406" spans="1:8" x14ac:dyDescent="0.2">
      <c r="A406" s="7" t="s">
        <v>888</v>
      </c>
      <c r="B406" s="7" t="s">
        <v>889</v>
      </c>
      <c r="C406" s="7" t="s">
        <v>233</v>
      </c>
      <c r="D406" s="17" t="str">
        <f>IF(Districts!I406&gt;Districts!F406, "+", "-")</f>
        <v>-</v>
      </c>
      <c r="E406" s="17" t="str">
        <f>IF(Districts!L406&gt;Districts!I406, "+", "-")</f>
        <v>-</v>
      </c>
      <c r="F406" s="17" t="str">
        <f>IF(Districts!O406&gt;Districts!L406, "+", "-")</f>
        <v>+</v>
      </c>
      <c r="G406" s="17" t="str">
        <f>IF(Districts!R406&gt;Districts!O406, "+", "-")</f>
        <v>+</v>
      </c>
      <c r="H406" s="17" t="str">
        <f t="shared" si="6"/>
        <v>-</v>
      </c>
    </row>
    <row r="407" spans="1:8" x14ac:dyDescent="0.2">
      <c r="A407" s="7" t="s">
        <v>890</v>
      </c>
      <c r="B407" s="7" t="s">
        <v>891</v>
      </c>
      <c r="C407" s="7" t="s">
        <v>208</v>
      </c>
      <c r="D407" s="17" t="str">
        <f>IF(Districts!I407&gt;Districts!F407, "+", "-")</f>
        <v>+</v>
      </c>
      <c r="E407" s="17" t="str">
        <f>IF(Districts!L407&gt;Districts!I407, "+", "-")</f>
        <v>-</v>
      </c>
      <c r="F407" s="17" t="str">
        <f>IF(Districts!O407&gt;Districts!L407, "+", "-")</f>
        <v>+</v>
      </c>
      <c r="G407" s="17" t="str">
        <f>IF(Districts!R407&gt;Districts!O407, "+", "-")</f>
        <v>+</v>
      </c>
      <c r="H407" s="17" t="str">
        <f t="shared" si="6"/>
        <v>+</v>
      </c>
    </row>
    <row r="408" spans="1:8" x14ac:dyDescent="0.2">
      <c r="A408" s="7" t="s">
        <v>892</v>
      </c>
      <c r="B408" s="7" t="s">
        <v>893</v>
      </c>
      <c r="C408" s="7" t="s">
        <v>208</v>
      </c>
      <c r="D408" s="17" t="str">
        <f>IF(Districts!I408&gt;Districts!F408, "+", "-")</f>
        <v>-</v>
      </c>
      <c r="E408" s="17" t="str">
        <f>IF(Districts!L408&gt;Districts!I408, "+", "-")</f>
        <v>+</v>
      </c>
      <c r="F408" s="17" t="str">
        <f>IF(Districts!O408&gt;Districts!L408, "+", "-")</f>
        <v>+</v>
      </c>
      <c r="G408" s="17" t="str">
        <f>IF(Districts!R408&gt;Districts!O408, "+", "-")</f>
        <v>+</v>
      </c>
      <c r="H408" s="17" t="str">
        <f t="shared" si="6"/>
        <v>+</v>
      </c>
    </row>
    <row r="409" spans="1:8" x14ac:dyDescent="0.2">
      <c r="A409" s="7" t="s">
        <v>894</v>
      </c>
      <c r="B409" s="7" t="s">
        <v>895</v>
      </c>
      <c r="C409" s="7" t="s">
        <v>208</v>
      </c>
      <c r="D409" s="17" t="str">
        <f>IF(Districts!I409&gt;Districts!F409, "+", "-")</f>
        <v>+</v>
      </c>
      <c r="E409" s="17" t="str">
        <f>IF(Districts!L409&gt;Districts!I409, "+", "-")</f>
        <v>-</v>
      </c>
      <c r="F409" s="17" t="str">
        <f>IF(Districts!O409&gt;Districts!L409, "+", "-")</f>
        <v>-</v>
      </c>
      <c r="G409" s="17" t="str">
        <f>IF(Districts!R409&gt;Districts!O409, "+", "-")</f>
        <v>-</v>
      </c>
      <c r="H409" s="17" t="str">
        <f t="shared" si="6"/>
        <v>-</v>
      </c>
    </row>
    <row r="410" spans="1:8" x14ac:dyDescent="0.2">
      <c r="A410" s="7" t="s">
        <v>896</v>
      </c>
      <c r="B410" s="7" t="s">
        <v>1406</v>
      </c>
      <c r="C410" s="7" t="s">
        <v>68</v>
      </c>
      <c r="D410" s="17" t="str">
        <f>IF(Districts!I410&gt;Districts!F410, "+", "-")</f>
        <v>-</v>
      </c>
      <c r="E410" s="17" t="str">
        <f>IF(Districts!L410&gt;Districts!I410, "+", "-")</f>
        <v>-</v>
      </c>
      <c r="F410" s="17" t="str">
        <f>IF(Districts!O410&gt;Districts!L410, "+", "-")</f>
        <v>+</v>
      </c>
      <c r="G410" s="17" t="str">
        <f>IF(Districts!R410&gt;Districts!O410, "+", "-")</f>
        <v>+</v>
      </c>
      <c r="H410" s="17" t="str">
        <f t="shared" si="6"/>
        <v>-</v>
      </c>
    </row>
    <row r="411" spans="1:8" x14ac:dyDescent="0.2">
      <c r="A411" s="7" t="s">
        <v>898</v>
      </c>
      <c r="B411" s="7" t="s">
        <v>899</v>
      </c>
      <c r="C411" s="7" t="s">
        <v>68</v>
      </c>
      <c r="D411" s="17" t="str">
        <f>IF(Districts!I411&gt;Districts!F411, "+", "-")</f>
        <v>+</v>
      </c>
      <c r="E411" s="17" t="str">
        <f>IF(Districts!L411&gt;Districts!I411, "+", "-")</f>
        <v>+</v>
      </c>
      <c r="F411" s="17" t="str">
        <f>IF(Districts!O411&gt;Districts!L411, "+", "-")</f>
        <v>+</v>
      </c>
      <c r="G411" s="17" t="str">
        <f>IF(Districts!R411&gt;Districts!O411, "+", "-")</f>
        <v>-</v>
      </c>
      <c r="H411" s="17" t="str">
        <f t="shared" si="6"/>
        <v>+</v>
      </c>
    </row>
    <row r="412" spans="1:8" x14ac:dyDescent="0.2">
      <c r="A412" s="7" t="s">
        <v>900</v>
      </c>
      <c r="B412" s="7" t="s">
        <v>901</v>
      </c>
      <c r="C412" s="7" t="s">
        <v>68</v>
      </c>
      <c r="D412" s="17" t="str">
        <f>IF(Districts!I412&gt;Districts!F412, "+", "-")</f>
        <v>-</v>
      </c>
      <c r="E412" s="17" t="str">
        <f>IF(Districts!L412&gt;Districts!I412, "+", "-")</f>
        <v>+</v>
      </c>
      <c r="F412" s="17" t="str">
        <f>IF(Districts!O412&gt;Districts!L412, "+", "-")</f>
        <v>+</v>
      </c>
      <c r="G412" s="17" t="str">
        <f>IF(Districts!R412&gt;Districts!O412, "+", "-")</f>
        <v>+</v>
      </c>
      <c r="H412" s="17" t="str">
        <f t="shared" si="6"/>
        <v>+</v>
      </c>
    </row>
    <row r="413" spans="1:8" x14ac:dyDescent="0.2">
      <c r="A413" s="7" t="s">
        <v>902</v>
      </c>
      <c r="B413" s="7" t="s">
        <v>903</v>
      </c>
      <c r="C413" s="7" t="s">
        <v>68</v>
      </c>
      <c r="D413" s="17" t="str">
        <f>IF(Districts!I413&gt;Districts!F413, "+", "-")</f>
        <v>-</v>
      </c>
      <c r="E413" s="17" t="str">
        <f>IF(Districts!L413&gt;Districts!I413, "+", "-")</f>
        <v>-</v>
      </c>
      <c r="F413" s="17" t="str">
        <f>IF(Districts!O413&gt;Districts!L413, "+", "-")</f>
        <v>+</v>
      </c>
      <c r="G413" s="17" t="str">
        <f>IF(Districts!R413&gt;Districts!O413, "+", "-")</f>
        <v>+</v>
      </c>
      <c r="H413" s="17" t="str">
        <f t="shared" si="6"/>
        <v>-</v>
      </c>
    </row>
    <row r="414" spans="1:8" x14ac:dyDescent="0.2">
      <c r="A414" s="7" t="s">
        <v>904</v>
      </c>
      <c r="B414" s="7" t="s">
        <v>905</v>
      </c>
      <c r="C414" s="7" t="s">
        <v>68</v>
      </c>
      <c r="D414" s="17" t="str">
        <f>IF(Districts!I414&gt;Districts!F414, "+", "-")</f>
        <v>+</v>
      </c>
      <c r="E414" s="17" t="str">
        <f>IF(Districts!L414&gt;Districts!I414, "+", "-")</f>
        <v>-</v>
      </c>
      <c r="F414" s="17" t="str">
        <f>IF(Districts!O414&gt;Districts!L414, "+", "-")</f>
        <v>+</v>
      </c>
      <c r="G414" s="17" t="str">
        <f>IF(Districts!R414&gt;Districts!O414, "+", "-")</f>
        <v>+</v>
      </c>
      <c r="H414" s="17" t="str">
        <f t="shared" si="6"/>
        <v>+</v>
      </c>
    </row>
    <row r="415" spans="1:8" x14ac:dyDescent="0.2">
      <c r="A415" s="7" t="s">
        <v>906</v>
      </c>
      <c r="B415" s="7" t="s">
        <v>907</v>
      </c>
      <c r="C415" s="7" t="s">
        <v>68</v>
      </c>
      <c r="D415" s="17" t="str">
        <f>IF(Districts!I415&gt;Districts!F415, "+", "-")</f>
        <v>+</v>
      </c>
      <c r="E415" s="17" t="str">
        <f>IF(Districts!L415&gt;Districts!I415, "+", "-")</f>
        <v>+</v>
      </c>
      <c r="F415" s="17" t="str">
        <f>IF(Districts!O415&gt;Districts!L415, "+", "-")</f>
        <v>+</v>
      </c>
      <c r="G415" s="17" t="str">
        <f>IF(Districts!R415&gt;Districts!O415, "+", "-")</f>
        <v>-</v>
      </c>
      <c r="H415" s="17" t="str">
        <f t="shared" si="6"/>
        <v>+</v>
      </c>
    </row>
    <row r="416" spans="1:8" x14ac:dyDescent="0.2">
      <c r="A416" s="7" t="s">
        <v>908</v>
      </c>
      <c r="B416" s="7" t="s">
        <v>909</v>
      </c>
      <c r="C416" s="7" t="s">
        <v>68</v>
      </c>
      <c r="D416" s="17" t="str">
        <f>IF(Districts!I416&gt;Districts!F416, "+", "-")</f>
        <v>-</v>
      </c>
      <c r="E416" s="17" t="str">
        <f>IF(Districts!L416&gt;Districts!I416, "+", "-")</f>
        <v>+</v>
      </c>
      <c r="F416" s="17" t="str">
        <f>IF(Districts!O416&gt;Districts!L416, "+", "-")</f>
        <v>+</v>
      </c>
      <c r="G416" s="17" t="str">
        <f>IF(Districts!R416&gt;Districts!O416, "+", "-")</f>
        <v>+</v>
      </c>
      <c r="H416" s="17" t="str">
        <f t="shared" si="6"/>
        <v>+</v>
      </c>
    </row>
    <row r="417" spans="1:8" x14ac:dyDescent="0.2">
      <c r="A417" s="7" t="s">
        <v>910</v>
      </c>
      <c r="B417" s="7" t="s">
        <v>911</v>
      </c>
      <c r="C417" s="7" t="s">
        <v>68</v>
      </c>
      <c r="D417" s="17" t="str">
        <f>IF(Districts!I417&gt;Districts!F417, "+", "-")</f>
        <v>-</v>
      </c>
      <c r="E417" s="17" t="str">
        <f>IF(Districts!L417&gt;Districts!I417, "+", "-")</f>
        <v>+</v>
      </c>
      <c r="F417" s="17" t="str">
        <f>IF(Districts!O417&gt;Districts!L417, "+", "-")</f>
        <v>+</v>
      </c>
      <c r="G417" s="17" t="str">
        <f>IF(Districts!R417&gt;Districts!O417, "+", "-")</f>
        <v>+</v>
      </c>
      <c r="H417" s="17" t="str">
        <f t="shared" si="6"/>
        <v>+</v>
      </c>
    </row>
    <row r="418" spans="1:8" x14ac:dyDescent="0.2">
      <c r="A418" s="7" t="s">
        <v>912</v>
      </c>
      <c r="B418" s="7" t="s">
        <v>887</v>
      </c>
      <c r="C418" s="7" t="s">
        <v>68</v>
      </c>
      <c r="D418" s="17" t="str">
        <f>IF(Districts!I418&gt;Districts!F418, "+", "-")</f>
        <v>-</v>
      </c>
      <c r="E418" s="17" t="str">
        <f>IF(Districts!L418&gt;Districts!I418, "+", "-")</f>
        <v>+</v>
      </c>
      <c r="F418" s="17" t="str">
        <f>IF(Districts!O418&gt;Districts!L418, "+", "-")</f>
        <v>+</v>
      </c>
      <c r="G418" s="17" t="str">
        <f>IF(Districts!R418&gt;Districts!O418, "+", "-")</f>
        <v>+</v>
      </c>
      <c r="H418" s="17" t="str">
        <f t="shared" si="6"/>
        <v>+</v>
      </c>
    </row>
    <row r="419" spans="1:8" x14ac:dyDescent="0.2">
      <c r="A419" s="7" t="s">
        <v>913</v>
      </c>
      <c r="B419" s="7" t="s">
        <v>914</v>
      </c>
      <c r="C419" s="7" t="s">
        <v>68</v>
      </c>
      <c r="D419" s="17" t="str">
        <f>IF(Districts!I419&gt;Districts!F419, "+", "-")</f>
        <v>-</v>
      </c>
      <c r="E419" s="17" t="str">
        <f>IF(Districts!L419&gt;Districts!I419, "+", "-")</f>
        <v>+</v>
      </c>
      <c r="F419" s="17" t="str">
        <f>IF(Districts!O419&gt;Districts!L419, "+", "-")</f>
        <v>+</v>
      </c>
      <c r="G419" s="17" t="str">
        <f>IF(Districts!R419&gt;Districts!O419, "+", "-")</f>
        <v>-</v>
      </c>
      <c r="H419" s="17" t="str">
        <f t="shared" si="6"/>
        <v>N</v>
      </c>
    </row>
    <row r="420" spans="1:8" x14ac:dyDescent="0.2">
      <c r="A420" s="7" t="s">
        <v>915</v>
      </c>
      <c r="B420" s="7" t="s">
        <v>817</v>
      </c>
      <c r="C420" s="7" t="s">
        <v>68</v>
      </c>
      <c r="D420" s="17" t="str">
        <f>IF(Districts!I420&gt;Districts!F420, "+", "-")</f>
        <v>-</v>
      </c>
      <c r="E420" s="17" t="str">
        <f>IF(Districts!L420&gt;Districts!I420, "+", "-")</f>
        <v>-</v>
      </c>
      <c r="F420" s="17" t="str">
        <f>IF(Districts!O420&gt;Districts!L420, "+", "-")</f>
        <v>+</v>
      </c>
      <c r="G420" s="17" t="str">
        <f>IF(Districts!R420&gt;Districts!O420, "+", "-")</f>
        <v>+</v>
      </c>
      <c r="H420" s="17" t="str">
        <f t="shared" si="6"/>
        <v>-</v>
      </c>
    </row>
    <row r="421" spans="1:8" x14ac:dyDescent="0.2">
      <c r="A421" s="7" t="s">
        <v>916</v>
      </c>
      <c r="B421" s="7" t="s">
        <v>917</v>
      </c>
      <c r="C421" s="7" t="s">
        <v>226</v>
      </c>
      <c r="D421" s="17" t="str">
        <f>IF(Districts!I421&gt;Districts!F421, "+", "-")</f>
        <v>+</v>
      </c>
      <c r="E421" s="17" t="str">
        <f>IF(Districts!L421&gt;Districts!I421, "+", "-")</f>
        <v>+</v>
      </c>
      <c r="F421" s="17" t="str">
        <f>IF(Districts!O421&gt;Districts!L421, "+", "-")</f>
        <v>+</v>
      </c>
      <c r="G421" s="17" t="str">
        <f>IF(Districts!R421&gt;Districts!O421, "+", "-")</f>
        <v>+</v>
      </c>
      <c r="H421" s="17" t="str">
        <f t="shared" si="6"/>
        <v>+</v>
      </c>
    </row>
    <row r="422" spans="1:8" x14ac:dyDescent="0.2">
      <c r="A422" s="7" t="s">
        <v>918</v>
      </c>
      <c r="B422" s="7" t="s">
        <v>919</v>
      </c>
      <c r="C422" s="7" t="s">
        <v>226</v>
      </c>
      <c r="D422" s="17" t="str">
        <f>IF(Districts!I422&gt;Districts!F422, "+", "-")</f>
        <v>-</v>
      </c>
      <c r="E422" s="17" t="str">
        <f>IF(Districts!L422&gt;Districts!I422, "+", "-")</f>
        <v>+</v>
      </c>
      <c r="F422" s="17" t="str">
        <f>IF(Districts!O422&gt;Districts!L422, "+", "-")</f>
        <v>+</v>
      </c>
      <c r="G422" s="17" t="str">
        <f>IF(Districts!R422&gt;Districts!O422, "+", "-")</f>
        <v>+</v>
      </c>
      <c r="H422" s="17" t="str">
        <f t="shared" si="6"/>
        <v>+</v>
      </c>
    </row>
    <row r="423" spans="1:8" x14ac:dyDescent="0.2">
      <c r="A423" s="7" t="s">
        <v>920</v>
      </c>
      <c r="B423" s="7" t="s">
        <v>921</v>
      </c>
      <c r="C423" s="7" t="s">
        <v>226</v>
      </c>
      <c r="D423" s="17" t="str">
        <f>IF(Districts!I423&gt;Districts!F423, "+", "-")</f>
        <v>-</v>
      </c>
      <c r="E423" s="17" t="str">
        <f>IF(Districts!L423&gt;Districts!I423, "+", "-")</f>
        <v>+</v>
      </c>
      <c r="F423" s="17" t="str">
        <f>IF(Districts!O423&gt;Districts!L423, "+", "-")</f>
        <v>+</v>
      </c>
      <c r="G423" s="17" t="str">
        <f>IF(Districts!R423&gt;Districts!O423, "+", "-")</f>
        <v>-</v>
      </c>
      <c r="H423" s="17" t="str">
        <f t="shared" si="6"/>
        <v>N</v>
      </c>
    </row>
    <row r="424" spans="1:8" x14ac:dyDescent="0.2">
      <c r="A424" s="7" t="s">
        <v>922</v>
      </c>
      <c r="B424" s="7" t="s">
        <v>923</v>
      </c>
      <c r="C424" s="7" t="s">
        <v>226</v>
      </c>
      <c r="D424" s="17" t="str">
        <f>IF(Districts!I424&gt;Districts!F424, "+", "-")</f>
        <v>-</v>
      </c>
      <c r="E424" s="17" t="str">
        <f>IF(Districts!L424&gt;Districts!I424, "+", "-")</f>
        <v>-</v>
      </c>
      <c r="F424" s="17" t="str">
        <f>IF(Districts!O424&gt;Districts!L424, "+", "-")</f>
        <v>+</v>
      </c>
      <c r="G424" s="17" t="str">
        <f>IF(Districts!R424&gt;Districts!O424, "+", "-")</f>
        <v>-</v>
      </c>
      <c r="H424" s="17" t="str">
        <f t="shared" si="6"/>
        <v>-</v>
      </c>
    </row>
    <row r="425" spans="1:8" x14ac:dyDescent="0.2">
      <c r="A425" s="7" t="s">
        <v>924</v>
      </c>
      <c r="B425" s="7" t="s">
        <v>925</v>
      </c>
      <c r="C425" s="7" t="s">
        <v>56</v>
      </c>
      <c r="D425" s="17" t="str">
        <f>IF(Districts!I425&gt;Districts!F425, "+", "-")</f>
        <v>+</v>
      </c>
      <c r="E425" s="17" t="str">
        <f>IF(Districts!L425&gt;Districts!I425, "+", "-")</f>
        <v>+</v>
      </c>
      <c r="F425" s="17" t="str">
        <f>IF(Districts!O425&gt;Districts!L425, "+", "-")</f>
        <v>+</v>
      </c>
      <c r="G425" s="17" t="str">
        <f>IF(Districts!R425&gt;Districts!O425, "+", "-")</f>
        <v>-</v>
      </c>
      <c r="H425" s="17" t="str">
        <f t="shared" si="6"/>
        <v>+</v>
      </c>
    </row>
    <row r="426" spans="1:8" x14ac:dyDescent="0.2">
      <c r="A426" s="7" t="s">
        <v>926</v>
      </c>
      <c r="B426" s="7" t="s">
        <v>540</v>
      </c>
      <c r="C426" s="7" t="s">
        <v>56</v>
      </c>
      <c r="D426" s="17" t="str">
        <f>IF(Districts!I426&gt;Districts!F426, "+", "-")</f>
        <v>+</v>
      </c>
      <c r="E426" s="17" t="str">
        <f>IF(Districts!L426&gt;Districts!I426, "+", "-")</f>
        <v>+</v>
      </c>
      <c r="F426" s="17" t="str">
        <f>IF(Districts!O426&gt;Districts!L426, "+", "-")</f>
        <v>+</v>
      </c>
      <c r="G426" s="17" t="str">
        <f>IF(Districts!R426&gt;Districts!O426, "+", "-")</f>
        <v>+</v>
      </c>
      <c r="H426" s="17" t="str">
        <f t="shared" si="6"/>
        <v>+</v>
      </c>
    </row>
    <row r="427" spans="1:8" x14ac:dyDescent="0.2">
      <c r="A427" s="7" t="s">
        <v>927</v>
      </c>
      <c r="B427" s="7" t="s">
        <v>928</v>
      </c>
      <c r="C427" s="7" t="s">
        <v>56</v>
      </c>
      <c r="D427" s="17" t="str">
        <f>IF(Districts!I427&gt;Districts!F427, "+", "-")</f>
        <v>+</v>
      </c>
      <c r="E427" s="17" t="str">
        <f>IF(Districts!L427&gt;Districts!I427, "+", "-")</f>
        <v>+</v>
      </c>
      <c r="F427" s="17" t="str">
        <f>IF(Districts!O427&gt;Districts!L427, "+", "-")</f>
        <v>+</v>
      </c>
      <c r="G427" s="17" t="str">
        <f>IF(Districts!R427&gt;Districts!O427, "+", "-")</f>
        <v>+</v>
      </c>
      <c r="H427" s="17" t="str">
        <f t="shared" si="6"/>
        <v>+</v>
      </c>
    </row>
    <row r="428" spans="1:8" x14ac:dyDescent="0.2">
      <c r="A428" s="7" t="s">
        <v>929</v>
      </c>
      <c r="B428" s="7" t="s">
        <v>930</v>
      </c>
      <c r="C428" s="7" t="s">
        <v>56</v>
      </c>
      <c r="D428" s="17" t="str">
        <f>IF(Districts!I428&gt;Districts!F428, "+", "-")</f>
        <v>+</v>
      </c>
      <c r="E428" s="17" t="str">
        <f>IF(Districts!L428&gt;Districts!I428, "+", "-")</f>
        <v>+</v>
      </c>
      <c r="F428" s="17" t="str">
        <f>IF(Districts!O428&gt;Districts!L428, "+", "-")</f>
        <v>+</v>
      </c>
      <c r="G428" s="17" t="str">
        <f>IF(Districts!R428&gt;Districts!O428, "+", "-")</f>
        <v>+</v>
      </c>
      <c r="H428" s="17" t="str">
        <f t="shared" si="6"/>
        <v>+</v>
      </c>
    </row>
    <row r="429" spans="1:8" x14ac:dyDescent="0.2">
      <c r="A429" s="7" t="s">
        <v>931</v>
      </c>
      <c r="B429" s="7" t="s">
        <v>568</v>
      </c>
      <c r="C429" s="7" t="s">
        <v>932</v>
      </c>
      <c r="D429" s="17" t="str">
        <f>IF(Districts!I429&gt;Districts!F429, "+", "-")</f>
        <v>-</v>
      </c>
      <c r="E429" s="17" t="str">
        <f>IF(Districts!L429&gt;Districts!I429, "+", "-")</f>
        <v>+</v>
      </c>
      <c r="F429" s="17" t="str">
        <f>IF(Districts!O429&gt;Districts!L429, "+", "-")</f>
        <v>-</v>
      </c>
      <c r="G429" s="17" t="str">
        <f>IF(Districts!R429&gt;Districts!O429, "+", "-")</f>
        <v>+</v>
      </c>
      <c r="H429" s="17" t="str">
        <f t="shared" si="6"/>
        <v>-</v>
      </c>
    </row>
    <row r="430" spans="1:8" x14ac:dyDescent="0.2">
      <c r="A430" s="7" t="s">
        <v>933</v>
      </c>
      <c r="B430" s="7" t="s">
        <v>934</v>
      </c>
      <c r="C430" s="7" t="s">
        <v>932</v>
      </c>
      <c r="D430" s="17" t="str">
        <f>IF(Districts!I430&gt;Districts!F430, "+", "-")</f>
        <v>-</v>
      </c>
      <c r="E430" s="17" t="str">
        <f>IF(Districts!L430&gt;Districts!I430, "+", "-")</f>
        <v>+</v>
      </c>
      <c r="F430" s="17" t="str">
        <f>IF(Districts!O430&gt;Districts!L430, "+", "-")</f>
        <v>+</v>
      </c>
      <c r="G430" s="17" t="str">
        <f>IF(Districts!R430&gt;Districts!O430, "+", "-")</f>
        <v>+</v>
      </c>
      <c r="H430" s="17" t="str">
        <f t="shared" si="6"/>
        <v>+</v>
      </c>
    </row>
    <row r="431" spans="1:8" x14ac:dyDescent="0.2">
      <c r="A431" s="7" t="s">
        <v>935</v>
      </c>
      <c r="B431" s="7" t="s">
        <v>634</v>
      </c>
      <c r="C431" s="7" t="s">
        <v>932</v>
      </c>
      <c r="D431" s="17" t="str">
        <f>IF(Districts!I431&gt;Districts!F431, "+", "-")</f>
        <v>-</v>
      </c>
      <c r="E431" s="17" t="str">
        <f>IF(Districts!L431&gt;Districts!I431, "+", "-")</f>
        <v>-</v>
      </c>
      <c r="F431" s="17" t="str">
        <f>IF(Districts!O431&gt;Districts!L431, "+", "-")</f>
        <v>+</v>
      </c>
      <c r="G431" s="17" t="str">
        <f>IF(Districts!R431&gt;Districts!O431, "+", "-")</f>
        <v>-</v>
      </c>
      <c r="H431" s="17" t="str">
        <f t="shared" si="6"/>
        <v>-</v>
      </c>
    </row>
    <row r="432" spans="1:8" x14ac:dyDescent="0.2">
      <c r="A432" s="7" t="s">
        <v>936</v>
      </c>
      <c r="B432" s="7" t="s">
        <v>937</v>
      </c>
      <c r="C432" s="7" t="s">
        <v>73</v>
      </c>
      <c r="D432" s="17" t="str">
        <f>IF(Districts!I432&gt;Districts!F432, "+", "-")</f>
        <v>-</v>
      </c>
      <c r="E432" s="17" t="str">
        <f>IF(Districts!L432&gt;Districts!I432, "+", "-")</f>
        <v>+</v>
      </c>
      <c r="F432" s="17" t="str">
        <f>IF(Districts!O432&gt;Districts!L432, "+", "-")</f>
        <v>+</v>
      </c>
      <c r="G432" s="17" t="str">
        <f>IF(Districts!R432&gt;Districts!O432, "+", "-")</f>
        <v>+</v>
      </c>
      <c r="H432" s="17" t="str">
        <f t="shared" si="6"/>
        <v>+</v>
      </c>
    </row>
    <row r="433" spans="1:8" x14ac:dyDescent="0.2">
      <c r="A433" s="7" t="s">
        <v>938</v>
      </c>
      <c r="B433" s="7" t="s">
        <v>939</v>
      </c>
      <c r="C433" s="7" t="s">
        <v>73</v>
      </c>
      <c r="D433" s="17" t="str">
        <f>IF(Districts!I433&gt;Districts!F433, "+", "-")</f>
        <v>-</v>
      </c>
      <c r="E433" s="17" t="str">
        <f>IF(Districts!L433&gt;Districts!I433, "+", "-")</f>
        <v>+</v>
      </c>
      <c r="F433" s="17" t="str">
        <f>IF(Districts!O433&gt;Districts!L433, "+", "-")</f>
        <v>+</v>
      </c>
      <c r="G433" s="17" t="str">
        <f>IF(Districts!R433&gt;Districts!O433, "+", "-")</f>
        <v>+</v>
      </c>
      <c r="H433" s="17" t="str">
        <f t="shared" si="6"/>
        <v>+</v>
      </c>
    </row>
    <row r="434" spans="1:8" x14ac:dyDescent="0.2">
      <c r="A434" s="7" t="s">
        <v>940</v>
      </c>
      <c r="B434" s="7" t="s">
        <v>941</v>
      </c>
      <c r="C434" s="7" t="s">
        <v>73</v>
      </c>
      <c r="D434" s="17" t="str">
        <f>IF(Districts!I434&gt;Districts!F434, "+", "-")</f>
        <v>+</v>
      </c>
      <c r="E434" s="17" t="str">
        <f>IF(Districts!L434&gt;Districts!I434, "+", "-")</f>
        <v>+</v>
      </c>
      <c r="F434" s="17" t="str">
        <f>IF(Districts!O434&gt;Districts!L434, "+", "-")</f>
        <v>+</v>
      </c>
      <c r="G434" s="17" t="str">
        <f>IF(Districts!R434&gt;Districts!O434, "+", "-")</f>
        <v>+</v>
      </c>
      <c r="H434" s="17" t="str">
        <f t="shared" si="6"/>
        <v>+</v>
      </c>
    </row>
    <row r="435" spans="1:8" x14ac:dyDescent="0.2">
      <c r="A435" s="7" t="s">
        <v>942</v>
      </c>
      <c r="B435" s="7" t="s">
        <v>943</v>
      </c>
      <c r="C435" s="7" t="s">
        <v>73</v>
      </c>
      <c r="D435" s="17" t="str">
        <f>IF(Districts!I435&gt;Districts!F435, "+", "-")</f>
        <v>-</v>
      </c>
      <c r="E435" s="17" t="str">
        <f>IF(Districts!L435&gt;Districts!I435, "+", "-")</f>
        <v>+</v>
      </c>
      <c r="F435" s="17" t="str">
        <f>IF(Districts!O435&gt;Districts!L435, "+", "-")</f>
        <v>+</v>
      </c>
      <c r="G435" s="17" t="str">
        <f>IF(Districts!R435&gt;Districts!O435, "+", "-")</f>
        <v>+</v>
      </c>
      <c r="H435" s="17" t="str">
        <f t="shared" si="6"/>
        <v>+</v>
      </c>
    </row>
    <row r="436" spans="1:8" x14ac:dyDescent="0.2">
      <c r="A436" s="7" t="s">
        <v>944</v>
      </c>
      <c r="B436" s="7" t="s">
        <v>945</v>
      </c>
      <c r="C436" s="7" t="s">
        <v>296</v>
      </c>
      <c r="D436" s="17" t="str">
        <f>IF(Districts!I436&gt;Districts!F436, "+", "-")</f>
        <v>+</v>
      </c>
      <c r="E436" s="17" t="str">
        <f>IF(Districts!L436&gt;Districts!I436, "+", "-")</f>
        <v>+</v>
      </c>
      <c r="F436" s="17" t="str">
        <f>IF(Districts!O436&gt;Districts!L436, "+", "-")</f>
        <v>+</v>
      </c>
      <c r="G436" s="17" t="str">
        <f>IF(Districts!R436&gt;Districts!O436, "+", "-")</f>
        <v>-</v>
      </c>
      <c r="H436" s="17" t="str">
        <f t="shared" si="6"/>
        <v>+</v>
      </c>
    </row>
    <row r="437" spans="1:8" x14ac:dyDescent="0.2">
      <c r="A437" s="7" t="s">
        <v>946</v>
      </c>
      <c r="B437" s="7" t="s">
        <v>947</v>
      </c>
      <c r="C437" s="7" t="s">
        <v>296</v>
      </c>
      <c r="D437" s="17" t="str">
        <f>IF(Districts!I437&gt;Districts!F437, "+", "-")</f>
        <v>+</v>
      </c>
      <c r="E437" s="17" t="str">
        <f>IF(Districts!L437&gt;Districts!I437, "+", "-")</f>
        <v>+</v>
      </c>
      <c r="F437" s="17" t="str">
        <f>IF(Districts!O437&gt;Districts!L437, "+", "-")</f>
        <v>+</v>
      </c>
      <c r="G437" s="17" t="str">
        <f>IF(Districts!R437&gt;Districts!O437, "+", "-")</f>
        <v>+</v>
      </c>
      <c r="H437" s="17" t="str">
        <f t="shared" si="6"/>
        <v>+</v>
      </c>
    </row>
    <row r="438" spans="1:8" x14ac:dyDescent="0.2">
      <c r="A438" s="7" t="s">
        <v>948</v>
      </c>
      <c r="B438" s="7" t="s">
        <v>949</v>
      </c>
      <c r="C438" s="7" t="s">
        <v>296</v>
      </c>
      <c r="D438" s="17" t="str">
        <f>IF(Districts!I438&gt;Districts!F438, "+", "-")</f>
        <v>-</v>
      </c>
      <c r="E438" s="17" t="str">
        <f>IF(Districts!L438&gt;Districts!I438, "+", "-")</f>
        <v>+</v>
      </c>
      <c r="F438" s="17" t="str">
        <f>IF(Districts!O438&gt;Districts!L438, "+", "-")</f>
        <v>+</v>
      </c>
      <c r="G438" s="17" t="str">
        <f>IF(Districts!R438&gt;Districts!O438, "+", "-")</f>
        <v>-</v>
      </c>
      <c r="H438" s="17" t="str">
        <f t="shared" si="6"/>
        <v>N</v>
      </c>
    </row>
    <row r="439" spans="1:8" x14ac:dyDescent="0.2">
      <c r="A439" s="7" t="s">
        <v>950</v>
      </c>
      <c r="B439" s="7" t="s">
        <v>951</v>
      </c>
      <c r="C439" s="7" t="s">
        <v>952</v>
      </c>
      <c r="D439" s="17" t="str">
        <f>IF(Districts!I439&gt;Districts!F439, "+", "-")</f>
        <v>+</v>
      </c>
      <c r="E439" s="17" t="str">
        <f>IF(Districts!L439&gt;Districts!I439, "+", "-")</f>
        <v>+</v>
      </c>
      <c r="F439" s="17" t="str">
        <f>IF(Districts!O439&gt;Districts!L439, "+", "-")</f>
        <v>+</v>
      </c>
      <c r="G439" s="17" t="str">
        <f>IF(Districts!R439&gt;Districts!O439, "+", "-")</f>
        <v>+</v>
      </c>
      <c r="H439" s="17" t="str">
        <f t="shared" si="6"/>
        <v>+</v>
      </c>
    </row>
    <row r="440" spans="1:8" x14ac:dyDescent="0.2">
      <c r="A440" s="7" t="s">
        <v>953</v>
      </c>
      <c r="B440" s="7" t="s">
        <v>954</v>
      </c>
      <c r="C440" s="7" t="s">
        <v>76</v>
      </c>
      <c r="D440" s="17" t="str">
        <f>IF(Districts!I440&gt;Districts!F440, "+", "-")</f>
        <v>-</v>
      </c>
      <c r="E440" s="17" t="str">
        <f>IF(Districts!L440&gt;Districts!I440, "+", "-")</f>
        <v>-</v>
      </c>
      <c r="F440" s="17" t="str">
        <f>IF(Districts!O440&gt;Districts!L440, "+", "-")</f>
        <v>+</v>
      </c>
      <c r="G440" s="17" t="str">
        <f>IF(Districts!R440&gt;Districts!O440, "+", "-")</f>
        <v>+</v>
      </c>
      <c r="H440" s="17" t="str">
        <f t="shared" si="6"/>
        <v>-</v>
      </c>
    </row>
    <row r="441" spans="1:8" x14ac:dyDescent="0.2">
      <c r="A441" s="7" t="s">
        <v>955</v>
      </c>
      <c r="B441" s="7" t="s">
        <v>956</v>
      </c>
      <c r="C441" s="7" t="s">
        <v>76</v>
      </c>
      <c r="D441" s="17" t="str">
        <f>IF(Districts!I441&gt;Districts!F441, "+", "-")</f>
        <v>+</v>
      </c>
      <c r="E441" s="17" t="str">
        <f>IF(Districts!L441&gt;Districts!I441, "+", "-")</f>
        <v>+</v>
      </c>
      <c r="F441" s="17" t="str">
        <f>IF(Districts!O441&gt;Districts!L441, "+", "-")</f>
        <v>+</v>
      </c>
      <c r="G441" s="17" t="str">
        <f>IF(Districts!R441&gt;Districts!O441, "+", "-")</f>
        <v>-</v>
      </c>
      <c r="H441" s="17" t="str">
        <f t="shared" si="6"/>
        <v>+</v>
      </c>
    </row>
    <row r="442" spans="1:8" x14ac:dyDescent="0.2">
      <c r="A442" s="7" t="s">
        <v>957</v>
      </c>
      <c r="B442" s="7" t="s">
        <v>958</v>
      </c>
      <c r="C442" s="7" t="s">
        <v>76</v>
      </c>
      <c r="D442" s="17" t="str">
        <f>IF(Districts!I442&gt;Districts!F442, "+", "-")</f>
        <v>+</v>
      </c>
      <c r="E442" s="17" t="str">
        <f>IF(Districts!L442&gt;Districts!I442, "+", "-")</f>
        <v>+</v>
      </c>
      <c r="F442" s="17" t="str">
        <f>IF(Districts!O442&gt;Districts!L442, "+", "-")</f>
        <v>+</v>
      </c>
      <c r="G442" s="17" t="str">
        <f>IF(Districts!R442&gt;Districts!O442, "+", "-")</f>
        <v>-</v>
      </c>
      <c r="H442" s="17" t="str">
        <f t="shared" si="6"/>
        <v>+</v>
      </c>
    </row>
    <row r="443" spans="1:8" x14ac:dyDescent="0.2">
      <c r="A443" s="7" t="s">
        <v>959</v>
      </c>
      <c r="B443" s="7" t="s">
        <v>960</v>
      </c>
      <c r="C443" s="7" t="s">
        <v>76</v>
      </c>
      <c r="D443" s="17" t="str">
        <f>IF(Districts!I443&gt;Districts!F443, "+", "-")</f>
        <v>+</v>
      </c>
      <c r="E443" s="17" t="str">
        <f>IF(Districts!L443&gt;Districts!I443, "+", "-")</f>
        <v>+</v>
      </c>
      <c r="F443" s="17" t="str">
        <f>IF(Districts!O443&gt;Districts!L443, "+", "-")</f>
        <v>+</v>
      </c>
      <c r="G443" s="17" t="str">
        <f>IF(Districts!R443&gt;Districts!O443, "+", "-")</f>
        <v>+</v>
      </c>
      <c r="H443" s="17" t="str">
        <f t="shared" si="6"/>
        <v>+</v>
      </c>
    </row>
    <row r="444" spans="1:8" x14ac:dyDescent="0.2">
      <c r="A444" s="7" t="s">
        <v>961</v>
      </c>
      <c r="B444" s="7" t="s">
        <v>962</v>
      </c>
      <c r="C444" s="7" t="s">
        <v>76</v>
      </c>
      <c r="D444" s="17" t="str">
        <f>IF(Districts!I444&gt;Districts!F444, "+", "-")</f>
        <v>+</v>
      </c>
      <c r="E444" s="17" t="str">
        <f>IF(Districts!L444&gt;Districts!I444, "+", "-")</f>
        <v>+</v>
      </c>
      <c r="F444" s="17" t="str">
        <f>IF(Districts!O444&gt;Districts!L444, "+", "-")</f>
        <v>+</v>
      </c>
      <c r="G444" s="17" t="str">
        <f>IF(Districts!R444&gt;Districts!O444, "+", "-")</f>
        <v>+</v>
      </c>
      <c r="H444" s="17" t="str">
        <f t="shared" si="6"/>
        <v>+</v>
      </c>
    </row>
    <row r="445" spans="1:8" x14ac:dyDescent="0.2">
      <c r="A445" s="7" t="s">
        <v>963</v>
      </c>
      <c r="B445" s="7" t="s">
        <v>964</v>
      </c>
      <c r="C445" s="7" t="s">
        <v>76</v>
      </c>
      <c r="D445" s="17" t="str">
        <f>IF(Districts!I445&gt;Districts!F445, "+", "-")</f>
        <v>-</v>
      </c>
      <c r="E445" s="17" t="str">
        <f>IF(Districts!L445&gt;Districts!I445, "+", "-")</f>
        <v>-</v>
      </c>
      <c r="F445" s="17" t="str">
        <f>IF(Districts!O445&gt;Districts!L445, "+", "-")</f>
        <v>+</v>
      </c>
      <c r="G445" s="17" t="str">
        <f>IF(Districts!R445&gt;Districts!O445, "+", "-")</f>
        <v>+</v>
      </c>
      <c r="H445" s="17" t="str">
        <f t="shared" si="6"/>
        <v>-</v>
      </c>
    </row>
    <row r="446" spans="1:8" x14ac:dyDescent="0.2">
      <c r="A446" s="7" t="s">
        <v>965</v>
      </c>
      <c r="B446" s="7" t="s">
        <v>860</v>
      </c>
      <c r="C446" s="7" t="s">
        <v>76</v>
      </c>
      <c r="D446" s="17" t="str">
        <f>IF(Districts!I446&gt;Districts!F446, "+", "-")</f>
        <v>+</v>
      </c>
      <c r="E446" s="17" t="str">
        <f>IF(Districts!L446&gt;Districts!I446, "+", "-")</f>
        <v>+</v>
      </c>
      <c r="F446" s="17" t="str">
        <f>IF(Districts!O446&gt;Districts!L446, "+", "-")</f>
        <v>+</v>
      </c>
      <c r="G446" s="17" t="str">
        <f>IF(Districts!R446&gt;Districts!O446, "+", "-")</f>
        <v>+</v>
      </c>
      <c r="H446" s="17" t="str">
        <f t="shared" si="6"/>
        <v>+</v>
      </c>
    </row>
    <row r="447" spans="1:8" x14ac:dyDescent="0.2">
      <c r="A447" s="7" t="s">
        <v>966</v>
      </c>
      <c r="B447" s="7" t="s">
        <v>967</v>
      </c>
      <c r="C447" s="7" t="s">
        <v>76</v>
      </c>
      <c r="D447" s="17" t="str">
        <f>IF(Districts!I447&gt;Districts!F447, "+", "-")</f>
        <v>-</v>
      </c>
      <c r="E447" s="17" t="str">
        <f>IF(Districts!L447&gt;Districts!I447, "+", "-")</f>
        <v>-</v>
      </c>
      <c r="F447" s="17" t="str">
        <f>IF(Districts!O447&gt;Districts!L447, "+", "-")</f>
        <v>-</v>
      </c>
      <c r="G447" s="17" t="str">
        <f>IF(Districts!R447&gt;Districts!O447, "+", "-")</f>
        <v>+</v>
      </c>
      <c r="H447" s="17" t="str">
        <f t="shared" si="6"/>
        <v>-</v>
      </c>
    </row>
    <row r="448" spans="1:8" x14ac:dyDescent="0.2">
      <c r="A448" s="7" t="s">
        <v>968</v>
      </c>
      <c r="B448" s="7" t="s">
        <v>969</v>
      </c>
      <c r="C448" s="7" t="s">
        <v>76</v>
      </c>
      <c r="D448" s="17" t="str">
        <f>IF(Districts!I448&gt;Districts!F448, "+", "-")</f>
        <v>-</v>
      </c>
      <c r="E448" s="17" t="str">
        <f>IF(Districts!L448&gt;Districts!I448, "+", "-")</f>
        <v>+</v>
      </c>
      <c r="F448" s="17" t="str">
        <f>IF(Districts!O448&gt;Districts!L448, "+", "-")</f>
        <v>+</v>
      </c>
      <c r="G448" s="17" t="str">
        <f>IF(Districts!R448&gt;Districts!O448, "+", "-")</f>
        <v>+</v>
      </c>
      <c r="H448" s="17" t="str">
        <f t="shared" si="6"/>
        <v>+</v>
      </c>
    </row>
    <row r="449" spans="1:8" x14ac:dyDescent="0.2">
      <c r="A449" s="7" t="s">
        <v>970</v>
      </c>
      <c r="B449" s="7" t="s">
        <v>971</v>
      </c>
      <c r="C449" s="7" t="s">
        <v>972</v>
      </c>
      <c r="D449" s="17" t="str">
        <f>IF(Districts!I449&gt;Districts!F449, "+", "-")</f>
        <v>+</v>
      </c>
      <c r="E449" s="17" t="str">
        <f>IF(Districts!L449&gt;Districts!I449, "+", "-")</f>
        <v>-</v>
      </c>
      <c r="F449" s="17" t="str">
        <f>IF(Districts!O449&gt;Districts!L449, "+", "-")</f>
        <v>-</v>
      </c>
      <c r="G449" s="17" t="str">
        <f>IF(Districts!R449&gt;Districts!O449, "+", "-")</f>
        <v>-</v>
      </c>
      <c r="H449" s="17" t="str">
        <f t="shared" si="6"/>
        <v>-</v>
      </c>
    </row>
    <row r="450" spans="1:8" x14ac:dyDescent="0.2">
      <c r="A450" s="7" t="s">
        <v>973</v>
      </c>
      <c r="B450" s="7" t="s">
        <v>974</v>
      </c>
      <c r="C450" s="7" t="s">
        <v>492</v>
      </c>
      <c r="D450" s="17" t="str">
        <f>IF(Districts!I450&gt;Districts!F450, "+", "-")</f>
        <v>-</v>
      </c>
      <c r="E450" s="17" t="str">
        <f>IF(Districts!L450&gt;Districts!I450, "+", "-")</f>
        <v>+</v>
      </c>
      <c r="F450" s="17" t="str">
        <f>IF(Districts!O450&gt;Districts!L450, "+", "-")</f>
        <v>+</v>
      </c>
      <c r="G450" s="17" t="str">
        <f>IF(Districts!R450&gt;Districts!O450, "+", "-")</f>
        <v>+</v>
      </c>
      <c r="H450" s="17" t="str">
        <f t="shared" si="6"/>
        <v>+</v>
      </c>
    </row>
    <row r="451" spans="1:8" x14ac:dyDescent="0.2">
      <c r="A451" s="7" t="s">
        <v>975</v>
      </c>
      <c r="B451" s="7" t="s">
        <v>930</v>
      </c>
      <c r="C451" s="7" t="s">
        <v>492</v>
      </c>
      <c r="D451" s="17" t="str">
        <f>IF(Districts!I451&gt;Districts!F451, "+", "-")</f>
        <v>+</v>
      </c>
      <c r="E451" s="17" t="str">
        <f>IF(Districts!L451&gt;Districts!I451, "+", "-")</f>
        <v>+</v>
      </c>
      <c r="F451" s="17" t="str">
        <f>IF(Districts!O451&gt;Districts!L451, "+", "-")</f>
        <v>+</v>
      </c>
      <c r="G451" s="17" t="str">
        <f>IF(Districts!R451&gt;Districts!O451, "+", "-")</f>
        <v>+</v>
      </c>
      <c r="H451" s="17" t="str">
        <f t="shared" ref="H451:H514" si="7">IF(COUNTIF(D451:G451,"+")&gt;2,"+", IF(COUNTIF(D451:F451,"+")=2,"N", "-"))</f>
        <v>+</v>
      </c>
    </row>
    <row r="452" spans="1:8" x14ac:dyDescent="0.2">
      <c r="A452" s="7" t="s">
        <v>976</v>
      </c>
      <c r="B452" s="7" t="s">
        <v>977</v>
      </c>
      <c r="C452" s="7" t="s">
        <v>492</v>
      </c>
      <c r="D452" s="17" t="str">
        <f>IF(Districts!I452&gt;Districts!F452, "+", "-")</f>
        <v>-</v>
      </c>
      <c r="E452" s="17" t="str">
        <f>IF(Districts!L452&gt;Districts!I452, "+", "-")</f>
        <v>+</v>
      </c>
      <c r="F452" s="17" t="str">
        <f>IF(Districts!O452&gt;Districts!L452, "+", "-")</f>
        <v>+</v>
      </c>
      <c r="G452" s="17" t="str">
        <f>IF(Districts!R452&gt;Districts!O452, "+", "-")</f>
        <v>+</v>
      </c>
      <c r="H452" s="17" t="str">
        <f t="shared" si="7"/>
        <v>+</v>
      </c>
    </row>
    <row r="453" spans="1:8" x14ac:dyDescent="0.2">
      <c r="A453" s="7" t="s">
        <v>978</v>
      </c>
      <c r="B453" s="7" t="s">
        <v>979</v>
      </c>
      <c r="C453" s="7" t="s">
        <v>412</v>
      </c>
      <c r="D453" s="17" t="str">
        <f>IF(Districts!I453&gt;Districts!F453, "+", "-")</f>
        <v>+</v>
      </c>
      <c r="E453" s="17" t="str">
        <f>IF(Districts!L453&gt;Districts!I453, "+", "-")</f>
        <v>-</v>
      </c>
      <c r="F453" s="17" t="str">
        <f>IF(Districts!O453&gt;Districts!L453, "+", "-")</f>
        <v>+</v>
      </c>
      <c r="G453" s="17" t="str">
        <f>IF(Districts!R453&gt;Districts!O453, "+", "-")</f>
        <v>-</v>
      </c>
      <c r="H453" s="17" t="str">
        <f t="shared" si="7"/>
        <v>N</v>
      </c>
    </row>
    <row r="454" spans="1:8" x14ac:dyDescent="0.2">
      <c r="A454" s="7" t="s">
        <v>980</v>
      </c>
      <c r="B454" s="7" t="s">
        <v>981</v>
      </c>
      <c r="C454" s="7" t="s">
        <v>412</v>
      </c>
      <c r="D454" s="17" t="str">
        <f>IF(Districts!I454&gt;Districts!F454, "+", "-")</f>
        <v>+</v>
      </c>
      <c r="E454" s="17" t="str">
        <f>IF(Districts!L454&gt;Districts!I454, "+", "-")</f>
        <v>+</v>
      </c>
      <c r="F454" s="17" t="str">
        <f>IF(Districts!O454&gt;Districts!L454, "+", "-")</f>
        <v>+</v>
      </c>
      <c r="G454" s="17" t="str">
        <f>IF(Districts!R454&gt;Districts!O454, "+", "-")</f>
        <v>+</v>
      </c>
      <c r="H454" s="17" t="str">
        <f t="shared" si="7"/>
        <v>+</v>
      </c>
    </row>
    <row r="455" spans="1:8" x14ac:dyDescent="0.2">
      <c r="A455" s="7" t="s">
        <v>982</v>
      </c>
      <c r="B455" s="7" t="s">
        <v>983</v>
      </c>
      <c r="C455" s="7" t="s">
        <v>412</v>
      </c>
      <c r="D455" s="17" t="str">
        <f>IF(Districts!I455&gt;Districts!F455, "+", "-")</f>
        <v>-</v>
      </c>
      <c r="E455" s="17" t="str">
        <f>IF(Districts!L455&gt;Districts!I455, "+", "-")</f>
        <v>-</v>
      </c>
      <c r="F455" s="17" t="str">
        <f>IF(Districts!O455&gt;Districts!L455, "+", "-")</f>
        <v>+</v>
      </c>
      <c r="G455" s="17" t="str">
        <f>IF(Districts!R455&gt;Districts!O455, "+", "-")</f>
        <v>+</v>
      </c>
      <c r="H455" s="17" t="str">
        <f t="shared" si="7"/>
        <v>-</v>
      </c>
    </row>
    <row r="456" spans="1:8" x14ac:dyDescent="0.2">
      <c r="A456" s="7" t="s">
        <v>984</v>
      </c>
      <c r="B456" s="7" t="s">
        <v>985</v>
      </c>
      <c r="C456" s="7" t="s">
        <v>412</v>
      </c>
      <c r="D456" s="17" t="str">
        <f>IF(Districts!I456&gt;Districts!F456, "+", "-")</f>
        <v>-</v>
      </c>
      <c r="E456" s="17" t="str">
        <f>IF(Districts!L456&gt;Districts!I456, "+", "-")</f>
        <v>-</v>
      </c>
      <c r="F456" s="17" t="str">
        <f>IF(Districts!O456&gt;Districts!L456, "+", "-")</f>
        <v>+</v>
      </c>
      <c r="G456" s="17" t="str">
        <f>IF(Districts!R456&gt;Districts!O456, "+", "-")</f>
        <v>+</v>
      </c>
      <c r="H456" s="17" t="str">
        <f t="shared" si="7"/>
        <v>-</v>
      </c>
    </row>
    <row r="457" spans="1:8" x14ac:dyDescent="0.2">
      <c r="A457" s="7" t="s">
        <v>986</v>
      </c>
      <c r="B457" s="7" t="s">
        <v>987</v>
      </c>
      <c r="C457" s="7" t="s">
        <v>412</v>
      </c>
      <c r="D457" s="17" t="str">
        <f>IF(Districts!I457&gt;Districts!F457, "+", "-")</f>
        <v>+</v>
      </c>
      <c r="E457" s="17" t="str">
        <f>IF(Districts!L457&gt;Districts!I457, "+", "-")</f>
        <v>+</v>
      </c>
      <c r="F457" s="17" t="str">
        <f>IF(Districts!O457&gt;Districts!L457, "+", "-")</f>
        <v>+</v>
      </c>
      <c r="G457" s="17" t="str">
        <f>IF(Districts!R457&gt;Districts!O457, "+", "-")</f>
        <v>-</v>
      </c>
      <c r="H457" s="17" t="str">
        <f t="shared" si="7"/>
        <v>+</v>
      </c>
    </row>
    <row r="458" spans="1:8" x14ac:dyDescent="0.2">
      <c r="A458" s="7" t="s">
        <v>988</v>
      </c>
      <c r="B458" s="7" t="s">
        <v>989</v>
      </c>
      <c r="C458" s="7" t="s">
        <v>430</v>
      </c>
      <c r="D458" s="17" t="str">
        <f>IF(Districts!I458&gt;Districts!F458, "+", "-")</f>
        <v>+</v>
      </c>
      <c r="E458" s="17" t="str">
        <f>IF(Districts!L458&gt;Districts!I458, "+", "-")</f>
        <v>-</v>
      </c>
      <c r="F458" s="17" t="str">
        <f>IF(Districts!O458&gt;Districts!L458, "+", "-")</f>
        <v>+</v>
      </c>
      <c r="G458" s="17" t="str">
        <f>IF(Districts!R458&gt;Districts!O458, "+", "-")</f>
        <v>+</v>
      </c>
      <c r="H458" s="17" t="str">
        <f t="shared" si="7"/>
        <v>+</v>
      </c>
    </row>
    <row r="459" spans="1:8" x14ac:dyDescent="0.2">
      <c r="A459" s="7" t="s">
        <v>990</v>
      </c>
      <c r="B459" s="7" t="s">
        <v>991</v>
      </c>
      <c r="C459" s="7" t="s">
        <v>299</v>
      </c>
      <c r="D459" s="17" t="str">
        <f>IF(Districts!I459&gt;Districts!F459, "+", "-")</f>
        <v>+</v>
      </c>
      <c r="E459" s="17" t="str">
        <f>IF(Districts!L459&gt;Districts!I459, "+", "-")</f>
        <v>+</v>
      </c>
      <c r="F459" s="17" t="str">
        <f>IF(Districts!O459&gt;Districts!L459, "+", "-")</f>
        <v>+</v>
      </c>
      <c r="G459" s="17" t="str">
        <f>IF(Districts!R459&gt;Districts!O459, "+", "-")</f>
        <v>-</v>
      </c>
      <c r="H459" s="17" t="str">
        <f t="shared" si="7"/>
        <v>+</v>
      </c>
    </row>
    <row r="460" spans="1:8" x14ac:dyDescent="0.2">
      <c r="A460" s="7" t="s">
        <v>992</v>
      </c>
      <c r="B460" s="7" t="s">
        <v>993</v>
      </c>
      <c r="C460" s="7" t="s">
        <v>299</v>
      </c>
      <c r="D460" s="17" t="str">
        <f>IF(Districts!I460&gt;Districts!F460, "+", "-")</f>
        <v>-</v>
      </c>
      <c r="E460" s="17" t="str">
        <f>IF(Districts!L460&gt;Districts!I460, "+", "-")</f>
        <v>+</v>
      </c>
      <c r="F460" s="17" t="str">
        <f>IF(Districts!O460&gt;Districts!L460, "+", "-")</f>
        <v>+</v>
      </c>
      <c r="G460" s="17" t="str">
        <f>IF(Districts!R460&gt;Districts!O460, "+", "-")</f>
        <v>+</v>
      </c>
      <c r="H460" s="17" t="str">
        <f t="shared" si="7"/>
        <v>+</v>
      </c>
    </row>
    <row r="461" spans="1:8" x14ac:dyDescent="0.2">
      <c r="A461" s="7" t="s">
        <v>994</v>
      </c>
      <c r="B461" s="7" t="s">
        <v>995</v>
      </c>
      <c r="C461" s="7" t="s">
        <v>299</v>
      </c>
      <c r="D461" s="17" t="str">
        <f>IF(Districts!I461&gt;Districts!F461, "+", "-")</f>
        <v>-</v>
      </c>
      <c r="E461" s="17" t="str">
        <f>IF(Districts!L461&gt;Districts!I461, "+", "-")</f>
        <v>+</v>
      </c>
      <c r="F461" s="17" t="str">
        <f>IF(Districts!O461&gt;Districts!L461, "+", "-")</f>
        <v>+</v>
      </c>
      <c r="G461" s="17" t="str">
        <f>IF(Districts!R461&gt;Districts!O461, "+", "-")</f>
        <v>+</v>
      </c>
      <c r="H461" s="17" t="str">
        <f t="shared" si="7"/>
        <v>+</v>
      </c>
    </row>
    <row r="462" spans="1:8" x14ac:dyDescent="0.2">
      <c r="A462" s="7" t="s">
        <v>998</v>
      </c>
      <c r="B462" s="7" t="s">
        <v>999</v>
      </c>
      <c r="C462" s="7" t="s">
        <v>501</v>
      </c>
      <c r="D462" s="17" t="str">
        <f>IF(Districts!I462&gt;Districts!F462, "+", "-")</f>
        <v>+</v>
      </c>
      <c r="E462" s="17" t="str">
        <f>IF(Districts!L462&gt;Districts!I462, "+", "-")</f>
        <v>+</v>
      </c>
      <c r="F462" s="17" t="str">
        <f>IF(Districts!O462&gt;Districts!L462, "+", "-")</f>
        <v>+</v>
      </c>
      <c r="G462" s="17" t="str">
        <f>IF(Districts!R462&gt;Districts!O462, "+", "-")</f>
        <v>+</v>
      </c>
      <c r="H462" s="17" t="str">
        <f t="shared" si="7"/>
        <v>+</v>
      </c>
    </row>
    <row r="463" spans="1:8" x14ac:dyDescent="0.2">
      <c r="A463" s="7" t="s">
        <v>1000</v>
      </c>
      <c r="B463" s="7" t="s">
        <v>1001</v>
      </c>
      <c r="C463" s="7" t="s">
        <v>501</v>
      </c>
      <c r="D463" s="17" t="str">
        <f>IF(Districts!I463&gt;Districts!F463, "+", "-")</f>
        <v>+</v>
      </c>
      <c r="E463" s="17" t="str">
        <f>IF(Districts!L463&gt;Districts!I463, "+", "-")</f>
        <v>+</v>
      </c>
      <c r="F463" s="17" t="str">
        <f>IF(Districts!O463&gt;Districts!L463, "+", "-")</f>
        <v>-</v>
      </c>
      <c r="G463" s="17" t="str">
        <f>IF(Districts!R463&gt;Districts!O463, "+", "-")</f>
        <v>+</v>
      </c>
      <c r="H463" s="17" t="str">
        <f t="shared" si="7"/>
        <v>+</v>
      </c>
    </row>
    <row r="464" spans="1:8" x14ac:dyDescent="0.2">
      <c r="A464" s="7" t="s">
        <v>1002</v>
      </c>
      <c r="B464" s="7" t="s">
        <v>1003</v>
      </c>
      <c r="C464" s="7" t="s">
        <v>259</v>
      </c>
      <c r="D464" s="17" t="str">
        <f>IF(Districts!I464&gt;Districts!F464, "+", "-")</f>
        <v>+</v>
      </c>
      <c r="E464" s="17" t="str">
        <f>IF(Districts!L464&gt;Districts!I464, "+", "-")</f>
        <v>+</v>
      </c>
      <c r="F464" s="17" t="str">
        <f>IF(Districts!O464&gt;Districts!L464, "+", "-")</f>
        <v>+</v>
      </c>
      <c r="G464" s="17" t="str">
        <f>IF(Districts!R464&gt;Districts!O464, "+", "-")</f>
        <v>-</v>
      </c>
      <c r="H464" s="17" t="str">
        <f t="shared" si="7"/>
        <v>+</v>
      </c>
    </row>
    <row r="465" spans="1:8" x14ac:dyDescent="0.2">
      <c r="A465" s="7" t="s">
        <v>1004</v>
      </c>
      <c r="B465" s="7" t="s">
        <v>634</v>
      </c>
      <c r="C465" s="7" t="s">
        <v>259</v>
      </c>
      <c r="D465" s="17" t="str">
        <f>IF(Districts!I465&gt;Districts!F465, "+", "-")</f>
        <v>+</v>
      </c>
      <c r="E465" s="17" t="str">
        <f>IF(Districts!L465&gt;Districts!I465, "+", "-")</f>
        <v>+</v>
      </c>
      <c r="F465" s="17" t="str">
        <f>IF(Districts!O465&gt;Districts!L465, "+", "-")</f>
        <v>+</v>
      </c>
      <c r="G465" s="17" t="str">
        <f>IF(Districts!R465&gt;Districts!O465, "+", "-")</f>
        <v>+</v>
      </c>
      <c r="H465" s="17" t="str">
        <f t="shared" si="7"/>
        <v>+</v>
      </c>
    </row>
    <row r="466" spans="1:8" x14ac:dyDescent="0.2">
      <c r="A466" s="7" t="s">
        <v>1005</v>
      </c>
      <c r="B466" s="7" t="s">
        <v>1006</v>
      </c>
      <c r="C466" s="7" t="s">
        <v>85</v>
      </c>
      <c r="D466" s="17" t="str">
        <f>IF(Districts!I466&gt;Districts!F466, "+", "-")</f>
        <v>+</v>
      </c>
      <c r="E466" s="17" t="str">
        <f>IF(Districts!L466&gt;Districts!I466, "+", "-")</f>
        <v>+</v>
      </c>
      <c r="F466" s="17" t="str">
        <f>IF(Districts!O466&gt;Districts!L466, "+", "-")</f>
        <v>+</v>
      </c>
      <c r="G466" s="17" t="str">
        <f>IF(Districts!R466&gt;Districts!O466, "+", "-")</f>
        <v>+</v>
      </c>
      <c r="H466" s="17" t="str">
        <f t="shared" si="7"/>
        <v>+</v>
      </c>
    </row>
    <row r="467" spans="1:8" x14ac:dyDescent="0.2">
      <c r="A467" s="7" t="s">
        <v>1007</v>
      </c>
      <c r="B467" s="7" t="s">
        <v>1008</v>
      </c>
      <c r="C467" s="7" t="s">
        <v>85</v>
      </c>
      <c r="D467" s="17" t="str">
        <f>IF(Districts!I467&gt;Districts!F467, "+", "-")</f>
        <v>+</v>
      </c>
      <c r="E467" s="17" t="str">
        <f>IF(Districts!L467&gt;Districts!I467, "+", "-")</f>
        <v>+</v>
      </c>
      <c r="F467" s="17" t="str">
        <f>IF(Districts!O467&gt;Districts!L467, "+", "-")</f>
        <v>+</v>
      </c>
      <c r="G467" s="17" t="str">
        <f>IF(Districts!R467&gt;Districts!O467, "+", "-")</f>
        <v>+</v>
      </c>
      <c r="H467" s="17" t="str">
        <f t="shared" si="7"/>
        <v>+</v>
      </c>
    </row>
    <row r="468" spans="1:8" x14ac:dyDescent="0.2">
      <c r="A468" s="7" t="s">
        <v>1009</v>
      </c>
      <c r="B468" s="7" t="s">
        <v>1010</v>
      </c>
      <c r="C468" s="7" t="s">
        <v>85</v>
      </c>
      <c r="D468" s="17" t="str">
        <f>IF(Districts!I468&gt;Districts!F468, "+", "-")</f>
        <v>+</v>
      </c>
      <c r="E468" s="17" t="str">
        <f>IF(Districts!L468&gt;Districts!I468, "+", "-")</f>
        <v>+</v>
      </c>
      <c r="F468" s="17" t="str">
        <f>IF(Districts!O468&gt;Districts!L468, "+", "-")</f>
        <v>+</v>
      </c>
      <c r="G468" s="17" t="str">
        <f>IF(Districts!R468&gt;Districts!O468, "+", "-")</f>
        <v>+</v>
      </c>
      <c r="H468" s="17" t="str">
        <f t="shared" si="7"/>
        <v>+</v>
      </c>
    </row>
    <row r="469" spans="1:8" x14ac:dyDescent="0.2">
      <c r="A469" s="7" t="s">
        <v>1011</v>
      </c>
      <c r="B469" s="7" t="s">
        <v>568</v>
      </c>
      <c r="C469" s="7" t="s">
        <v>1012</v>
      </c>
      <c r="D469" s="17" t="str">
        <f>IF(Districts!I469&gt;Districts!F469, "+", "-")</f>
        <v>+</v>
      </c>
      <c r="E469" s="17" t="str">
        <f>IF(Districts!L469&gt;Districts!I469, "+", "-")</f>
        <v>+</v>
      </c>
      <c r="F469" s="17" t="str">
        <f>IF(Districts!O469&gt;Districts!L469, "+", "-")</f>
        <v>+</v>
      </c>
      <c r="G469" s="17" t="str">
        <f>IF(Districts!R469&gt;Districts!O469, "+", "-")</f>
        <v>+</v>
      </c>
      <c r="H469" s="17" t="str">
        <f t="shared" si="7"/>
        <v>+</v>
      </c>
    </row>
    <row r="470" spans="1:8" x14ac:dyDescent="0.2">
      <c r="A470" s="7" t="s">
        <v>1013</v>
      </c>
      <c r="B470" s="7" t="s">
        <v>1014</v>
      </c>
      <c r="C470" s="7" t="s">
        <v>1012</v>
      </c>
      <c r="D470" s="17" t="str">
        <f>IF(Districts!I470&gt;Districts!F470, "+", "-")</f>
        <v>-</v>
      </c>
      <c r="E470" s="17" t="str">
        <f>IF(Districts!L470&gt;Districts!I470, "+", "-")</f>
        <v>+</v>
      </c>
      <c r="F470" s="17" t="str">
        <f>IF(Districts!O470&gt;Districts!L470, "+", "-")</f>
        <v>-</v>
      </c>
      <c r="G470" s="17" t="str">
        <f>IF(Districts!R470&gt;Districts!O470, "+", "-")</f>
        <v>-</v>
      </c>
      <c r="H470" s="17" t="str">
        <f t="shared" si="7"/>
        <v>-</v>
      </c>
    </row>
    <row r="471" spans="1:8" x14ac:dyDescent="0.2">
      <c r="A471" s="7" t="s">
        <v>1015</v>
      </c>
      <c r="B471" s="7" t="s">
        <v>1016</v>
      </c>
      <c r="C471" s="7" t="s">
        <v>1012</v>
      </c>
      <c r="D471" s="17" t="str">
        <f>IF(Districts!I471&gt;Districts!F471, "+", "-")</f>
        <v>+</v>
      </c>
      <c r="E471" s="17" t="str">
        <f>IF(Districts!L471&gt;Districts!I471, "+", "-")</f>
        <v>+</v>
      </c>
      <c r="F471" s="17" t="str">
        <f>IF(Districts!O471&gt;Districts!L471, "+", "-")</f>
        <v>+</v>
      </c>
      <c r="G471" s="17" t="str">
        <f>IF(Districts!R471&gt;Districts!O471, "+", "-")</f>
        <v>+</v>
      </c>
      <c r="H471" s="17" t="str">
        <f t="shared" si="7"/>
        <v>+</v>
      </c>
    </row>
    <row r="472" spans="1:8" x14ac:dyDescent="0.2">
      <c r="A472" s="7" t="s">
        <v>1017</v>
      </c>
      <c r="B472" s="7" t="s">
        <v>1018</v>
      </c>
      <c r="C472" s="7" t="s">
        <v>1012</v>
      </c>
      <c r="D472" s="17" t="str">
        <f>IF(Districts!I472&gt;Districts!F472, "+", "-")</f>
        <v>-</v>
      </c>
      <c r="E472" s="17" t="str">
        <f>IF(Districts!L472&gt;Districts!I472, "+", "-")</f>
        <v>-</v>
      </c>
      <c r="F472" s="17" t="str">
        <f>IF(Districts!O472&gt;Districts!L472, "+", "-")</f>
        <v>+</v>
      </c>
      <c r="G472" s="17" t="str">
        <f>IF(Districts!R472&gt;Districts!O472, "+", "-")</f>
        <v>+</v>
      </c>
      <c r="H472" s="17" t="str">
        <f t="shared" si="7"/>
        <v>-</v>
      </c>
    </row>
    <row r="473" spans="1:8" x14ac:dyDescent="0.2">
      <c r="A473" s="7" t="s">
        <v>1019</v>
      </c>
      <c r="B473" s="7" t="s">
        <v>1020</v>
      </c>
      <c r="C473" s="7" t="s">
        <v>186</v>
      </c>
      <c r="D473" s="17" t="str">
        <f>IF(Districts!I473&gt;Districts!F473, "+", "-")</f>
        <v>+</v>
      </c>
      <c r="E473" s="17" t="str">
        <f>IF(Districts!L473&gt;Districts!I473, "+", "-")</f>
        <v>+</v>
      </c>
      <c r="F473" s="17" t="str">
        <f>IF(Districts!O473&gt;Districts!L473, "+", "-")</f>
        <v>+</v>
      </c>
      <c r="G473" s="17" t="str">
        <f>IF(Districts!R473&gt;Districts!O473, "+", "-")</f>
        <v>+</v>
      </c>
      <c r="H473" s="17" t="str">
        <f t="shared" si="7"/>
        <v>+</v>
      </c>
    </row>
    <row r="474" spans="1:8" x14ac:dyDescent="0.2">
      <c r="A474" s="7" t="s">
        <v>1021</v>
      </c>
      <c r="B474" s="7" t="s">
        <v>1022</v>
      </c>
      <c r="C474" s="7" t="s">
        <v>186</v>
      </c>
      <c r="D474" s="17" t="str">
        <f>IF(Districts!I474&gt;Districts!F474, "+", "-")</f>
        <v>-</v>
      </c>
      <c r="E474" s="17" t="str">
        <f>IF(Districts!L474&gt;Districts!I474, "+", "-")</f>
        <v>+</v>
      </c>
      <c r="F474" s="17" t="str">
        <f>IF(Districts!O474&gt;Districts!L474, "+", "-")</f>
        <v>+</v>
      </c>
      <c r="G474" s="17" t="str">
        <f>IF(Districts!R474&gt;Districts!O474, "+", "-")</f>
        <v>+</v>
      </c>
      <c r="H474" s="17" t="str">
        <f t="shared" si="7"/>
        <v>+</v>
      </c>
    </row>
    <row r="475" spans="1:8" x14ac:dyDescent="0.2">
      <c r="A475" s="7" t="s">
        <v>1023</v>
      </c>
      <c r="B475" s="7" t="s">
        <v>1024</v>
      </c>
      <c r="C475" s="7" t="s">
        <v>186</v>
      </c>
      <c r="D475" s="17" t="str">
        <f>IF(Districts!I475&gt;Districts!F475, "+", "-")</f>
        <v>+</v>
      </c>
      <c r="E475" s="17" t="str">
        <f>IF(Districts!L475&gt;Districts!I475, "+", "-")</f>
        <v>+</v>
      </c>
      <c r="F475" s="17" t="str">
        <f>IF(Districts!O475&gt;Districts!L475, "+", "-")</f>
        <v>+</v>
      </c>
      <c r="G475" s="17" t="str">
        <f>IF(Districts!R475&gt;Districts!O475, "+", "-")</f>
        <v>+</v>
      </c>
      <c r="H475" s="17" t="str">
        <f t="shared" si="7"/>
        <v>+</v>
      </c>
    </row>
    <row r="476" spans="1:8" x14ac:dyDescent="0.2">
      <c r="A476" s="7" t="s">
        <v>1025</v>
      </c>
      <c r="B476" s="7" t="s">
        <v>1026</v>
      </c>
      <c r="C476" s="7" t="s">
        <v>186</v>
      </c>
      <c r="D476" s="17" t="str">
        <f>IF(Districts!I476&gt;Districts!F476, "+", "-")</f>
        <v>-</v>
      </c>
      <c r="E476" s="17" t="str">
        <f>IF(Districts!L476&gt;Districts!I476, "+", "-")</f>
        <v>+</v>
      </c>
      <c r="F476" s="17" t="str">
        <f>IF(Districts!O476&gt;Districts!L476, "+", "-")</f>
        <v>+</v>
      </c>
      <c r="G476" s="17" t="str">
        <f>IF(Districts!R476&gt;Districts!O476, "+", "-")</f>
        <v>+</v>
      </c>
      <c r="H476" s="17" t="str">
        <f t="shared" si="7"/>
        <v>+</v>
      </c>
    </row>
    <row r="477" spans="1:8" x14ac:dyDescent="0.2">
      <c r="A477" s="7" t="s">
        <v>1027</v>
      </c>
      <c r="B477" s="7" t="s">
        <v>1028</v>
      </c>
      <c r="C477" s="7" t="s">
        <v>186</v>
      </c>
      <c r="D477" s="17" t="str">
        <f>IF(Districts!I477&gt;Districts!F477, "+", "-")</f>
        <v>+</v>
      </c>
      <c r="E477" s="17" t="str">
        <f>IF(Districts!L477&gt;Districts!I477, "+", "-")</f>
        <v>+</v>
      </c>
      <c r="F477" s="17" t="str">
        <f>IF(Districts!O477&gt;Districts!L477, "+", "-")</f>
        <v>+</v>
      </c>
      <c r="G477" s="17" t="str">
        <f>IF(Districts!R477&gt;Districts!O477, "+", "-")</f>
        <v>+</v>
      </c>
      <c r="H477" s="17" t="str">
        <f t="shared" si="7"/>
        <v>+</v>
      </c>
    </row>
    <row r="478" spans="1:8" x14ac:dyDescent="0.2">
      <c r="A478" s="7" t="s">
        <v>1029</v>
      </c>
      <c r="B478" s="7" t="s">
        <v>1030</v>
      </c>
      <c r="C478" s="7" t="s">
        <v>186</v>
      </c>
      <c r="D478" s="17" t="str">
        <f>IF(Districts!I478&gt;Districts!F478, "+", "-")</f>
        <v>+</v>
      </c>
      <c r="E478" s="17" t="str">
        <f>IF(Districts!L478&gt;Districts!I478, "+", "-")</f>
        <v>+</v>
      </c>
      <c r="F478" s="17" t="str">
        <f>IF(Districts!O478&gt;Districts!L478, "+", "-")</f>
        <v>+</v>
      </c>
      <c r="G478" s="17" t="str">
        <f>IF(Districts!R478&gt;Districts!O478, "+", "-")</f>
        <v>-</v>
      </c>
      <c r="H478" s="17" t="str">
        <f t="shared" si="7"/>
        <v>+</v>
      </c>
    </row>
    <row r="479" spans="1:8" x14ac:dyDescent="0.2">
      <c r="A479" s="7" t="s">
        <v>1031</v>
      </c>
      <c r="B479" s="7" t="s">
        <v>1032</v>
      </c>
      <c r="C479" s="7" t="s">
        <v>186</v>
      </c>
      <c r="D479" s="17" t="str">
        <f>IF(Districts!I479&gt;Districts!F479, "+", "-")</f>
        <v>+</v>
      </c>
      <c r="E479" s="17" t="str">
        <f>IF(Districts!L479&gt;Districts!I479, "+", "-")</f>
        <v>-</v>
      </c>
      <c r="F479" s="17" t="str">
        <f>IF(Districts!O479&gt;Districts!L479, "+", "-")</f>
        <v>+</v>
      </c>
      <c r="G479" s="17" t="str">
        <f>IF(Districts!R479&gt;Districts!O479, "+", "-")</f>
        <v>+</v>
      </c>
      <c r="H479" s="17" t="str">
        <f t="shared" si="7"/>
        <v>+</v>
      </c>
    </row>
    <row r="480" spans="1:8" x14ac:dyDescent="0.2">
      <c r="A480" s="7" t="s">
        <v>1033</v>
      </c>
      <c r="B480" s="7" t="s">
        <v>1034</v>
      </c>
      <c r="C480" s="7" t="s">
        <v>186</v>
      </c>
      <c r="D480" s="17" t="str">
        <f>IF(Districts!I480&gt;Districts!F480, "+", "-")</f>
        <v>+</v>
      </c>
      <c r="E480" s="17" t="str">
        <f>IF(Districts!L480&gt;Districts!I480, "+", "-")</f>
        <v>+</v>
      </c>
      <c r="F480" s="17" t="str">
        <f>IF(Districts!O480&gt;Districts!L480, "+", "-")</f>
        <v>-</v>
      </c>
      <c r="G480" s="17" t="str">
        <f>IF(Districts!R480&gt;Districts!O480, "+", "-")</f>
        <v>-</v>
      </c>
      <c r="H480" s="17" t="str">
        <f t="shared" si="7"/>
        <v>N</v>
      </c>
    </row>
    <row r="481" spans="1:8" x14ac:dyDescent="0.2">
      <c r="A481" s="7" t="s">
        <v>1035</v>
      </c>
      <c r="B481" s="7" t="s">
        <v>1036</v>
      </c>
      <c r="C481" s="7" t="s">
        <v>124</v>
      </c>
      <c r="D481" s="17" t="str">
        <f>IF(Districts!I481&gt;Districts!F481, "+", "-")</f>
        <v>+</v>
      </c>
      <c r="E481" s="17" t="str">
        <f>IF(Districts!L481&gt;Districts!I481, "+", "-")</f>
        <v>+</v>
      </c>
      <c r="F481" s="17" t="str">
        <f>IF(Districts!O481&gt;Districts!L481, "+", "-")</f>
        <v>+</v>
      </c>
      <c r="G481" s="17" t="str">
        <f>IF(Districts!R481&gt;Districts!O481, "+", "-")</f>
        <v>+</v>
      </c>
      <c r="H481" s="17" t="str">
        <f t="shared" si="7"/>
        <v>+</v>
      </c>
    </row>
    <row r="482" spans="1:8" x14ac:dyDescent="0.2">
      <c r="A482" s="7" t="s">
        <v>1037</v>
      </c>
      <c r="B482" s="7" t="s">
        <v>1038</v>
      </c>
      <c r="C482" s="7" t="s">
        <v>124</v>
      </c>
      <c r="D482" s="17" t="str">
        <f>IF(Districts!I482&gt;Districts!F482, "+", "-")</f>
        <v>+</v>
      </c>
      <c r="E482" s="17" t="str">
        <f>IF(Districts!L482&gt;Districts!I482, "+", "-")</f>
        <v>+</v>
      </c>
      <c r="F482" s="17" t="str">
        <f>IF(Districts!O482&gt;Districts!L482, "+", "-")</f>
        <v>+</v>
      </c>
      <c r="G482" s="17" t="str">
        <f>IF(Districts!R482&gt;Districts!O482, "+", "-")</f>
        <v>+</v>
      </c>
      <c r="H482" s="17" t="str">
        <f t="shared" si="7"/>
        <v>+</v>
      </c>
    </row>
    <row r="483" spans="1:8" x14ac:dyDescent="0.2">
      <c r="A483" s="7" t="s">
        <v>1039</v>
      </c>
      <c r="B483" s="7" t="s">
        <v>1040</v>
      </c>
      <c r="C483" s="7" t="s">
        <v>124</v>
      </c>
      <c r="D483" s="17" t="str">
        <f>IF(Districts!I483&gt;Districts!F483, "+", "-")</f>
        <v>-</v>
      </c>
      <c r="E483" s="17" t="str">
        <f>IF(Districts!L483&gt;Districts!I483, "+", "-")</f>
        <v>+</v>
      </c>
      <c r="F483" s="17" t="str">
        <f>IF(Districts!O483&gt;Districts!L483, "+", "-")</f>
        <v>+</v>
      </c>
      <c r="G483" s="17" t="str">
        <f>IF(Districts!R483&gt;Districts!O483, "+", "-")</f>
        <v>+</v>
      </c>
      <c r="H483" s="17" t="str">
        <f t="shared" si="7"/>
        <v>+</v>
      </c>
    </row>
    <row r="484" spans="1:8" x14ac:dyDescent="0.2">
      <c r="A484" s="7" t="s">
        <v>1041</v>
      </c>
      <c r="B484" s="7" t="s">
        <v>1042</v>
      </c>
      <c r="C484" s="7" t="s">
        <v>1043</v>
      </c>
      <c r="D484" s="17" t="str">
        <f>IF(Districts!I484&gt;Districts!F484, "+", "-")</f>
        <v>+</v>
      </c>
      <c r="E484" s="17" t="str">
        <f>IF(Districts!L484&gt;Districts!I484, "+", "-")</f>
        <v>-</v>
      </c>
      <c r="F484" s="17" t="str">
        <f>IF(Districts!O484&gt;Districts!L484, "+", "-")</f>
        <v>+</v>
      </c>
      <c r="G484" s="17" t="str">
        <f>IF(Districts!R484&gt;Districts!O484, "+", "-")</f>
        <v>+</v>
      </c>
      <c r="H484" s="17" t="str">
        <f t="shared" si="7"/>
        <v>+</v>
      </c>
    </row>
    <row r="485" spans="1:8" x14ac:dyDescent="0.2">
      <c r="A485" s="7" t="s">
        <v>1044</v>
      </c>
      <c r="B485" s="7" t="s">
        <v>1045</v>
      </c>
      <c r="C485" s="7" t="s">
        <v>1043</v>
      </c>
      <c r="D485" s="17" t="str">
        <f>IF(Districts!I485&gt;Districts!F485, "+", "-")</f>
        <v>-</v>
      </c>
      <c r="E485" s="17" t="str">
        <f>IF(Districts!L485&gt;Districts!I485, "+", "-")</f>
        <v>-</v>
      </c>
      <c r="F485" s="17" t="str">
        <f>IF(Districts!O485&gt;Districts!L485, "+", "-")</f>
        <v>-</v>
      </c>
      <c r="G485" s="17" t="str">
        <f>IF(Districts!R485&gt;Districts!O485, "+", "-")</f>
        <v>+</v>
      </c>
      <c r="H485" s="17" t="str">
        <f t="shared" si="7"/>
        <v>-</v>
      </c>
    </row>
    <row r="486" spans="1:8" x14ac:dyDescent="0.2">
      <c r="A486" s="7" t="s">
        <v>1046</v>
      </c>
      <c r="B486" s="7" t="s">
        <v>1047</v>
      </c>
      <c r="C486" s="7" t="s">
        <v>1043</v>
      </c>
      <c r="D486" s="17" t="str">
        <f>IF(Districts!I486&gt;Districts!F486, "+", "-")</f>
        <v>+</v>
      </c>
      <c r="E486" s="17" t="str">
        <f>IF(Districts!L486&gt;Districts!I486, "+", "-")</f>
        <v>+</v>
      </c>
      <c r="F486" s="17" t="str">
        <f>IF(Districts!O486&gt;Districts!L486, "+", "-")</f>
        <v>+</v>
      </c>
      <c r="G486" s="17" t="str">
        <f>IF(Districts!R486&gt;Districts!O486, "+", "-")</f>
        <v>+</v>
      </c>
      <c r="H486" s="17" t="str">
        <f t="shared" si="7"/>
        <v>+</v>
      </c>
    </row>
    <row r="487" spans="1:8" x14ac:dyDescent="0.2">
      <c r="A487" s="7" t="s">
        <v>1048</v>
      </c>
      <c r="B487" s="7" t="s">
        <v>1049</v>
      </c>
      <c r="C487" s="7" t="s">
        <v>1043</v>
      </c>
      <c r="D487" s="17" t="str">
        <f>IF(Districts!I487&gt;Districts!F487, "+", "-")</f>
        <v>+</v>
      </c>
      <c r="E487" s="17" t="str">
        <f>IF(Districts!L487&gt;Districts!I487, "+", "-")</f>
        <v>+</v>
      </c>
      <c r="F487" s="17" t="str">
        <f>IF(Districts!O487&gt;Districts!L487, "+", "-")</f>
        <v>+</v>
      </c>
      <c r="G487" s="17" t="str">
        <f>IF(Districts!R487&gt;Districts!O487, "+", "-")</f>
        <v>+</v>
      </c>
      <c r="H487" s="17" t="str">
        <f t="shared" si="7"/>
        <v>+</v>
      </c>
    </row>
    <row r="488" spans="1:8" x14ac:dyDescent="0.2">
      <c r="A488" s="7" t="s">
        <v>1050</v>
      </c>
      <c r="B488" s="7" t="s">
        <v>1051</v>
      </c>
      <c r="C488" s="7" t="s">
        <v>1043</v>
      </c>
      <c r="D488" s="17" t="str">
        <f>IF(Districts!I488&gt;Districts!F488, "+", "-")</f>
        <v>+</v>
      </c>
      <c r="E488" s="17" t="str">
        <f>IF(Districts!L488&gt;Districts!I488, "+", "-")</f>
        <v>+</v>
      </c>
      <c r="F488" s="17" t="str">
        <f>IF(Districts!O488&gt;Districts!L488, "+", "-")</f>
        <v>+</v>
      </c>
      <c r="G488" s="17" t="str">
        <f>IF(Districts!R488&gt;Districts!O488, "+", "-")</f>
        <v>+</v>
      </c>
      <c r="H488" s="17" t="str">
        <f t="shared" si="7"/>
        <v>+</v>
      </c>
    </row>
    <row r="489" spans="1:8" x14ac:dyDescent="0.2">
      <c r="A489" s="7" t="s">
        <v>1052</v>
      </c>
      <c r="B489" s="7" t="s">
        <v>1407</v>
      </c>
      <c r="C489" s="7" t="s">
        <v>1043</v>
      </c>
      <c r="D489" s="17" t="str">
        <f>IF(Districts!I489&gt;Districts!F489, "+", "-")</f>
        <v>+</v>
      </c>
      <c r="E489" s="17" t="str">
        <f>IF(Districts!L489&gt;Districts!I489, "+", "-")</f>
        <v>-</v>
      </c>
      <c r="F489" s="17" t="str">
        <f>IF(Districts!O489&gt;Districts!L489, "+", "-")</f>
        <v>+</v>
      </c>
      <c r="G489" s="17" t="str">
        <f>IF(Districts!R489&gt;Districts!O489, "+", "-")</f>
        <v>-</v>
      </c>
      <c r="H489" s="17" t="str">
        <f t="shared" si="7"/>
        <v>N</v>
      </c>
    </row>
    <row r="490" spans="1:8" x14ac:dyDescent="0.2">
      <c r="A490" s="7" t="s">
        <v>1054</v>
      </c>
      <c r="B490" s="7" t="s">
        <v>1055</v>
      </c>
      <c r="C490" s="7" t="s">
        <v>1043</v>
      </c>
      <c r="D490" s="17" t="str">
        <f>IF(Districts!I490&gt;Districts!F490, "+", "-")</f>
        <v>+</v>
      </c>
      <c r="E490" s="17" t="str">
        <f>IF(Districts!L490&gt;Districts!I490, "+", "-")</f>
        <v>-</v>
      </c>
      <c r="F490" s="17" t="str">
        <f>IF(Districts!O490&gt;Districts!L490, "+", "-")</f>
        <v>-</v>
      </c>
      <c r="G490" s="17" t="str">
        <f>IF(Districts!R490&gt;Districts!O490, "+", "-")</f>
        <v>+</v>
      </c>
      <c r="H490" s="17" t="str">
        <f t="shared" si="7"/>
        <v>-</v>
      </c>
    </row>
    <row r="491" spans="1:8" x14ac:dyDescent="0.2">
      <c r="A491" s="7" t="s">
        <v>1056</v>
      </c>
      <c r="B491" s="7" t="s">
        <v>1057</v>
      </c>
      <c r="C491" s="7" t="s">
        <v>1043</v>
      </c>
      <c r="D491" s="17" t="str">
        <f>IF(Districts!I491&gt;Districts!F491, "+", "-")</f>
        <v>+</v>
      </c>
      <c r="E491" s="17" t="str">
        <f>IF(Districts!L491&gt;Districts!I491, "+", "-")</f>
        <v>+</v>
      </c>
      <c r="F491" s="17" t="str">
        <f>IF(Districts!O491&gt;Districts!L491, "+", "-")</f>
        <v>-</v>
      </c>
      <c r="G491" s="17" t="str">
        <f>IF(Districts!R491&gt;Districts!O491, "+", "-")</f>
        <v>+</v>
      </c>
      <c r="H491" s="17" t="str">
        <f t="shared" si="7"/>
        <v>+</v>
      </c>
    </row>
    <row r="492" spans="1:8" x14ac:dyDescent="0.2">
      <c r="A492" s="7" t="s">
        <v>1058</v>
      </c>
      <c r="B492" s="7" t="s">
        <v>1059</v>
      </c>
      <c r="C492" s="7" t="s">
        <v>1043</v>
      </c>
      <c r="D492" s="17" t="str">
        <f>IF(Districts!I492&gt;Districts!F492, "+", "-")</f>
        <v>+</v>
      </c>
      <c r="E492" s="17" t="str">
        <f>IF(Districts!L492&gt;Districts!I492, "+", "-")</f>
        <v>+</v>
      </c>
      <c r="F492" s="17" t="str">
        <f>IF(Districts!O492&gt;Districts!L492, "+", "-")</f>
        <v>+</v>
      </c>
      <c r="G492" s="17" t="str">
        <f>IF(Districts!R492&gt;Districts!O492, "+", "-")</f>
        <v>+</v>
      </c>
      <c r="H492" s="17" t="str">
        <f t="shared" si="7"/>
        <v>+</v>
      </c>
    </row>
    <row r="493" spans="1:8" x14ac:dyDescent="0.2">
      <c r="A493" s="7" t="s">
        <v>1060</v>
      </c>
      <c r="B493" s="7" t="s">
        <v>1061</v>
      </c>
      <c r="C493" s="7" t="s">
        <v>217</v>
      </c>
      <c r="D493" s="17" t="str">
        <f>IF(Districts!I493&gt;Districts!F493, "+", "-")</f>
        <v>-</v>
      </c>
      <c r="E493" s="17" t="str">
        <f>IF(Districts!L493&gt;Districts!I493, "+", "-")</f>
        <v>+</v>
      </c>
      <c r="F493" s="17" t="str">
        <f>IF(Districts!O493&gt;Districts!L493, "+", "-")</f>
        <v>+</v>
      </c>
      <c r="G493" s="17" t="str">
        <f>IF(Districts!R493&gt;Districts!O493, "+", "-")</f>
        <v>+</v>
      </c>
      <c r="H493" s="17" t="str">
        <f t="shared" si="7"/>
        <v>+</v>
      </c>
    </row>
    <row r="494" spans="1:8" x14ac:dyDescent="0.2">
      <c r="A494" s="7" t="s">
        <v>1062</v>
      </c>
      <c r="B494" s="7" t="s">
        <v>632</v>
      </c>
      <c r="C494" s="7" t="s">
        <v>217</v>
      </c>
      <c r="D494" s="17" t="str">
        <f>IF(Districts!I494&gt;Districts!F494, "+", "-")</f>
        <v>+</v>
      </c>
      <c r="E494" s="17" t="str">
        <f>IF(Districts!L494&gt;Districts!I494, "+", "-")</f>
        <v>-</v>
      </c>
      <c r="F494" s="17" t="str">
        <f>IF(Districts!O494&gt;Districts!L494, "+", "-")</f>
        <v>+</v>
      </c>
      <c r="G494" s="17" t="str">
        <f>IF(Districts!R494&gt;Districts!O494, "+", "-")</f>
        <v>+</v>
      </c>
      <c r="H494" s="17" t="str">
        <f t="shared" si="7"/>
        <v>+</v>
      </c>
    </row>
    <row r="495" spans="1:8" x14ac:dyDescent="0.2">
      <c r="A495" s="7" t="s">
        <v>1063</v>
      </c>
      <c r="B495" s="7" t="s">
        <v>1064</v>
      </c>
      <c r="C495" s="7" t="s">
        <v>217</v>
      </c>
      <c r="D495" s="17" t="str">
        <f>IF(Districts!I495&gt;Districts!F495, "+", "-")</f>
        <v>+</v>
      </c>
      <c r="E495" s="17" t="str">
        <f>IF(Districts!L495&gt;Districts!I495, "+", "-")</f>
        <v>+</v>
      </c>
      <c r="F495" s="17" t="str">
        <f>IF(Districts!O495&gt;Districts!L495, "+", "-")</f>
        <v>+</v>
      </c>
      <c r="G495" s="17" t="str">
        <f>IF(Districts!R495&gt;Districts!O495, "+", "-")</f>
        <v>+</v>
      </c>
      <c r="H495" s="17" t="str">
        <f t="shared" si="7"/>
        <v>+</v>
      </c>
    </row>
    <row r="496" spans="1:8" x14ac:dyDescent="0.2">
      <c r="A496" s="7" t="s">
        <v>1065</v>
      </c>
      <c r="B496" s="7" t="s">
        <v>1066</v>
      </c>
      <c r="C496" s="7" t="s">
        <v>217</v>
      </c>
      <c r="D496" s="17" t="str">
        <f>IF(Districts!I496&gt;Districts!F496, "+", "-")</f>
        <v>+</v>
      </c>
      <c r="E496" s="17" t="str">
        <f>IF(Districts!L496&gt;Districts!I496, "+", "-")</f>
        <v>+</v>
      </c>
      <c r="F496" s="17" t="str">
        <f>IF(Districts!O496&gt;Districts!L496, "+", "-")</f>
        <v>+</v>
      </c>
      <c r="G496" s="17" t="str">
        <f>IF(Districts!R496&gt;Districts!O496, "+", "-")</f>
        <v>+</v>
      </c>
      <c r="H496" s="17" t="str">
        <f t="shared" si="7"/>
        <v>+</v>
      </c>
    </row>
    <row r="497" spans="1:8" x14ac:dyDescent="0.2">
      <c r="A497" s="7" t="s">
        <v>1067</v>
      </c>
      <c r="B497" s="7" t="s">
        <v>582</v>
      </c>
      <c r="C497" s="7" t="s">
        <v>217</v>
      </c>
      <c r="D497" s="17" t="str">
        <f>IF(Districts!I497&gt;Districts!F497, "+", "-")</f>
        <v>-</v>
      </c>
      <c r="E497" s="17" t="str">
        <f>IF(Districts!L497&gt;Districts!I497, "+", "-")</f>
        <v>-</v>
      </c>
      <c r="F497" s="17" t="str">
        <f>IF(Districts!O497&gt;Districts!L497, "+", "-")</f>
        <v>+</v>
      </c>
      <c r="G497" s="17" t="str">
        <f>IF(Districts!R497&gt;Districts!O497, "+", "-")</f>
        <v>+</v>
      </c>
      <c r="H497" s="17" t="str">
        <f t="shared" si="7"/>
        <v>-</v>
      </c>
    </row>
    <row r="498" spans="1:8" x14ac:dyDescent="0.2">
      <c r="A498" s="7" t="s">
        <v>1068</v>
      </c>
      <c r="B498" s="7" t="s">
        <v>1069</v>
      </c>
      <c r="C498" s="7" t="s">
        <v>217</v>
      </c>
      <c r="D498" s="17" t="str">
        <f>IF(Districts!I498&gt;Districts!F498, "+", "-")</f>
        <v>+</v>
      </c>
      <c r="E498" s="17" t="str">
        <f>IF(Districts!L498&gt;Districts!I498, "+", "-")</f>
        <v>+</v>
      </c>
      <c r="F498" s="17" t="str">
        <f>IF(Districts!O498&gt;Districts!L498, "+", "-")</f>
        <v>+</v>
      </c>
      <c r="G498" s="17" t="str">
        <f>IF(Districts!R498&gt;Districts!O498, "+", "-")</f>
        <v>+</v>
      </c>
      <c r="H498" s="17" t="str">
        <f t="shared" si="7"/>
        <v>+</v>
      </c>
    </row>
    <row r="499" spans="1:8" x14ac:dyDescent="0.2">
      <c r="A499" s="7" t="s">
        <v>1070</v>
      </c>
      <c r="B499" s="7" t="s">
        <v>1071</v>
      </c>
      <c r="C499" s="7" t="s">
        <v>217</v>
      </c>
      <c r="D499" s="17" t="str">
        <f>IF(Districts!I499&gt;Districts!F499, "+", "-")</f>
        <v>-</v>
      </c>
      <c r="E499" s="17" t="str">
        <f>IF(Districts!L499&gt;Districts!I499, "+", "-")</f>
        <v>-</v>
      </c>
      <c r="F499" s="17" t="str">
        <f>IF(Districts!O499&gt;Districts!L499, "+", "-")</f>
        <v>-</v>
      </c>
      <c r="G499" s="17" t="str">
        <f>IF(Districts!R499&gt;Districts!O499, "+", "-")</f>
        <v>+</v>
      </c>
      <c r="H499" s="17" t="str">
        <f t="shared" si="7"/>
        <v>-</v>
      </c>
    </row>
    <row r="500" spans="1:8" x14ac:dyDescent="0.2">
      <c r="A500" s="7" t="s">
        <v>1072</v>
      </c>
      <c r="B500" s="7" t="s">
        <v>1073</v>
      </c>
      <c r="C500" s="7" t="s">
        <v>79</v>
      </c>
      <c r="D500" s="17" t="str">
        <f>IF(Districts!I500&gt;Districts!F500, "+", "-")</f>
        <v>-</v>
      </c>
      <c r="E500" s="17" t="str">
        <f>IF(Districts!L500&gt;Districts!I500, "+", "-")</f>
        <v>-</v>
      </c>
      <c r="F500" s="17" t="str">
        <f>IF(Districts!O500&gt;Districts!L500, "+", "-")</f>
        <v>-</v>
      </c>
      <c r="G500" s="17" t="str">
        <f>IF(Districts!R500&gt;Districts!O500, "+", "-")</f>
        <v>+</v>
      </c>
      <c r="H500" s="17" t="str">
        <f t="shared" si="7"/>
        <v>-</v>
      </c>
    </row>
    <row r="501" spans="1:8" x14ac:dyDescent="0.2">
      <c r="A501" s="7" t="s">
        <v>1074</v>
      </c>
      <c r="B501" s="7" t="s">
        <v>1075</v>
      </c>
      <c r="C501" s="7" t="s">
        <v>79</v>
      </c>
      <c r="D501" s="17" t="str">
        <f>IF(Districts!I501&gt;Districts!F501, "+", "-")</f>
        <v>-</v>
      </c>
      <c r="E501" s="17" t="str">
        <f>IF(Districts!L501&gt;Districts!I501, "+", "-")</f>
        <v>-</v>
      </c>
      <c r="F501" s="17" t="str">
        <f>IF(Districts!O501&gt;Districts!L501, "+", "-")</f>
        <v>+</v>
      </c>
      <c r="G501" s="17" t="str">
        <f>IF(Districts!R501&gt;Districts!O501, "+", "-")</f>
        <v>+</v>
      </c>
      <c r="H501" s="17" t="str">
        <f t="shared" si="7"/>
        <v>-</v>
      </c>
    </row>
    <row r="502" spans="1:8" x14ac:dyDescent="0.2">
      <c r="A502" s="7" t="s">
        <v>1076</v>
      </c>
      <c r="B502" s="7" t="s">
        <v>1077</v>
      </c>
      <c r="C502" s="7" t="s">
        <v>79</v>
      </c>
      <c r="D502" s="17" t="str">
        <f>IF(Districts!I502&gt;Districts!F502, "+", "-")</f>
        <v>-</v>
      </c>
      <c r="E502" s="17" t="str">
        <f>IF(Districts!L502&gt;Districts!I502, "+", "-")</f>
        <v>+</v>
      </c>
      <c r="F502" s="17" t="str">
        <f>IF(Districts!O502&gt;Districts!L502, "+", "-")</f>
        <v>+</v>
      </c>
      <c r="G502" s="17" t="str">
        <f>IF(Districts!R502&gt;Districts!O502, "+", "-")</f>
        <v>+</v>
      </c>
      <c r="H502" s="17" t="str">
        <f t="shared" si="7"/>
        <v>+</v>
      </c>
    </row>
    <row r="503" spans="1:8" x14ac:dyDescent="0.2">
      <c r="A503" s="7" t="s">
        <v>1078</v>
      </c>
      <c r="B503" s="7" t="s">
        <v>606</v>
      </c>
      <c r="C503" s="7" t="s">
        <v>79</v>
      </c>
      <c r="D503" s="17" t="str">
        <f>IF(Districts!I503&gt;Districts!F503, "+", "-")</f>
        <v>+</v>
      </c>
      <c r="E503" s="17" t="str">
        <f>IF(Districts!L503&gt;Districts!I503, "+", "-")</f>
        <v>+</v>
      </c>
      <c r="F503" s="17" t="str">
        <f>IF(Districts!O503&gt;Districts!L503, "+", "-")</f>
        <v>+</v>
      </c>
      <c r="G503" s="17" t="str">
        <f>IF(Districts!R503&gt;Districts!O503, "+", "-")</f>
        <v>+</v>
      </c>
      <c r="H503" s="17" t="str">
        <f t="shared" si="7"/>
        <v>+</v>
      </c>
    </row>
    <row r="504" spans="1:8" x14ac:dyDescent="0.2">
      <c r="A504" s="7" t="s">
        <v>1079</v>
      </c>
      <c r="B504" s="7" t="s">
        <v>1080</v>
      </c>
      <c r="C504" s="7" t="s">
        <v>79</v>
      </c>
      <c r="D504" s="17" t="str">
        <f>IF(Districts!I504&gt;Districts!F504, "+", "-")</f>
        <v>+</v>
      </c>
      <c r="E504" s="17" t="str">
        <f>IF(Districts!L504&gt;Districts!I504, "+", "-")</f>
        <v>-</v>
      </c>
      <c r="F504" s="17" t="str">
        <f>IF(Districts!O504&gt;Districts!L504, "+", "-")</f>
        <v>-</v>
      </c>
      <c r="G504" s="17" t="str">
        <f>IF(Districts!R504&gt;Districts!O504, "+", "-")</f>
        <v>-</v>
      </c>
      <c r="H504" s="17" t="str">
        <f t="shared" si="7"/>
        <v>-</v>
      </c>
    </row>
    <row r="505" spans="1:8" x14ac:dyDescent="0.2">
      <c r="A505" s="7" t="s">
        <v>1081</v>
      </c>
      <c r="B505" s="7" t="s">
        <v>1082</v>
      </c>
      <c r="C505" s="7" t="s">
        <v>79</v>
      </c>
      <c r="D505" s="17" t="str">
        <f>IF(Districts!I505&gt;Districts!F505, "+", "-")</f>
        <v>-</v>
      </c>
      <c r="E505" s="17" t="str">
        <f>IF(Districts!L505&gt;Districts!I505, "+", "-")</f>
        <v>+</v>
      </c>
      <c r="F505" s="17" t="str">
        <f>IF(Districts!O505&gt;Districts!L505, "+", "-")</f>
        <v>-</v>
      </c>
      <c r="G505" s="17" t="str">
        <f>IF(Districts!R505&gt;Districts!O505, "+", "-")</f>
        <v>+</v>
      </c>
      <c r="H505" s="17" t="str">
        <f t="shared" si="7"/>
        <v>-</v>
      </c>
    </row>
    <row r="506" spans="1:8" x14ac:dyDescent="0.2">
      <c r="A506" s="7" t="s">
        <v>1083</v>
      </c>
      <c r="B506" s="7" t="s">
        <v>580</v>
      </c>
      <c r="C506" s="7" t="s">
        <v>146</v>
      </c>
      <c r="D506" s="17" t="str">
        <f>IF(Districts!I506&gt;Districts!F506, "+", "-")</f>
        <v>+</v>
      </c>
      <c r="E506" s="17" t="str">
        <f>IF(Districts!L506&gt;Districts!I506, "+", "-")</f>
        <v>+</v>
      </c>
      <c r="F506" s="17" t="str">
        <f>IF(Districts!O506&gt;Districts!L506, "+", "-")</f>
        <v>+</v>
      </c>
      <c r="G506" s="17" t="str">
        <f>IF(Districts!R506&gt;Districts!O506, "+", "-")</f>
        <v>+</v>
      </c>
      <c r="H506" s="17" t="str">
        <f t="shared" si="7"/>
        <v>+</v>
      </c>
    </row>
    <row r="507" spans="1:8" x14ac:dyDescent="0.2">
      <c r="A507" s="7" t="s">
        <v>1084</v>
      </c>
      <c r="B507" s="7" t="s">
        <v>1085</v>
      </c>
      <c r="C507" s="7" t="s">
        <v>146</v>
      </c>
      <c r="D507" s="17" t="str">
        <f>IF(Districts!I507&gt;Districts!F507, "+", "-")</f>
        <v>-</v>
      </c>
      <c r="E507" s="17" t="str">
        <f>IF(Districts!L507&gt;Districts!I507, "+", "-")</f>
        <v>-</v>
      </c>
      <c r="F507" s="17" t="str">
        <f>IF(Districts!O507&gt;Districts!L507, "+", "-")</f>
        <v>+</v>
      </c>
      <c r="G507" s="17" t="str">
        <f>IF(Districts!R507&gt;Districts!O507, "+", "-")</f>
        <v>+</v>
      </c>
      <c r="H507" s="17" t="str">
        <f t="shared" si="7"/>
        <v>-</v>
      </c>
    </row>
    <row r="508" spans="1:8" x14ac:dyDescent="0.2">
      <c r="A508" s="7" t="s">
        <v>1086</v>
      </c>
      <c r="B508" s="7" t="s">
        <v>1087</v>
      </c>
      <c r="C508" s="7" t="s">
        <v>256</v>
      </c>
      <c r="D508" s="17" t="str">
        <f>IF(Districts!I508&gt;Districts!F508, "+", "-")</f>
        <v>+</v>
      </c>
      <c r="E508" s="17" t="str">
        <f>IF(Districts!L508&gt;Districts!I508, "+", "-")</f>
        <v>+</v>
      </c>
      <c r="F508" s="17" t="str">
        <f>IF(Districts!O508&gt;Districts!L508, "+", "-")</f>
        <v>+</v>
      </c>
      <c r="G508" s="17" t="str">
        <f>IF(Districts!R508&gt;Districts!O508, "+", "-")</f>
        <v>+</v>
      </c>
      <c r="H508" s="17" t="str">
        <f t="shared" si="7"/>
        <v>+</v>
      </c>
    </row>
    <row r="509" spans="1:8" x14ac:dyDescent="0.2">
      <c r="A509" s="7" t="s">
        <v>1088</v>
      </c>
      <c r="B509" s="7" t="s">
        <v>1089</v>
      </c>
      <c r="C509" s="7" t="s">
        <v>256</v>
      </c>
      <c r="D509" s="17" t="str">
        <f>IF(Districts!I509&gt;Districts!F509, "+", "-")</f>
        <v>-</v>
      </c>
      <c r="E509" s="17" t="str">
        <f>IF(Districts!L509&gt;Districts!I509, "+", "-")</f>
        <v>+</v>
      </c>
      <c r="F509" s="17" t="str">
        <f>IF(Districts!O509&gt;Districts!L509, "+", "-")</f>
        <v>+</v>
      </c>
      <c r="G509" s="17" t="str">
        <f>IF(Districts!R509&gt;Districts!O509, "+", "-")</f>
        <v>+</v>
      </c>
      <c r="H509" s="17" t="str">
        <f t="shared" si="7"/>
        <v>+</v>
      </c>
    </row>
    <row r="510" spans="1:8" x14ac:dyDescent="0.2">
      <c r="A510" s="7" t="s">
        <v>1090</v>
      </c>
      <c r="B510" s="7" t="s">
        <v>1091</v>
      </c>
      <c r="C510" s="7" t="s">
        <v>256</v>
      </c>
      <c r="D510" s="17" t="str">
        <f>IF(Districts!I510&gt;Districts!F510, "+", "-")</f>
        <v>-</v>
      </c>
      <c r="E510" s="17" t="str">
        <f>IF(Districts!L510&gt;Districts!I510, "+", "-")</f>
        <v>-</v>
      </c>
      <c r="F510" s="17" t="str">
        <f>IF(Districts!O510&gt;Districts!L510, "+", "-")</f>
        <v>-</v>
      </c>
      <c r="G510" s="17" t="str">
        <f>IF(Districts!R510&gt;Districts!O510, "+", "-")</f>
        <v>+</v>
      </c>
      <c r="H510" s="17" t="str">
        <f t="shared" si="7"/>
        <v>-</v>
      </c>
    </row>
    <row r="511" spans="1:8" x14ac:dyDescent="0.2">
      <c r="A511" s="7" t="s">
        <v>1092</v>
      </c>
      <c r="B511" s="7" t="s">
        <v>1093</v>
      </c>
      <c r="C511" s="7" t="s">
        <v>256</v>
      </c>
      <c r="D511" s="17" t="str">
        <f>IF(Districts!I511&gt;Districts!F511, "+", "-")</f>
        <v>-</v>
      </c>
      <c r="E511" s="17" t="str">
        <f>IF(Districts!L511&gt;Districts!I511, "+", "-")</f>
        <v>+</v>
      </c>
      <c r="F511" s="17" t="str">
        <f>IF(Districts!O511&gt;Districts!L511, "+", "-")</f>
        <v>-</v>
      </c>
      <c r="G511" s="17" t="str">
        <f>IF(Districts!R511&gt;Districts!O511, "+", "-")</f>
        <v>+</v>
      </c>
      <c r="H511" s="17" t="str">
        <f t="shared" si="7"/>
        <v>-</v>
      </c>
    </row>
    <row r="512" spans="1:8" x14ac:dyDescent="0.2">
      <c r="A512" s="7" t="s">
        <v>1094</v>
      </c>
      <c r="B512" s="7" t="s">
        <v>762</v>
      </c>
      <c r="C512" s="7" t="s">
        <v>256</v>
      </c>
      <c r="D512" s="17" t="str">
        <f>IF(Districts!I512&gt;Districts!F512, "+", "-")</f>
        <v>-</v>
      </c>
      <c r="E512" s="17" t="str">
        <f>IF(Districts!L512&gt;Districts!I512, "+", "-")</f>
        <v>+</v>
      </c>
      <c r="F512" s="17" t="str">
        <f>IF(Districts!O512&gt;Districts!L512, "+", "-")</f>
        <v>+</v>
      </c>
      <c r="G512" s="17" t="str">
        <f>IF(Districts!R512&gt;Districts!O512, "+", "-")</f>
        <v>+</v>
      </c>
      <c r="H512" s="17" t="str">
        <f t="shared" si="7"/>
        <v>+</v>
      </c>
    </row>
    <row r="513" spans="1:8" x14ac:dyDescent="0.2">
      <c r="A513" s="7" t="s">
        <v>1095</v>
      </c>
      <c r="B513" s="7" t="s">
        <v>1096</v>
      </c>
      <c r="C513" s="7" t="s">
        <v>256</v>
      </c>
      <c r="D513" s="17" t="str">
        <f>IF(Districts!I513&gt;Districts!F513, "+", "-")</f>
        <v>+</v>
      </c>
      <c r="E513" s="17" t="str">
        <f>IF(Districts!L513&gt;Districts!I513, "+", "-")</f>
        <v>+</v>
      </c>
      <c r="F513" s="17" t="str">
        <f>IF(Districts!O513&gt;Districts!L513, "+", "-")</f>
        <v>+</v>
      </c>
      <c r="G513" s="17" t="str">
        <f>IF(Districts!R513&gt;Districts!O513, "+", "-")</f>
        <v>+</v>
      </c>
      <c r="H513" s="17" t="str">
        <f t="shared" si="7"/>
        <v>+</v>
      </c>
    </row>
    <row r="514" spans="1:8" x14ac:dyDescent="0.2">
      <c r="A514" s="7" t="s">
        <v>1097</v>
      </c>
      <c r="B514" s="7" t="s">
        <v>1098</v>
      </c>
      <c r="C514" s="7" t="s">
        <v>256</v>
      </c>
      <c r="D514" s="17" t="str">
        <f>IF(Districts!I514&gt;Districts!F514, "+", "-")</f>
        <v>+</v>
      </c>
      <c r="E514" s="17" t="str">
        <f>IF(Districts!L514&gt;Districts!I514, "+", "-")</f>
        <v>+</v>
      </c>
      <c r="F514" s="17" t="str">
        <f>IF(Districts!O514&gt;Districts!L514, "+", "-")</f>
        <v>+</v>
      </c>
      <c r="G514" s="17" t="str">
        <f>IF(Districts!R514&gt;Districts!O514, "+", "-")</f>
        <v>+</v>
      </c>
      <c r="H514" s="17" t="str">
        <f t="shared" si="7"/>
        <v>+</v>
      </c>
    </row>
    <row r="515" spans="1:8" x14ac:dyDescent="0.2">
      <c r="A515" s="7" t="s">
        <v>1099</v>
      </c>
      <c r="B515" s="7" t="s">
        <v>1100</v>
      </c>
      <c r="C515" s="7" t="s">
        <v>256</v>
      </c>
      <c r="D515" s="17" t="str">
        <f>IF(Districts!I515&gt;Districts!F515, "+", "-")</f>
        <v>+</v>
      </c>
      <c r="E515" s="17" t="str">
        <f>IF(Districts!L515&gt;Districts!I515, "+", "-")</f>
        <v>+</v>
      </c>
      <c r="F515" s="17" t="str">
        <f>IF(Districts!O515&gt;Districts!L515, "+", "-")</f>
        <v>-</v>
      </c>
      <c r="G515" s="17" t="str">
        <f>IF(Districts!R515&gt;Districts!O515, "+", "-")</f>
        <v>-</v>
      </c>
      <c r="H515" s="17" t="str">
        <f t="shared" ref="H515:H578" si="8">IF(COUNTIF(D515:G515,"+")&gt;2,"+", IF(COUNTIF(D515:F515,"+")=2,"N", "-"))</f>
        <v>N</v>
      </c>
    </row>
    <row r="516" spans="1:8" x14ac:dyDescent="0.2">
      <c r="A516" s="7" t="s">
        <v>1101</v>
      </c>
      <c r="B516" s="7" t="s">
        <v>1102</v>
      </c>
      <c r="C516" s="7" t="s">
        <v>140</v>
      </c>
      <c r="D516" s="17" t="str">
        <f>IF(Districts!I516&gt;Districts!F516, "+", "-")</f>
        <v>-</v>
      </c>
      <c r="E516" s="17" t="str">
        <f>IF(Districts!L516&gt;Districts!I516, "+", "-")</f>
        <v>+</v>
      </c>
      <c r="F516" s="17" t="str">
        <f>IF(Districts!O516&gt;Districts!L516, "+", "-")</f>
        <v>+</v>
      </c>
      <c r="G516" s="17" t="str">
        <f>IF(Districts!R516&gt;Districts!O516, "+", "-")</f>
        <v>+</v>
      </c>
      <c r="H516" s="17" t="str">
        <f t="shared" si="8"/>
        <v>+</v>
      </c>
    </row>
    <row r="517" spans="1:8" x14ac:dyDescent="0.2">
      <c r="A517" s="7" t="s">
        <v>1103</v>
      </c>
      <c r="B517" s="7" t="s">
        <v>1104</v>
      </c>
      <c r="C517" s="7" t="s">
        <v>140</v>
      </c>
      <c r="D517" s="17" t="str">
        <f>IF(Districts!I517&gt;Districts!F517, "+", "-")</f>
        <v>-</v>
      </c>
      <c r="E517" s="17" t="str">
        <f>IF(Districts!L517&gt;Districts!I517, "+", "-")</f>
        <v>-</v>
      </c>
      <c r="F517" s="17" t="str">
        <f>IF(Districts!O517&gt;Districts!L517, "+", "-")</f>
        <v>-</v>
      </c>
      <c r="G517" s="17" t="str">
        <f>IF(Districts!R517&gt;Districts!O517, "+", "-")</f>
        <v>+</v>
      </c>
      <c r="H517" s="17" t="str">
        <f t="shared" si="8"/>
        <v>-</v>
      </c>
    </row>
    <row r="518" spans="1:8" x14ac:dyDescent="0.2">
      <c r="A518" s="7" t="s">
        <v>1105</v>
      </c>
      <c r="B518" s="7" t="s">
        <v>1106</v>
      </c>
      <c r="C518" s="7" t="s">
        <v>140</v>
      </c>
      <c r="D518" s="17" t="str">
        <f>IF(Districts!I518&gt;Districts!F518, "+", "-")</f>
        <v>+</v>
      </c>
      <c r="E518" s="17" t="str">
        <f>IF(Districts!L518&gt;Districts!I518, "+", "-")</f>
        <v>-</v>
      </c>
      <c r="F518" s="17" t="str">
        <f>IF(Districts!O518&gt;Districts!L518, "+", "-")</f>
        <v>+</v>
      </c>
      <c r="G518" s="17" t="str">
        <f>IF(Districts!R518&gt;Districts!O518, "+", "-")</f>
        <v>+</v>
      </c>
      <c r="H518" s="17" t="str">
        <f t="shared" si="8"/>
        <v>+</v>
      </c>
    </row>
    <row r="519" spans="1:8" x14ac:dyDescent="0.2">
      <c r="A519" s="7" t="s">
        <v>1107</v>
      </c>
      <c r="B519" s="7" t="s">
        <v>1108</v>
      </c>
      <c r="C519" s="7" t="s">
        <v>140</v>
      </c>
      <c r="D519" s="17" t="str">
        <f>IF(Districts!I519&gt;Districts!F519, "+", "-")</f>
        <v>-</v>
      </c>
      <c r="E519" s="17" t="str">
        <f>IF(Districts!L519&gt;Districts!I519, "+", "-")</f>
        <v>+</v>
      </c>
      <c r="F519" s="17" t="str">
        <f>IF(Districts!O519&gt;Districts!L519, "+", "-")</f>
        <v>+</v>
      </c>
      <c r="G519" s="17" t="str">
        <f>IF(Districts!R519&gt;Districts!O519, "+", "-")</f>
        <v>+</v>
      </c>
      <c r="H519" s="17" t="str">
        <f t="shared" si="8"/>
        <v>+</v>
      </c>
    </row>
    <row r="520" spans="1:8" x14ac:dyDescent="0.2">
      <c r="A520" s="7" t="s">
        <v>1109</v>
      </c>
      <c r="B520" s="7" t="s">
        <v>1110</v>
      </c>
      <c r="C520" s="7" t="s">
        <v>327</v>
      </c>
      <c r="D520" s="82" t="str">
        <f>IF(Districts!I520&gt;Districts!F520, "+", "-")</f>
        <v>-</v>
      </c>
      <c r="E520" s="82" t="str">
        <f>IF(Districts!L520&gt;Districts!I520, "+", "-")</f>
        <v>-</v>
      </c>
      <c r="F520" s="82" t="str">
        <f>IF(Districts!O520&gt;Districts!L520, "+", "-")</f>
        <v>-</v>
      </c>
      <c r="G520" s="17" t="str">
        <f>IF(Districts!R520&gt;Districts!O520, "+", "-")</f>
        <v>-</v>
      </c>
      <c r="H520" s="17" t="str">
        <f t="shared" si="8"/>
        <v>-</v>
      </c>
    </row>
    <row r="521" spans="1:8" x14ac:dyDescent="0.2">
      <c r="A521" s="7" t="s">
        <v>1111</v>
      </c>
      <c r="B521" s="7" t="s">
        <v>1112</v>
      </c>
      <c r="C521" s="7" t="s">
        <v>327</v>
      </c>
      <c r="D521" s="17" t="str">
        <f>IF(Districts!I521&gt;Districts!F521, "+", "-")</f>
        <v>+</v>
      </c>
      <c r="E521" s="17" t="str">
        <f>IF(Districts!L521&gt;Districts!I521, "+", "-")</f>
        <v>+</v>
      </c>
      <c r="F521" s="17" t="str">
        <f>IF(Districts!O521&gt;Districts!L521, "+", "-")</f>
        <v>+</v>
      </c>
      <c r="G521" s="17" t="str">
        <f>IF(Districts!R521&gt;Districts!O521, "+", "-")</f>
        <v>-</v>
      </c>
      <c r="H521" s="17" t="str">
        <f t="shared" si="8"/>
        <v>+</v>
      </c>
    </row>
    <row r="522" spans="1:8" x14ac:dyDescent="0.2">
      <c r="A522" s="7" t="s">
        <v>1113</v>
      </c>
      <c r="B522" s="7" t="s">
        <v>1114</v>
      </c>
      <c r="C522" s="7" t="s">
        <v>327</v>
      </c>
      <c r="D522" s="17" t="str">
        <f>IF(Districts!I522&gt;Districts!F522, "+", "-")</f>
        <v>+</v>
      </c>
      <c r="E522" s="17" t="str">
        <f>IF(Districts!L522&gt;Districts!I522, "+", "-")</f>
        <v>+</v>
      </c>
      <c r="F522" s="17" t="str">
        <f>IF(Districts!O522&gt;Districts!L522, "+", "-")</f>
        <v>+</v>
      </c>
      <c r="G522" s="17" t="str">
        <f>IF(Districts!R522&gt;Districts!O522, "+", "-")</f>
        <v>-</v>
      </c>
      <c r="H522" s="17" t="str">
        <f t="shared" si="8"/>
        <v>+</v>
      </c>
    </row>
    <row r="523" spans="1:8" x14ac:dyDescent="0.2">
      <c r="A523" s="7" t="s">
        <v>1115</v>
      </c>
      <c r="B523" s="7" t="s">
        <v>1116</v>
      </c>
      <c r="C523" s="7" t="s">
        <v>327</v>
      </c>
      <c r="D523" s="17" t="str">
        <f>IF(Districts!I523&gt;Districts!F523, "+", "-")</f>
        <v>-</v>
      </c>
      <c r="E523" s="17" t="str">
        <f>IF(Districts!L523&gt;Districts!I523, "+", "-")</f>
        <v>+</v>
      </c>
      <c r="F523" s="17" t="str">
        <f>IF(Districts!O523&gt;Districts!L523, "+", "-")</f>
        <v>+</v>
      </c>
      <c r="G523" s="17" t="str">
        <f>IF(Districts!R523&gt;Districts!O523, "+", "-")</f>
        <v>+</v>
      </c>
      <c r="H523" s="17" t="str">
        <f t="shared" si="8"/>
        <v>+</v>
      </c>
    </row>
    <row r="524" spans="1:8" x14ac:dyDescent="0.2">
      <c r="A524" s="7" t="s">
        <v>1117</v>
      </c>
      <c r="B524" s="7" t="s">
        <v>1118</v>
      </c>
      <c r="C524" s="7" t="s">
        <v>327</v>
      </c>
      <c r="D524" s="17" t="str">
        <f>IF(Districts!I524&gt;Districts!F524, "+", "-")</f>
        <v>+</v>
      </c>
      <c r="E524" s="17" t="str">
        <f>IF(Districts!L524&gt;Districts!I524, "+", "-")</f>
        <v>+</v>
      </c>
      <c r="F524" s="17" t="str">
        <f>IF(Districts!O524&gt;Districts!L524, "+", "-")</f>
        <v>+</v>
      </c>
      <c r="G524" s="17" t="str">
        <f>IF(Districts!R524&gt;Districts!O524, "+", "-")</f>
        <v>+</v>
      </c>
      <c r="H524" s="17" t="str">
        <f t="shared" si="8"/>
        <v>+</v>
      </c>
    </row>
    <row r="525" spans="1:8" x14ac:dyDescent="0.2">
      <c r="A525" s="7" t="s">
        <v>1402</v>
      </c>
      <c r="B525" s="7" t="s">
        <v>1408</v>
      </c>
      <c r="C525" s="7" t="s">
        <v>327</v>
      </c>
      <c r="D525" s="82" t="str">
        <f>IF(Districts!I525&gt;Districts!F525, "+", "-")</f>
        <v>-</v>
      </c>
      <c r="E525" s="82" t="str">
        <f>IF(Districts!L525&gt;Districts!I525, "+", "-")</f>
        <v>-</v>
      </c>
      <c r="F525" s="82" t="str">
        <f>IF(Districts!O525&gt;Districts!L525, "+", "-")</f>
        <v>-</v>
      </c>
      <c r="G525" s="17" t="str">
        <f>IF(Districts!R525&gt;Districts!O525, "+", "-")</f>
        <v>-</v>
      </c>
      <c r="H525" s="17" t="str">
        <f t="shared" si="8"/>
        <v>-</v>
      </c>
    </row>
    <row r="526" spans="1:8" x14ac:dyDescent="0.2">
      <c r="A526" s="7" t="s">
        <v>1119</v>
      </c>
      <c r="B526" s="7" t="s">
        <v>1120</v>
      </c>
      <c r="C526" s="7" t="s">
        <v>327</v>
      </c>
      <c r="D526" s="17" t="str">
        <f>IF(Districts!I526&gt;Districts!F526, "+", "-")</f>
        <v>+</v>
      </c>
      <c r="E526" s="17" t="str">
        <f>IF(Districts!L526&gt;Districts!I526, "+", "-")</f>
        <v>+</v>
      </c>
      <c r="F526" s="17" t="str">
        <f>IF(Districts!O526&gt;Districts!L526, "+", "-")</f>
        <v>+</v>
      </c>
      <c r="G526" s="17" t="str">
        <f>IF(Districts!R526&gt;Districts!O526, "+", "-")</f>
        <v>+</v>
      </c>
      <c r="H526" s="17" t="str">
        <f t="shared" si="8"/>
        <v>+</v>
      </c>
    </row>
    <row r="527" spans="1:8" x14ac:dyDescent="0.2">
      <c r="A527" s="7" t="s">
        <v>1121</v>
      </c>
      <c r="B527" s="7" t="s">
        <v>1122</v>
      </c>
      <c r="C527" s="7" t="s">
        <v>11</v>
      </c>
      <c r="D527" s="17" t="str">
        <f>IF(Districts!I527&gt;Districts!F527, "+", "-")</f>
        <v>+</v>
      </c>
      <c r="E527" s="17" t="str">
        <f>IF(Districts!L527&gt;Districts!I527, "+", "-")</f>
        <v>+</v>
      </c>
      <c r="F527" s="17" t="str">
        <f>IF(Districts!O527&gt;Districts!L527, "+", "-")</f>
        <v>+</v>
      </c>
      <c r="G527" s="17" t="str">
        <f>IF(Districts!R527&gt;Districts!O527, "+", "-")</f>
        <v>+</v>
      </c>
      <c r="H527" s="17" t="str">
        <f t="shared" si="8"/>
        <v>+</v>
      </c>
    </row>
    <row r="528" spans="1:8" x14ac:dyDescent="0.2">
      <c r="A528" s="7" t="s">
        <v>1123</v>
      </c>
      <c r="B528" s="7" t="s">
        <v>1124</v>
      </c>
      <c r="C528" s="7" t="s">
        <v>11</v>
      </c>
      <c r="D528" s="17" t="str">
        <f>IF(Districts!I528&gt;Districts!F528, "+", "-")</f>
        <v>-</v>
      </c>
      <c r="E528" s="17" t="str">
        <f>IF(Districts!L528&gt;Districts!I528, "+", "-")</f>
        <v>-</v>
      </c>
      <c r="F528" s="17" t="str">
        <f>IF(Districts!O528&gt;Districts!L528, "+", "-")</f>
        <v>+</v>
      </c>
      <c r="G528" s="17" t="str">
        <f>IF(Districts!R528&gt;Districts!O528, "+", "-")</f>
        <v>+</v>
      </c>
      <c r="H528" s="17" t="str">
        <f t="shared" si="8"/>
        <v>-</v>
      </c>
    </row>
    <row r="529" spans="1:8" x14ac:dyDescent="0.2">
      <c r="A529" s="7" t="s">
        <v>1125</v>
      </c>
      <c r="B529" s="7" t="s">
        <v>1126</v>
      </c>
      <c r="C529" s="7" t="s">
        <v>11</v>
      </c>
      <c r="D529" s="17" t="str">
        <f>IF(Districts!I529&gt;Districts!F529, "+", "-")</f>
        <v>+</v>
      </c>
      <c r="E529" s="17" t="str">
        <f>IF(Districts!L529&gt;Districts!I529, "+", "-")</f>
        <v>+</v>
      </c>
      <c r="F529" s="17" t="str">
        <f>IF(Districts!O529&gt;Districts!L529, "+", "-")</f>
        <v>+</v>
      </c>
      <c r="G529" s="17" t="str">
        <f>IF(Districts!R529&gt;Districts!O529, "+", "-")</f>
        <v>+</v>
      </c>
      <c r="H529" s="17" t="str">
        <f t="shared" si="8"/>
        <v>+</v>
      </c>
    </row>
    <row r="530" spans="1:8" x14ac:dyDescent="0.2">
      <c r="A530" s="7" t="s">
        <v>1127</v>
      </c>
      <c r="B530" s="7" t="s">
        <v>1128</v>
      </c>
      <c r="C530" s="7" t="s">
        <v>11</v>
      </c>
      <c r="D530" s="17" t="str">
        <f>IF(Districts!I530&gt;Districts!F530, "+", "-")</f>
        <v>+</v>
      </c>
      <c r="E530" s="17" t="str">
        <f>IF(Districts!L530&gt;Districts!I530, "+", "-")</f>
        <v>+</v>
      </c>
      <c r="F530" s="17" t="str">
        <f>IF(Districts!O530&gt;Districts!L530, "+", "-")</f>
        <v>+</v>
      </c>
      <c r="G530" s="17" t="str">
        <f>IF(Districts!R530&gt;Districts!O530, "+", "-")</f>
        <v>+</v>
      </c>
      <c r="H530" s="17" t="str">
        <f t="shared" si="8"/>
        <v>+</v>
      </c>
    </row>
    <row r="531" spans="1:8" x14ac:dyDescent="0.2">
      <c r="A531" s="7" t="s">
        <v>1129</v>
      </c>
      <c r="B531" s="7" t="s">
        <v>1130</v>
      </c>
      <c r="C531" s="7" t="s">
        <v>11</v>
      </c>
      <c r="D531" s="17" t="str">
        <f>IF(Districts!I531&gt;Districts!F531, "+", "-")</f>
        <v>-</v>
      </c>
      <c r="E531" s="17" t="str">
        <f>IF(Districts!L531&gt;Districts!I531, "+", "-")</f>
        <v>+</v>
      </c>
      <c r="F531" s="17" t="str">
        <f>IF(Districts!O531&gt;Districts!L531, "+", "-")</f>
        <v>+</v>
      </c>
      <c r="G531" s="17" t="str">
        <f>IF(Districts!R531&gt;Districts!O531, "+", "-")</f>
        <v>+</v>
      </c>
      <c r="H531" s="17" t="str">
        <f t="shared" si="8"/>
        <v>+</v>
      </c>
    </row>
    <row r="532" spans="1:8" x14ac:dyDescent="0.2">
      <c r="A532" s="7" t="s">
        <v>1131</v>
      </c>
      <c r="B532" s="7" t="s">
        <v>1132</v>
      </c>
      <c r="C532" s="7" t="s">
        <v>11</v>
      </c>
      <c r="D532" s="17" t="str">
        <f>IF(Districts!I532&gt;Districts!F532, "+", "-")</f>
        <v>-</v>
      </c>
      <c r="E532" s="17" t="str">
        <f>IF(Districts!L532&gt;Districts!I532, "+", "-")</f>
        <v>+</v>
      </c>
      <c r="F532" s="17" t="str">
        <f>IF(Districts!O532&gt;Districts!L532, "+", "-")</f>
        <v>-</v>
      </c>
      <c r="G532" s="17" t="str">
        <f>IF(Districts!R532&gt;Districts!O532, "+", "-")</f>
        <v>+</v>
      </c>
      <c r="H532" s="17" t="str">
        <f t="shared" si="8"/>
        <v>-</v>
      </c>
    </row>
    <row r="533" spans="1:8" x14ac:dyDescent="0.2">
      <c r="A533" s="7" t="s">
        <v>1133</v>
      </c>
      <c r="B533" s="7" t="s">
        <v>1134</v>
      </c>
      <c r="C533" s="7" t="s">
        <v>11</v>
      </c>
      <c r="D533" s="17" t="str">
        <f>IF(Districts!I533&gt;Districts!F533, "+", "-")</f>
        <v>+</v>
      </c>
      <c r="E533" s="17" t="str">
        <f>IF(Districts!L533&gt;Districts!I533, "+", "-")</f>
        <v>+</v>
      </c>
      <c r="F533" s="17" t="str">
        <f>IF(Districts!O533&gt;Districts!L533, "+", "-")</f>
        <v>+</v>
      </c>
      <c r="G533" s="17" t="str">
        <f>IF(Districts!R533&gt;Districts!O533, "+", "-")</f>
        <v>+</v>
      </c>
      <c r="H533" s="17" t="str">
        <f t="shared" si="8"/>
        <v>+</v>
      </c>
    </row>
    <row r="534" spans="1:8" x14ac:dyDescent="0.2">
      <c r="A534" s="7" t="s">
        <v>1135</v>
      </c>
      <c r="B534" s="7" t="s">
        <v>762</v>
      </c>
      <c r="C534" s="7" t="s">
        <v>11</v>
      </c>
      <c r="D534" s="17" t="str">
        <f>IF(Districts!I534&gt;Districts!F534, "+", "-")</f>
        <v>+</v>
      </c>
      <c r="E534" s="17" t="str">
        <f>IF(Districts!L534&gt;Districts!I534, "+", "-")</f>
        <v>+</v>
      </c>
      <c r="F534" s="17" t="str">
        <f>IF(Districts!O534&gt;Districts!L534, "+", "-")</f>
        <v>+</v>
      </c>
      <c r="G534" s="17" t="str">
        <f>IF(Districts!R534&gt;Districts!O534, "+", "-")</f>
        <v>+</v>
      </c>
      <c r="H534" s="17" t="str">
        <f t="shared" si="8"/>
        <v>+</v>
      </c>
    </row>
    <row r="535" spans="1:8" x14ac:dyDescent="0.2">
      <c r="A535" s="7" t="s">
        <v>1136</v>
      </c>
      <c r="B535" s="7" t="s">
        <v>1137</v>
      </c>
      <c r="C535" s="7" t="s">
        <v>11</v>
      </c>
      <c r="D535" s="17" t="str">
        <f>IF(Districts!I535&gt;Districts!F535, "+", "-")</f>
        <v>-</v>
      </c>
      <c r="E535" s="17" t="str">
        <f>IF(Districts!L535&gt;Districts!I535, "+", "-")</f>
        <v>-</v>
      </c>
      <c r="F535" s="17" t="str">
        <f>IF(Districts!O535&gt;Districts!L535, "+", "-")</f>
        <v>+</v>
      </c>
      <c r="G535" s="17" t="str">
        <f>IF(Districts!R535&gt;Districts!O535, "+", "-")</f>
        <v>+</v>
      </c>
      <c r="H535" s="17" t="str">
        <f t="shared" si="8"/>
        <v>-</v>
      </c>
    </row>
    <row r="536" spans="1:8" x14ac:dyDescent="0.2">
      <c r="A536" s="7" t="s">
        <v>1138</v>
      </c>
      <c r="B536" s="7" t="s">
        <v>530</v>
      </c>
      <c r="C536" s="7" t="s">
        <v>11</v>
      </c>
      <c r="D536" s="17" t="str">
        <f>IF(Districts!I536&gt;Districts!F536, "+", "-")</f>
        <v>-</v>
      </c>
      <c r="E536" s="17" t="str">
        <f>IF(Districts!L536&gt;Districts!I536, "+", "-")</f>
        <v>-</v>
      </c>
      <c r="F536" s="17" t="str">
        <f>IF(Districts!O536&gt;Districts!L536, "+", "-")</f>
        <v>-</v>
      </c>
      <c r="G536" s="17" t="str">
        <f>IF(Districts!R536&gt;Districts!O536, "+", "-")</f>
        <v>+</v>
      </c>
      <c r="H536" s="17" t="str">
        <f t="shared" si="8"/>
        <v>-</v>
      </c>
    </row>
    <row r="537" spans="1:8" x14ac:dyDescent="0.2">
      <c r="A537" s="7" t="s">
        <v>1139</v>
      </c>
      <c r="B537" s="7" t="s">
        <v>1140</v>
      </c>
      <c r="C537" s="7" t="s">
        <v>11</v>
      </c>
      <c r="D537" s="17" t="str">
        <f>IF(Districts!I537&gt;Districts!F537, "+", "-")</f>
        <v>+</v>
      </c>
      <c r="E537" s="17" t="str">
        <f>IF(Districts!L537&gt;Districts!I537, "+", "-")</f>
        <v>+</v>
      </c>
      <c r="F537" s="17" t="str">
        <f>IF(Districts!O537&gt;Districts!L537, "+", "-")</f>
        <v>+</v>
      </c>
      <c r="G537" s="17" t="str">
        <f>IF(Districts!R537&gt;Districts!O537, "+", "-")</f>
        <v>+</v>
      </c>
      <c r="H537" s="17" t="str">
        <f t="shared" si="8"/>
        <v>+</v>
      </c>
    </row>
    <row r="538" spans="1:8" x14ac:dyDescent="0.2">
      <c r="A538" s="7" t="s">
        <v>1141</v>
      </c>
      <c r="B538" s="7" t="s">
        <v>1142</v>
      </c>
      <c r="C538" s="7" t="s">
        <v>11</v>
      </c>
      <c r="D538" s="17" t="str">
        <f>IF(Districts!I538&gt;Districts!F538, "+", "-")</f>
        <v>-</v>
      </c>
      <c r="E538" s="17" t="str">
        <f>IF(Districts!L538&gt;Districts!I538, "+", "-")</f>
        <v>+</v>
      </c>
      <c r="F538" s="17" t="str">
        <f>IF(Districts!O538&gt;Districts!L538, "+", "-")</f>
        <v>+</v>
      </c>
      <c r="G538" s="17" t="str">
        <f>IF(Districts!R538&gt;Districts!O538, "+", "-")</f>
        <v>+</v>
      </c>
      <c r="H538" s="17" t="str">
        <f t="shared" si="8"/>
        <v>+</v>
      </c>
    </row>
    <row r="539" spans="1:8" x14ac:dyDescent="0.2">
      <c r="A539" s="7" t="s">
        <v>1143</v>
      </c>
      <c r="B539" s="7" t="s">
        <v>1144</v>
      </c>
      <c r="C539" s="7" t="s">
        <v>11</v>
      </c>
      <c r="D539" s="17" t="str">
        <f>IF(Districts!I539&gt;Districts!F539, "+", "-")</f>
        <v>+</v>
      </c>
      <c r="E539" s="17" t="str">
        <f>IF(Districts!L539&gt;Districts!I539, "+", "-")</f>
        <v>+</v>
      </c>
      <c r="F539" s="17" t="str">
        <f>IF(Districts!O539&gt;Districts!L539, "+", "-")</f>
        <v>+</v>
      </c>
      <c r="G539" s="17" t="str">
        <f>IF(Districts!R539&gt;Districts!O539, "+", "-")</f>
        <v>+</v>
      </c>
      <c r="H539" s="17" t="str">
        <f t="shared" si="8"/>
        <v>+</v>
      </c>
    </row>
    <row r="540" spans="1:8" x14ac:dyDescent="0.2">
      <c r="A540" s="7" t="s">
        <v>1145</v>
      </c>
      <c r="B540" s="7" t="s">
        <v>1146</v>
      </c>
      <c r="C540" s="7" t="s">
        <v>8</v>
      </c>
      <c r="D540" s="17" t="str">
        <f>IF(Districts!I540&gt;Districts!F540, "+", "-")</f>
        <v>-</v>
      </c>
      <c r="E540" s="17" t="str">
        <f>IF(Districts!L540&gt;Districts!I540, "+", "-")</f>
        <v>+</v>
      </c>
      <c r="F540" s="17" t="str">
        <f>IF(Districts!O540&gt;Districts!L540, "+", "-")</f>
        <v>+</v>
      </c>
      <c r="G540" s="17" t="str">
        <f>IF(Districts!R540&gt;Districts!O540, "+", "-")</f>
        <v>-</v>
      </c>
      <c r="H540" s="17" t="str">
        <f t="shared" si="8"/>
        <v>N</v>
      </c>
    </row>
    <row r="541" spans="1:8" x14ac:dyDescent="0.2">
      <c r="A541" s="7" t="s">
        <v>1147</v>
      </c>
      <c r="B541" s="7" t="s">
        <v>1148</v>
      </c>
      <c r="C541" s="7" t="s">
        <v>8</v>
      </c>
      <c r="D541" s="17" t="str">
        <f>IF(Districts!I541&gt;Districts!F541, "+", "-")</f>
        <v>-</v>
      </c>
      <c r="E541" s="17" t="str">
        <f>IF(Districts!L541&gt;Districts!I541, "+", "-")</f>
        <v>+</v>
      </c>
      <c r="F541" s="17" t="str">
        <f>IF(Districts!O541&gt;Districts!L541, "+", "-")</f>
        <v>+</v>
      </c>
      <c r="G541" s="17" t="str">
        <f>IF(Districts!R541&gt;Districts!O541, "+", "-")</f>
        <v>-</v>
      </c>
      <c r="H541" s="17" t="str">
        <f t="shared" si="8"/>
        <v>N</v>
      </c>
    </row>
    <row r="542" spans="1:8" x14ac:dyDescent="0.2">
      <c r="A542" s="7" t="s">
        <v>1149</v>
      </c>
      <c r="B542" s="7" t="s">
        <v>1150</v>
      </c>
      <c r="C542" s="7" t="s">
        <v>8</v>
      </c>
      <c r="D542" s="17" t="str">
        <f>IF(Districts!I542&gt;Districts!F542, "+", "-")</f>
        <v>-</v>
      </c>
      <c r="E542" s="17" t="str">
        <f>IF(Districts!L542&gt;Districts!I542, "+", "-")</f>
        <v>-</v>
      </c>
      <c r="F542" s="17" t="str">
        <f>IF(Districts!O542&gt;Districts!L542, "+", "-")</f>
        <v>-</v>
      </c>
      <c r="G542" s="17" t="str">
        <f>IF(Districts!R542&gt;Districts!O542, "+", "-")</f>
        <v>+</v>
      </c>
      <c r="H542" s="17" t="str">
        <f t="shared" si="8"/>
        <v>-</v>
      </c>
    </row>
    <row r="543" spans="1:8" x14ac:dyDescent="0.2">
      <c r="A543" s="7" t="s">
        <v>1151</v>
      </c>
      <c r="B543" s="7" t="s">
        <v>4</v>
      </c>
      <c r="C543" s="7" t="s">
        <v>8</v>
      </c>
      <c r="D543" s="17" t="str">
        <f>IF(Districts!I543&gt;Districts!F543, "+", "-")</f>
        <v>+</v>
      </c>
      <c r="E543" s="17" t="str">
        <f>IF(Districts!L543&gt;Districts!I543, "+", "-")</f>
        <v>+</v>
      </c>
      <c r="F543" s="17" t="str">
        <f>IF(Districts!O543&gt;Districts!L543, "+", "-")</f>
        <v>+</v>
      </c>
      <c r="G543" s="17" t="str">
        <f>IF(Districts!R543&gt;Districts!O543, "+", "-")</f>
        <v>+</v>
      </c>
      <c r="H543" s="17" t="str">
        <f t="shared" si="8"/>
        <v>+</v>
      </c>
    </row>
    <row r="544" spans="1:8" x14ac:dyDescent="0.2">
      <c r="A544" s="7" t="s">
        <v>1152</v>
      </c>
      <c r="B544" s="7" t="s">
        <v>1091</v>
      </c>
      <c r="C544" s="7" t="s">
        <v>8</v>
      </c>
      <c r="D544" s="17" t="str">
        <f>IF(Districts!I544&gt;Districts!F544, "+", "-")</f>
        <v>-</v>
      </c>
      <c r="E544" s="17" t="str">
        <f>IF(Districts!L544&gt;Districts!I544, "+", "-")</f>
        <v>+</v>
      </c>
      <c r="F544" s="17" t="str">
        <f>IF(Districts!O544&gt;Districts!L544, "+", "-")</f>
        <v>+</v>
      </c>
      <c r="G544" s="17" t="str">
        <f>IF(Districts!R544&gt;Districts!O544, "+", "-")</f>
        <v>+</v>
      </c>
      <c r="H544" s="17" t="str">
        <f t="shared" si="8"/>
        <v>+</v>
      </c>
    </row>
    <row r="545" spans="1:8" x14ac:dyDescent="0.2">
      <c r="A545" s="7" t="s">
        <v>1153</v>
      </c>
      <c r="B545" s="7" t="s">
        <v>1154</v>
      </c>
      <c r="C545" s="7" t="s">
        <v>8</v>
      </c>
      <c r="D545" s="17" t="str">
        <f>IF(Districts!I545&gt;Districts!F545, "+", "-")</f>
        <v>+</v>
      </c>
      <c r="E545" s="17" t="str">
        <f>IF(Districts!L545&gt;Districts!I545, "+", "-")</f>
        <v>+</v>
      </c>
      <c r="F545" s="17" t="str">
        <f>IF(Districts!O545&gt;Districts!L545, "+", "-")</f>
        <v>+</v>
      </c>
      <c r="G545" s="17" t="str">
        <f>IF(Districts!R545&gt;Districts!O545, "+", "-")</f>
        <v>+</v>
      </c>
      <c r="H545" s="17" t="str">
        <f t="shared" si="8"/>
        <v>+</v>
      </c>
    </row>
    <row r="546" spans="1:8" x14ac:dyDescent="0.2">
      <c r="A546" s="7" t="s">
        <v>1155</v>
      </c>
      <c r="B546" s="7" t="s">
        <v>1156</v>
      </c>
      <c r="C546" s="7" t="s">
        <v>8</v>
      </c>
      <c r="D546" s="17" t="str">
        <f>IF(Districts!I546&gt;Districts!F546, "+", "-")</f>
        <v>-</v>
      </c>
      <c r="E546" s="17" t="str">
        <f>IF(Districts!L546&gt;Districts!I546, "+", "-")</f>
        <v>-</v>
      </c>
      <c r="F546" s="17" t="str">
        <f>IF(Districts!O546&gt;Districts!L546, "+", "-")</f>
        <v>+</v>
      </c>
      <c r="G546" s="17" t="str">
        <f>IF(Districts!R546&gt;Districts!O546, "+", "-")</f>
        <v>+</v>
      </c>
      <c r="H546" s="17" t="str">
        <f t="shared" si="8"/>
        <v>-</v>
      </c>
    </row>
    <row r="547" spans="1:8" x14ac:dyDescent="0.2">
      <c r="A547" s="7" t="s">
        <v>1157</v>
      </c>
      <c r="B547" s="7" t="s">
        <v>1158</v>
      </c>
      <c r="C547" s="7" t="s">
        <v>8</v>
      </c>
      <c r="D547" s="17" t="str">
        <f>IF(Districts!I547&gt;Districts!F547, "+", "-")</f>
        <v>+</v>
      </c>
      <c r="E547" s="17" t="str">
        <f>IF(Districts!L547&gt;Districts!I547, "+", "-")</f>
        <v>+</v>
      </c>
      <c r="F547" s="17" t="str">
        <f>IF(Districts!O547&gt;Districts!L547, "+", "-")</f>
        <v>+</v>
      </c>
      <c r="G547" s="17" t="str">
        <f>IF(Districts!R547&gt;Districts!O547, "+", "-")</f>
        <v>+</v>
      </c>
      <c r="H547" s="17" t="str">
        <f t="shared" si="8"/>
        <v>+</v>
      </c>
    </row>
    <row r="548" spans="1:8" x14ac:dyDescent="0.2">
      <c r="A548" s="7" t="s">
        <v>1159</v>
      </c>
      <c r="B548" s="7" t="s">
        <v>1160</v>
      </c>
      <c r="C548" s="7" t="s">
        <v>8</v>
      </c>
      <c r="D548" s="17" t="str">
        <f>IF(Districts!I548&gt;Districts!F548, "+", "-")</f>
        <v>-</v>
      </c>
      <c r="E548" s="17" t="str">
        <f>IF(Districts!L548&gt;Districts!I548, "+", "-")</f>
        <v>+</v>
      </c>
      <c r="F548" s="17" t="str">
        <f>IF(Districts!O548&gt;Districts!L548, "+", "-")</f>
        <v>+</v>
      </c>
      <c r="G548" s="17" t="str">
        <f>IF(Districts!R548&gt;Districts!O548, "+", "-")</f>
        <v>-</v>
      </c>
      <c r="H548" s="17" t="str">
        <f t="shared" si="8"/>
        <v>N</v>
      </c>
    </row>
    <row r="549" spans="1:8" x14ac:dyDescent="0.2">
      <c r="A549" s="7" t="s">
        <v>1161</v>
      </c>
      <c r="B549" s="7" t="s">
        <v>887</v>
      </c>
      <c r="C549" s="7" t="s">
        <v>8</v>
      </c>
      <c r="D549" s="17" t="str">
        <f>IF(Districts!I549&gt;Districts!F549, "+", "-")</f>
        <v>+</v>
      </c>
      <c r="E549" s="17" t="str">
        <f>IF(Districts!L549&gt;Districts!I549, "+", "-")</f>
        <v>-</v>
      </c>
      <c r="F549" s="17" t="str">
        <f>IF(Districts!O549&gt;Districts!L549, "+", "-")</f>
        <v>-</v>
      </c>
      <c r="G549" s="17" t="str">
        <f>IF(Districts!R549&gt;Districts!O549, "+", "-")</f>
        <v>+</v>
      </c>
      <c r="H549" s="17" t="str">
        <f t="shared" si="8"/>
        <v>-</v>
      </c>
    </row>
    <row r="550" spans="1:8" x14ac:dyDescent="0.2">
      <c r="A550" s="7" t="s">
        <v>1162</v>
      </c>
      <c r="B550" s="7" t="s">
        <v>1163</v>
      </c>
      <c r="C550" s="7" t="s">
        <v>8</v>
      </c>
      <c r="D550" s="17" t="str">
        <f>IF(Districts!I550&gt;Districts!F550, "+", "-")</f>
        <v>+</v>
      </c>
      <c r="E550" s="17" t="str">
        <f>IF(Districts!L550&gt;Districts!I550, "+", "-")</f>
        <v>+</v>
      </c>
      <c r="F550" s="17" t="str">
        <f>IF(Districts!O550&gt;Districts!L550, "+", "-")</f>
        <v>+</v>
      </c>
      <c r="G550" s="17" t="str">
        <f>IF(Districts!R550&gt;Districts!O550, "+", "-")</f>
        <v>-</v>
      </c>
      <c r="H550" s="17" t="str">
        <f t="shared" si="8"/>
        <v>+</v>
      </c>
    </row>
    <row r="551" spans="1:8" x14ac:dyDescent="0.2">
      <c r="A551" s="7" t="s">
        <v>1164</v>
      </c>
      <c r="B551" s="7" t="s">
        <v>1165</v>
      </c>
      <c r="C551" s="7" t="s">
        <v>158</v>
      </c>
      <c r="D551" s="17" t="str">
        <f>IF(Districts!I551&gt;Districts!F551, "+", "-")</f>
        <v>+</v>
      </c>
      <c r="E551" s="17" t="str">
        <f>IF(Districts!L551&gt;Districts!I551, "+", "-")</f>
        <v>+</v>
      </c>
      <c r="F551" s="17" t="str">
        <f>IF(Districts!O551&gt;Districts!L551, "+", "-")</f>
        <v>+</v>
      </c>
      <c r="G551" s="17" t="str">
        <f>IF(Districts!R551&gt;Districts!O551, "+", "-")</f>
        <v>+</v>
      </c>
      <c r="H551" s="17" t="str">
        <f t="shared" si="8"/>
        <v>+</v>
      </c>
    </row>
    <row r="552" spans="1:8" x14ac:dyDescent="0.2">
      <c r="A552" s="7" t="s">
        <v>1166</v>
      </c>
      <c r="B552" s="7" t="s">
        <v>1167</v>
      </c>
      <c r="C552" s="7" t="s">
        <v>158</v>
      </c>
      <c r="D552" s="17" t="str">
        <f>IF(Districts!I552&gt;Districts!F552, "+", "-")</f>
        <v>-</v>
      </c>
      <c r="E552" s="17" t="str">
        <f>IF(Districts!L552&gt;Districts!I552, "+", "-")</f>
        <v>+</v>
      </c>
      <c r="F552" s="17" t="str">
        <f>IF(Districts!O552&gt;Districts!L552, "+", "-")</f>
        <v>+</v>
      </c>
      <c r="G552" s="17" t="str">
        <f>IF(Districts!R552&gt;Districts!O552, "+", "-")</f>
        <v>+</v>
      </c>
      <c r="H552" s="17" t="str">
        <f t="shared" si="8"/>
        <v>+</v>
      </c>
    </row>
    <row r="553" spans="1:8" x14ac:dyDescent="0.2">
      <c r="A553" s="7" t="s">
        <v>1168</v>
      </c>
      <c r="B553" s="7" t="s">
        <v>1169</v>
      </c>
      <c r="C553" s="7" t="s">
        <v>158</v>
      </c>
      <c r="D553" s="17" t="str">
        <f>IF(Districts!I553&gt;Districts!F553, "+", "-")</f>
        <v>-</v>
      </c>
      <c r="E553" s="17" t="str">
        <f>IF(Districts!L553&gt;Districts!I553, "+", "-")</f>
        <v>-</v>
      </c>
      <c r="F553" s="17" t="str">
        <f>IF(Districts!O553&gt;Districts!L553, "+", "-")</f>
        <v>-</v>
      </c>
      <c r="G553" s="17" t="str">
        <f>IF(Districts!R553&gt;Districts!O553, "+", "-")</f>
        <v>+</v>
      </c>
      <c r="H553" s="17" t="str">
        <f t="shared" si="8"/>
        <v>-</v>
      </c>
    </row>
    <row r="554" spans="1:8" x14ac:dyDescent="0.2">
      <c r="A554" s="7" t="s">
        <v>1170</v>
      </c>
      <c r="B554" s="7" t="s">
        <v>1171</v>
      </c>
      <c r="C554" s="7" t="s">
        <v>158</v>
      </c>
      <c r="D554" s="17" t="str">
        <f>IF(Districts!I554&gt;Districts!F554, "+", "-")</f>
        <v>-</v>
      </c>
      <c r="E554" s="17" t="str">
        <f>IF(Districts!L554&gt;Districts!I554, "+", "-")</f>
        <v>+</v>
      </c>
      <c r="F554" s="17" t="str">
        <f>IF(Districts!O554&gt;Districts!L554, "+", "-")</f>
        <v>+</v>
      </c>
      <c r="G554" s="17" t="str">
        <f>IF(Districts!R554&gt;Districts!O554, "+", "-")</f>
        <v>+</v>
      </c>
      <c r="H554" s="17" t="str">
        <f t="shared" si="8"/>
        <v>+</v>
      </c>
    </row>
    <row r="555" spans="1:8" x14ac:dyDescent="0.2">
      <c r="A555" s="7" t="s">
        <v>1172</v>
      </c>
      <c r="B555" s="7" t="s">
        <v>1173</v>
      </c>
      <c r="C555" s="7" t="s">
        <v>158</v>
      </c>
      <c r="D555" s="17" t="str">
        <f>IF(Districts!I555&gt;Districts!F555, "+", "-")</f>
        <v>-</v>
      </c>
      <c r="E555" s="17" t="str">
        <f>IF(Districts!L555&gt;Districts!I555, "+", "-")</f>
        <v>+</v>
      </c>
      <c r="F555" s="17" t="str">
        <f>IF(Districts!O555&gt;Districts!L555, "+", "-")</f>
        <v>-</v>
      </c>
      <c r="G555" s="17" t="str">
        <f>IF(Districts!R555&gt;Districts!O555, "+", "-")</f>
        <v>+</v>
      </c>
      <c r="H555" s="17" t="str">
        <f t="shared" si="8"/>
        <v>-</v>
      </c>
    </row>
    <row r="556" spans="1:8" x14ac:dyDescent="0.2">
      <c r="A556" s="7" t="s">
        <v>1174</v>
      </c>
      <c r="B556" s="7" t="s">
        <v>1175</v>
      </c>
      <c r="C556" s="7" t="s">
        <v>158</v>
      </c>
      <c r="D556" s="17" t="str">
        <f>IF(Districts!I556&gt;Districts!F556, "+", "-")</f>
        <v>+</v>
      </c>
      <c r="E556" s="17" t="str">
        <f>IF(Districts!L556&gt;Districts!I556, "+", "-")</f>
        <v>+</v>
      </c>
      <c r="F556" s="17" t="str">
        <f>IF(Districts!O556&gt;Districts!L556, "+", "-")</f>
        <v>+</v>
      </c>
      <c r="G556" s="17" t="str">
        <f>IF(Districts!R556&gt;Districts!O556, "+", "-")</f>
        <v>+</v>
      </c>
      <c r="H556" s="17" t="str">
        <f t="shared" si="8"/>
        <v>+</v>
      </c>
    </row>
    <row r="557" spans="1:8" x14ac:dyDescent="0.2">
      <c r="A557" s="7" t="s">
        <v>1176</v>
      </c>
      <c r="B557" s="7" t="s">
        <v>1177</v>
      </c>
      <c r="C557" s="7" t="s">
        <v>158</v>
      </c>
      <c r="D557" s="17" t="str">
        <f>IF(Districts!I557&gt;Districts!F557, "+", "-")</f>
        <v>+</v>
      </c>
      <c r="E557" s="17" t="str">
        <f>IF(Districts!L557&gt;Districts!I557, "+", "-")</f>
        <v>-</v>
      </c>
      <c r="F557" s="17" t="str">
        <f>IF(Districts!O557&gt;Districts!L557, "+", "-")</f>
        <v>-</v>
      </c>
      <c r="G557" s="17" t="str">
        <f>IF(Districts!R557&gt;Districts!O557, "+", "-")</f>
        <v>+</v>
      </c>
      <c r="H557" s="17" t="str">
        <f t="shared" si="8"/>
        <v>-</v>
      </c>
    </row>
    <row r="558" spans="1:8" x14ac:dyDescent="0.2">
      <c r="A558" s="7" t="s">
        <v>1178</v>
      </c>
      <c r="B558" s="7" t="s">
        <v>1179</v>
      </c>
      <c r="C558" s="7" t="s">
        <v>158</v>
      </c>
      <c r="D558" s="17" t="str">
        <f>IF(Districts!I558&gt;Districts!F558, "+", "-")</f>
        <v>+</v>
      </c>
      <c r="E558" s="17" t="str">
        <f>IF(Districts!L558&gt;Districts!I558, "+", "-")</f>
        <v>+</v>
      </c>
      <c r="F558" s="17" t="str">
        <f>IF(Districts!O558&gt;Districts!L558, "+", "-")</f>
        <v>+</v>
      </c>
      <c r="G558" s="17" t="str">
        <f>IF(Districts!R558&gt;Districts!O558, "+", "-")</f>
        <v>+</v>
      </c>
      <c r="H558" s="17" t="str">
        <f t="shared" si="8"/>
        <v>+</v>
      </c>
    </row>
    <row r="559" spans="1:8" x14ac:dyDescent="0.2">
      <c r="A559" s="7" t="s">
        <v>1180</v>
      </c>
      <c r="B559" s="7" t="s">
        <v>1181</v>
      </c>
      <c r="C559" s="7" t="s">
        <v>158</v>
      </c>
      <c r="D559" s="17" t="str">
        <f>IF(Districts!I559&gt;Districts!F559, "+", "-")</f>
        <v>+</v>
      </c>
      <c r="E559" s="17" t="str">
        <f>IF(Districts!L559&gt;Districts!I559, "+", "-")</f>
        <v>+</v>
      </c>
      <c r="F559" s="17" t="str">
        <f>IF(Districts!O559&gt;Districts!L559, "+", "-")</f>
        <v>+</v>
      </c>
      <c r="G559" s="17" t="str">
        <f>IF(Districts!R559&gt;Districts!O559, "+", "-")</f>
        <v>+</v>
      </c>
      <c r="H559" s="17" t="str">
        <f t="shared" si="8"/>
        <v>+</v>
      </c>
    </row>
    <row r="560" spans="1:8" x14ac:dyDescent="0.2">
      <c r="A560" s="7" t="s">
        <v>1182</v>
      </c>
      <c r="B560" s="7" t="s">
        <v>1183</v>
      </c>
      <c r="C560" s="7" t="s">
        <v>158</v>
      </c>
      <c r="D560" s="17" t="str">
        <f>IF(Districts!I560&gt;Districts!F560, "+", "-")</f>
        <v>-</v>
      </c>
      <c r="E560" s="17" t="str">
        <f>IF(Districts!L560&gt;Districts!I560, "+", "-")</f>
        <v>-</v>
      </c>
      <c r="F560" s="17" t="str">
        <f>IF(Districts!O560&gt;Districts!L560, "+", "-")</f>
        <v>-</v>
      </c>
      <c r="G560" s="17" t="str">
        <f>IF(Districts!R560&gt;Districts!O560, "+", "-")</f>
        <v>+</v>
      </c>
      <c r="H560" s="17" t="str">
        <f t="shared" si="8"/>
        <v>-</v>
      </c>
    </row>
    <row r="561" spans="1:8" x14ac:dyDescent="0.2">
      <c r="A561" s="7" t="s">
        <v>1184</v>
      </c>
      <c r="B561" s="7" t="s">
        <v>1185</v>
      </c>
      <c r="C561" s="7" t="s">
        <v>158</v>
      </c>
      <c r="D561" s="17" t="str">
        <f>IF(Districts!I561&gt;Districts!F561, "+", "-")</f>
        <v>+</v>
      </c>
      <c r="E561" s="17" t="str">
        <f>IF(Districts!L561&gt;Districts!I561, "+", "-")</f>
        <v>-</v>
      </c>
      <c r="F561" s="17" t="str">
        <f>IF(Districts!O561&gt;Districts!L561, "+", "-")</f>
        <v>+</v>
      </c>
      <c r="G561" s="17" t="str">
        <f>IF(Districts!R561&gt;Districts!O561, "+", "-")</f>
        <v>-</v>
      </c>
      <c r="H561" s="17" t="str">
        <f t="shared" si="8"/>
        <v>N</v>
      </c>
    </row>
    <row r="562" spans="1:8" x14ac:dyDescent="0.2">
      <c r="A562" s="7" t="s">
        <v>1186</v>
      </c>
      <c r="B562" s="7" t="s">
        <v>1187</v>
      </c>
      <c r="C562" s="7" t="s">
        <v>158</v>
      </c>
      <c r="D562" s="17" t="str">
        <f>IF(Districts!I562&gt;Districts!F562, "+", "-")</f>
        <v>+</v>
      </c>
      <c r="E562" s="17" t="str">
        <f>IF(Districts!L562&gt;Districts!I562, "+", "-")</f>
        <v>+</v>
      </c>
      <c r="F562" s="17" t="str">
        <f>IF(Districts!O562&gt;Districts!L562, "+", "-")</f>
        <v>+</v>
      </c>
      <c r="G562" s="17" t="str">
        <f>IF(Districts!R562&gt;Districts!O562, "+", "-")</f>
        <v>+</v>
      </c>
      <c r="H562" s="17" t="str">
        <f t="shared" si="8"/>
        <v>+</v>
      </c>
    </row>
    <row r="563" spans="1:8" x14ac:dyDescent="0.2">
      <c r="A563" s="7" t="s">
        <v>1188</v>
      </c>
      <c r="B563" s="7" t="s">
        <v>1189</v>
      </c>
      <c r="C563" s="7" t="s">
        <v>158</v>
      </c>
      <c r="D563" s="17" t="str">
        <f>IF(Districts!I563&gt;Districts!F563, "+", "-")</f>
        <v>+</v>
      </c>
      <c r="E563" s="17" t="str">
        <f>IF(Districts!L563&gt;Districts!I563, "+", "-")</f>
        <v>-</v>
      </c>
      <c r="F563" s="17" t="str">
        <f>IF(Districts!O563&gt;Districts!L563, "+", "-")</f>
        <v>-</v>
      </c>
      <c r="G563" s="17" t="str">
        <f>IF(Districts!R563&gt;Districts!O563, "+", "-")</f>
        <v>+</v>
      </c>
      <c r="H563" s="17" t="str">
        <f t="shared" si="8"/>
        <v>-</v>
      </c>
    </row>
    <row r="564" spans="1:8" x14ac:dyDescent="0.2">
      <c r="A564" s="7" t="s">
        <v>1190</v>
      </c>
      <c r="B564" s="7" t="s">
        <v>1191</v>
      </c>
      <c r="C564" s="7" t="s">
        <v>158</v>
      </c>
      <c r="D564" s="17" t="str">
        <f>IF(Districts!I564&gt;Districts!F564, "+", "-")</f>
        <v>-</v>
      </c>
      <c r="E564" s="17" t="str">
        <f>IF(Districts!L564&gt;Districts!I564, "+", "-")</f>
        <v>-</v>
      </c>
      <c r="F564" s="17" t="str">
        <f>IF(Districts!O564&gt;Districts!L564, "+", "-")</f>
        <v>+</v>
      </c>
      <c r="G564" s="17" t="str">
        <f>IF(Districts!R564&gt;Districts!O564, "+", "-")</f>
        <v>+</v>
      </c>
      <c r="H564" s="17" t="str">
        <f t="shared" si="8"/>
        <v>-</v>
      </c>
    </row>
    <row r="565" spans="1:8" x14ac:dyDescent="0.2">
      <c r="A565" s="7" t="s">
        <v>1192</v>
      </c>
      <c r="B565" s="7" t="s">
        <v>1193</v>
      </c>
      <c r="C565" s="7" t="s">
        <v>158</v>
      </c>
      <c r="D565" s="17" t="str">
        <f>IF(Districts!I565&gt;Districts!F565, "+", "-")</f>
        <v>-</v>
      </c>
      <c r="E565" s="17" t="str">
        <f>IF(Districts!L565&gt;Districts!I565, "+", "-")</f>
        <v>+</v>
      </c>
      <c r="F565" s="17" t="str">
        <f>IF(Districts!O565&gt;Districts!L565, "+", "-")</f>
        <v>+</v>
      </c>
      <c r="G565" s="17" t="str">
        <f>IF(Districts!R565&gt;Districts!O565, "+", "-")</f>
        <v>+</v>
      </c>
      <c r="H565" s="17" t="str">
        <f t="shared" si="8"/>
        <v>+</v>
      </c>
    </row>
    <row r="566" spans="1:8" x14ac:dyDescent="0.2">
      <c r="A566" s="7" t="s">
        <v>1194</v>
      </c>
      <c r="B566" s="7" t="s">
        <v>1195</v>
      </c>
      <c r="C566" s="7" t="s">
        <v>88</v>
      </c>
      <c r="D566" s="17" t="str">
        <f>IF(Districts!I566&gt;Districts!F566, "+", "-")</f>
        <v>-</v>
      </c>
      <c r="E566" s="17" t="str">
        <f>IF(Districts!L566&gt;Districts!I566, "+", "-")</f>
        <v>-</v>
      </c>
      <c r="F566" s="17" t="str">
        <f>IF(Districts!O566&gt;Districts!L566, "+", "-")</f>
        <v>+</v>
      </c>
      <c r="G566" s="17" t="str">
        <f>IF(Districts!R566&gt;Districts!O566, "+", "-")</f>
        <v>+</v>
      </c>
      <c r="H566" s="17" t="str">
        <f t="shared" si="8"/>
        <v>-</v>
      </c>
    </row>
    <row r="567" spans="1:8" x14ac:dyDescent="0.2">
      <c r="A567" s="7" t="s">
        <v>1196</v>
      </c>
      <c r="B567" s="7" t="s">
        <v>1197</v>
      </c>
      <c r="C567" s="7" t="s">
        <v>88</v>
      </c>
      <c r="D567" s="17" t="str">
        <f>IF(Districts!I567&gt;Districts!F567, "+", "-")</f>
        <v>-</v>
      </c>
      <c r="E567" s="17" t="str">
        <f>IF(Districts!L567&gt;Districts!I567, "+", "-")</f>
        <v>+</v>
      </c>
      <c r="F567" s="17" t="str">
        <f>IF(Districts!O567&gt;Districts!L567, "+", "-")</f>
        <v>+</v>
      </c>
      <c r="G567" s="17" t="str">
        <f>IF(Districts!R567&gt;Districts!O567, "+", "-")</f>
        <v>+</v>
      </c>
      <c r="H567" s="17" t="str">
        <f t="shared" si="8"/>
        <v>+</v>
      </c>
    </row>
    <row r="568" spans="1:8" x14ac:dyDescent="0.2">
      <c r="A568" s="7" t="s">
        <v>1198</v>
      </c>
      <c r="B568" s="7" t="s">
        <v>1199</v>
      </c>
      <c r="C568" s="7" t="s">
        <v>88</v>
      </c>
      <c r="D568" s="17" t="str">
        <f>IF(Districts!I568&gt;Districts!F568, "+", "-")</f>
        <v>-</v>
      </c>
      <c r="E568" s="17" t="str">
        <f>IF(Districts!L568&gt;Districts!I568, "+", "-")</f>
        <v>-</v>
      </c>
      <c r="F568" s="17" t="str">
        <f>IF(Districts!O568&gt;Districts!L568, "+", "-")</f>
        <v>-</v>
      </c>
      <c r="G568" s="17" t="str">
        <f>IF(Districts!R568&gt;Districts!O568, "+", "-")</f>
        <v>+</v>
      </c>
      <c r="H568" s="17" t="str">
        <f t="shared" si="8"/>
        <v>-</v>
      </c>
    </row>
    <row r="569" spans="1:8" x14ac:dyDescent="0.2">
      <c r="A569" s="7" t="s">
        <v>1200</v>
      </c>
      <c r="B569" s="7" t="s">
        <v>1201</v>
      </c>
      <c r="C569" s="7" t="s">
        <v>88</v>
      </c>
      <c r="D569" s="17" t="str">
        <f>IF(Districts!I569&gt;Districts!F569, "+", "-")</f>
        <v>-</v>
      </c>
      <c r="E569" s="17" t="str">
        <f>IF(Districts!L569&gt;Districts!I569, "+", "-")</f>
        <v>-</v>
      </c>
      <c r="F569" s="17" t="str">
        <f>IF(Districts!O569&gt;Districts!L569, "+", "-")</f>
        <v>+</v>
      </c>
      <c r="G569" s="17" t="str">
        <f>IF(Districts!R569&gt;Districts!O569, "+", "-")</f>
        <v>+</v>
      </c>
      <c r="H569" s="17" t="str">
        <f t="shared" si="8"/>
        <v>-</v>
      </c>
    </row>
    <row r="570" spans="1:8" x14ac:dyDescent="0.2">
      <c r="A570" s="7" t="s">
        <v>1202</v>
      </c>
      <c r="B570" s="7" t="s">
        <v>1203</v>
      </c>
      <c r="C570" s="7" t="s">
        <v>478</v>
      </c>
      <c r="D570" s="17" t="str">
        <f>IF(Districts!I570&gt;Districts!F570, "+", "-")</f>
        <v>+</v>
      </c>
      <c r="E570" s="17" t="str">
        <f>IF(Districts!L570&gt;Districts!I570, "+", "-")</f>
        <v>+</v>
      </c>
      <c r="F570" s="17" t="str">
        <f>IF(Districts!O570&gt;Districts!L570, "+", "-")</f>
        <v>+</v>
      </c>
      <c r="G570" s="17" t="str">
        <f>IF(Districts!R570&gt;Districts!O570, "+", "-")</f>
        <v>-</v>
      </c>
      <c r="H570" s="17" t="str">
        <f t="shared" si="8"/>
        <v>+</v>
      </c>
    </row>
    <row r="571" spans="1:8" x14ac:dyDescent="0.2">
      <c r="A571" s="7" t="s">
        <v>1204</v>
      </c>
      <c r="B571" s="7" t="s">
        <v>1205</v>
      </c>
      <c r="C571" s="7" t="s">
        <v>478</v>
      </c>
      <c r="D571" s="17" t="str">
        <f>IF(Districts!I571&gt;Districts!F571, "+", "-")</f>
        <v>-</v>
      </c>
      <c r="E571" s="17" t="str">
        <f>IF(Districts!L571&gt;Districts!I571, "+", "-")</f>
        <v>+</v>
      </c>
      <c r="F571" s="17" t="str">
        <f>IF(Districts!O571&gt;Districts!L571, "+", "-")</f>
        <v>-</v>
      </c>
      <c r="G571" s="17" t="str">
        <f>IF(Districts!R571&gt;Districts!O571, "+", "-")</f>
        <v>-</v>
      </c>
      <c r="H571" s="17" t="str">
        <f t="shared" si="8"/>
        <v>-</v>
      </c>
    </row>
    <row r="572" spans="1:8" x14ac:dyDescent="0.2">
      <c r="A572" s="7" t="s">
        <v>1206</v>
      </c>
      <c r="B572" s="7" t="s">
        <v>632</v>
      </c>
      <c r="C572" s="7" t="s">
        <v>367</v>
      </c>
      <c r="D572" s="17" t="str">
        <f>IF(Districts!I572&gt;Districts!F572, "+", "-")</f>
        <v>+</v>
      </c>
      <c r="E572" s="17" t="str">
        <f>IF(Districts!L572&gt;Districts!I572, "+", "-")</f>
        <v>+</v>
      </c>
      <c r="F572" s="17" t="str">
        <f>IF(Districts!O572&gt;Districts!L572, "+", "-")</f>
        <v>+</v>
      </c>
      <c r="G572" s="17" t="str">
        <f>IF(Districts!R572&gt;Districts!O572, "+", "-")</f>
        <v>+</v>
      </c>
      <c r="H572" s="17" t="str">
        <f t="shared" si="8"/>
        <v>+</v>
      </c>
    </row>
    <row r="573" spans="1:8" x14ac:dyDescent="0.2">
      <c r="A573" s="7" t="s">
        <v>1207</v>
      </c>
      <c r="B573" s="7" t="s">
        <v>1208</v>
      </c>
      <c r="C573" s="7" t="s">
        <v>367</v>
      </c>
      <c r="D573" s="17" t="str">
        <f>IF(Districts!I573&gt;Districts!F573, "+", "-")</f>
        <v>+</v>
      </c>
      <c r="E573" s="17" t="str">
        <f>IF(Districts!L573&gt;Districts!I573, "+", "-")</f>
        <v>+</v>
      </c>
      <c r="F573" s="17" t="str">
        <f>IF(Districts!O573&gt;Districts!L573, "+", "-")</f>
        <v>-</v>
      </c>
      <c r="G573" s="17" t="str">
        <f>IF(Districts!R573&gt;Districts!O573, "+", "-")</f>
        <v>+</v>
      </c>
      <c r="H573" s="17" t="str">
        <f t="shared" si="8"/>
        <v>+</v>
      </c>
    </row>
    <row r="574" spans="1:8" x14ac:dyDescent="0.2">
      <c r="A574" s="7" t="s">
        <v>1209</v>
      </c>
      <c r="B574" s="7" t="s">
        <v>1210</v>
      </c>
      <c r="C574" s="7" t="s">
        <v>1211</v>
      </c>
      <c r="D574" s="17" t="str">
        <f>IF(Districts!I574&gt;Districts!F574, "+", "-")</f>
        <v>+</v>
      </c>
      <c r="E574" s="17" t="str">
        <f>IF(Districts!L574&gt;Districts!I574, "+", "-")</f>
        <v>+</v>
      </c>
      <c r="F574" s="17" t="str">
        <f>IF(Districts!O574&gt;Districts!L574, "+", "-")</f>
        <v>+</v>
      </c>
      <c r="G574" s="17" t="str">
        <f>IF(Districts!R574&gt;Districts!O574, "+", "-")</f>
        <v>+</v>
      </c>
      <c r="H574" s="17" t="str">
        <f t="shared" si="8"/>
        <v>+</v>
      </c>
    </row>
    <row r="575" spans="1:8" x14ac:dyDescent="0.2">
      <c r="A575" s="7" t="s">
        <v>1212</v>
      </c>
      <c r="B575" s="7" t="s">
        <v>1213</v>
      </c>
      <c r="C575" s="7" t="s">
        <v>143</v>
      </c>
      <c r="D575" s="17" t="str">
        <f>IF(Districts!I575&gt;Districts!F575, "+", "-")</f>
        <v>+</v>
      </c>
      <c r="E575" s="17" t="str">
        <f>IF(Districts!L575&gt;Districts!I575, "+", "-")</f>
        <v>+</v>
      </c>
      <c r="F575" s="17" t="str">
        <f>IF(Districts!O575&gt;Districts!L575, "+", "-")</f>
        <v>+</v>
      </c>
      <c r="G575" s="17" t="str">
        <f>IF(Districts!R575&gt;Districts!O575, "+", "-")</f>
        <v>+</v>
      </c>
      <c r="H575" s="17" t="str">
        <f t="shared" si="8"/>
        <v>+</v>
      </c>
    </row>
    <row r="576" spans="1:8" x14ac:dyDescent="0.2">
      <c r="A576" s="7" t="s">
        <v>1214</v>
      </c>
      <c r="B576" s="7" t="s">
        <v>1215</v>
      </c>
      <c r="C576" s="7" t="s">
        <v>143</v>
      </c>
      <c r="D576" s="17" t="str">
        <f>IF(Districts!I576&gt;Districts!F576, "+", "-")</f>
        <v>+</v>
      </c>
      <c r="E576" s="17" t="str">
        <f>IF(Districts!L576&gt;Districts!I576, "+", "-")</f>
        <v>-</v>
      </c>
      <c r="F576" s="17" t="str">
        <f>IF(Districts!O576&gt;Districts!L576, "+", "-")</f>
        <v>-</v>
      </c>
      <c r="G576" s="17" t="str">
        <f>IF(Districts!R576&gt;Districts!O576, "+", "-")</f>
        <v>-</v>
      </c>
      <c r="H576" s="17" t="str">
        <f t="shared" si="8"/>
        <v>-</v>
      </c>
    </row>
    <row r="577" spans="1:8" x14ac:dyDescent="0.2">
      <c r="A577" s="7" t="s">
        <v>1216</v>
      </c>
      <c r="B577" s="7" t="s">
        <v>1217</v>
      </c>
      <c r="C577" s="7" t="s">
        <v>143</v>
      </c>
      <c r="D577" s="17" t="str">
        <f>IF(Districts!I577&gt;Districts!F577, "+", "-")</f>
        <v>+</v>
      </c>
      <c r="E577" s="17" t="str">
        <f>IF(Districts!L577&gt;Districts!I577, "+", "-")</f>
        <v>+</v>
      </c>
      <c r="F577" s="17" t="str">
        <f>IF(Districts!O577&gt;Districts!L577, "+", "-")</f>
        <v>-</v>
      </c>
      <c r="G577" s="17" t="str">
        <f>IF(Districts!R577&gt;Districts!O577, "+", "-")</f>
        <v>-</v>
      </c>
      <c r="H577" s="17" t="str">
        <f t="shared" si="8"/>
        <v>N</v>
      </c>
    </row>
    <row r="578" spans="1:8" x14ac:dyDescent="0.2">
      <c r="A578" s="7" t="s">
        <v>1218</v>
      </c>
      <c r="B578" s="7" t="s">
        <v>1219</v>
      </c>
      <c r="C578" s="7" t="s">
        <v>143</v>
      </c>
      <c r="D578" s="17" t="str">
        <f>IF(Districts!I578&gt;Districts!F578, "+", "-")</f>
        <v>+</v>
      </c>
      <c r="E578" s="17" t="str">
        <f>IF(Districts!L578&gt;Districts!I578, "+", "-")</f>
        <v>+</v>
      </c>
      <c r="F578" s="17" t="str">
        <f>IF(Districts!O578&gt;Districts!L578, "+", "-")</f>
        <v>+</v>
      </c>
      <c r="G578" s="17" t="str">
        <f>IF(Districts!R578&gt;Districts!O578, "+", "-")</f>
        <v>+</v>
      </c>
      <c r="H578" s="17" t="str">
        <f t="shared" si="8"/>
        <v>+</v>
      </c>
    </row>
    <row r="579" spans="1:8" x14ac:dyDescent="0.2">
      <c r="A579" s="7" t="s">
        <v>1220</v>
      </c>
      <c r="B579" s="7" t="s">
        <v>1221</v>
      </c>
      <c r="C579" s="7" t="s">
        <v>143</v>
      </c>
      <c r="D579" s="17" t="str">
        <f>IF(Districts!I579&gt;Districts!F579, "+", "-")</f>
        <v>-</v>
      </c>
      <c r="E579" s="17" t="str">
        <f>IF(Districts!L579&gt;Districts!I579, "+", "-")</f>
        <v>+</v>
      </c>
      <c r="F579" s="17" t="str">
        <f>IF(Districts!O579&gt;Districts!L579, "+", "-")</f>
        <v>+</v>
      </c>
      <c r="G579" s="17" t="str">
        <f>IF(Districts!R579&gt;Districts!O579, "+", "-")</f>
        <v>+</v>
      </c>
      <c r="H579" s="17" t="str">
        <f t="shared" ref="H579:H608" si="9">IF(COUNTIF(D579:G579,"+")&gt;2,"+", IF(COUNTIF(D579:F579,"+")=2,"N", "-"))</f>
        <v>+</v>
      </c>
    </row>
    <row r="580" spans="1:8" x14ac:dyDescent="0.2">
      <c r="A580" s="7" t="s">
        <v>1222</v>
      </c>
      <c r="B580" s="7" t="s">
        <v>1223</v>
      </c>
      <c r="C580" s="7" t="s">
        <v>143</v>
      </c>
      <c r="D580" s="17" t="str">
        <f>IF(Districts!I580&gt;Districts!F580, "+", "-")</f>
        <v>+</v>
      </c>
      <c r="E580" s="17" t="str">
        <f>IF(Districts!L580&gt;Districts!I580, "+", "-")</f>
        <v>+</v>
      </c>
      <c r="F580" s="17" t="str">
        <f>IF(Districts!O580&gt;Districts!L580, "+", "-")</f>
        <v>+</v>
      </c>
      <c r="G580" s="17" t="str">
        <f>IF(Districts!R580&gt;Districts!O580, "+", "-")</f>
        <v>+</v>
      </c>
      <c r="H580" s="17" t="str">
        <f t="shared" si="9"/>
        <v>+</v>
      </c>
    </row>
    <row r="581" spans="1:8" x14ac:dyDescent="0.2">
      <c r="A581" s="7" t="s">
        <v>1224</v>
      </c>
      <c r="B581" s="7" t="s">
        <v>1225</v>
      </c>
      <c r="C581" s="7" t="s">
        <v>41</v>
      </c>
      <c r="D581" s="17" t="str">
        <f>IF(Districts!I581&gt;Districts!F581, "+", "-")</f>
        <v>+</v>
      </c>
      <c r="E581" s="17" t="str">
        <f>IF(Districts!L581&gt;Districts!I581, "+", "-")</f>
        <v>+</v>
      </c>
      <c r="F581" s="17" t="str">
        <f>IF(Districts!O581&gt;Districts!L581, "+", "-")</f>
        <v>+</v>
      </c>
      <c r="G581" s="17" t="str">
        <f>IF(Districts!R581&gt;Districts!O581, "+", "-")</f>
        <v>+</v>
      </c>
      <c r="H581" s="17" t="str">
        <f t="shared" si="9"/>
        <v>+</v>
      </c>
    </row>
    <row r="582" spans="1:8" x14ac:dyDescent="0.2">
      <c r="A582" s="7" t="s">
        <v>1226</v>
      </c>
      <c r="B582" s="7" t="s">
        <v>1227</v>
      </c>
      <c r="C582" s="7" t="s">
        <v>41</v>
      </c>
      <c r="D582" s="17" t="str">
        <f>IF(Districts!I582&gt;Districts!F582, "+", "-")</f>
        <v>-</v>
      </c>
      <c r="E582" s="17" t="str">
        <f>IF(Districts!L582&gt;Districts!I582, "+", "-")</f>
        <v>-</v>
      </c>
      <c r="F582" s="17" t="str">
        <f>IF(Districts!O582&gt;Districts!L582, "+", "-")</f>
        <v>+</v>
      </c>
      <c r="G582" s="17" t="str">
        <f>IF(Districts!R582&gt;Districts!O582, "+", "-")</f>
        <v>+</v>
      </c>
      <c r="H582" s="17" t="str">
        <f t="shared" si="9"/>
        <v>-</v>
      </c>
    </row>
    <row r="583" spans="1:8" x14ac:dyDescent="0.2">
      <c r="A583" s="7" t="s">
        <v>1228</v>
      </c>
      <c r="B583" s="7" t="s">
        <v>1229</v>
      </c>
      <c r="C583" s="7" t="s">
        <v>41</v>
      </c>
      <c r="D583" s="17" t="str">
        <f>IF(Districts!I583&gt;Districts!F583, "+", "-")</f>
        <v>-</v>
      </c>
      <c r="E583" s="17" t="str">
        <f>IF(Districts!L583&gt;Districts!I583, "+", "-")</f>
        <v>+</v>
      </c>
      <c r="F583" s="17" t="str">
        <f>IF(Districts!O583&gt;Districts!L583, "+", "-")</f>
        <v>+</v>
      </c>
      <c r="G583" s="17" t="str">
        <f>IF(Districts!R583&gt;Districts!O583, "+", "-")</f>
        <v>+</v>
      </c>
      <c r="H583" s="17" t="str">
        <f t="shared" si="9"/>
        <v>+</v>
      </c>
    </row>
    <row r="584" spans="1:8" x14ac:dyDescent="0.2">
      <c r="A584" s="7" t="s">
        <v>1230</v>
      </c>
      <c r="B584" s="7" t="s">
        <v>1231</v>
      </c>
      <c r="C584" s="7" t="s">
        <v>41</v>
      </c>
      <c r="D584" s="17" t="str">
        <f>IF(Districts!I584&gt;Districts!F584, "+", "-")</f>
        <v>-</v>
      </c>
      <c r="E584" s="17" t="str">
        <f>IF(Districts!L584&gt;Districts!I584, "+", "-")</f>
        <v>+</v>
      </c>
      <c r="F584" s="17" t="str">
        <f>IF(Districts!O584&gt;Districts!L584, "+", "-")</f>
        <v>-</v>
      </c>
      <c r="G584" s="17" t="str">
        <f>IF(Districts!R584&gt;Districts!O584, "+", "-")</f>
        <v>+</v>
      </c>
      <c r="H584" s="17" t="str">
        <f t="shared" si="9"/>
        <v>-</v>
      </c>
    </row>
    <row r="585" spans="1:8" x14ac:dyDescent="0.2">
      <c r="A585" s="7" t="s">
        <v>1232</v>
      </c>
      <c r="B585" s="7" t="s">
        <v>1233</v>
      </c>
      <c r="C585" s="7" t="s">
        <v>288</v>
      </c>
      <c r="D585" s="17" t="str">
        <f>IF(Districts!I585&gt;Districts!F585, "+", "-")</f>
        <v>-</v>
      </c>
      <c r="E585" s="17" t="str">
        <f>IF(Districts!L585&gt;Districts!I585, "+", "-")</f>
        <v>+</v>
      </c>
      <c r="F585" s="17" t="str">
        <f>IF(Districts!O585&gt;Districts!L585, "+", "-")</f>
        <v>+</v>
      </c>
      <c r="G585" s="17" t="str">
        <f>IF(Districts!R585&gt;Districts!O585, "+", "-")</f>
        <v>-</v>
      </c>
      <c r="H585" s="17" t="str">
        <f t="shared" si="9"/>
        <v>N</v>
      </c>
    </row>
    <row r="586" spans="1:8" x14ac:dyDescent="0.2">
      <c r="A586" s="7" t="s">
        <v>1234</v>
      </c>
      <c r="B586" s="7" t="s">
        <v>1235</v>
      </c>
      <c r="C586" s="7" t="s">
        <v>288</v>
      </c>
      <c r="D586" s="17" t="str">
        <f>IF(Districts!I586&gt;Districts!F586, "+", "-")</f>
        <v>+</v>
      </c>
      <c r="E586" s="17" t="str">
        <f>IF(Districts!L586&gt;Districts!I586, "+", "-")</f>
        <v>+</v>
      </c>
      <c r="F586" s="17" t="str">
        <f>IF(Districts!O586&gt;Districts!L586, "+", "-")</f>
        <v>-</v>
      </c>
      <c r="G586" s="17" t="str">
        <f>IF(Districts!R586&gt;Districts!O586, "+", "-")</f>
        <v>+</v>
      </c>
      <c r="H586" s="17" t="str">
        <f t="shared" si="9"/>
        <v>+</v>
      </c>
    </row>
    <row r="587" spans="1:8" x14ac:dyDescent="0.2">
      <c r="A587" s="7" t="s">
        <v>1236</v>
      </c>
      <c r="B587" s="7" t="s">
        <v>1091</v>
      </c>
      <c r="C587" s="7" t="s">
        <v>288</v>
      </c>
      <c r="D587" s="17" t="str">
        <f>IF(Districts!I587&gt;Districts!F587, "+", "-")</f>
        <v>+</v>
      </c>
      <c r="E587" s="17" t="str">
        <f>IF(Districts!L587&gt;Districts!I587, "+", "-")</f>
        <v>+</v>
      </c>
      <c r="F587" s="17" t="str">
        <f>IF(Districts!O587&gt;Districts!L587, "+", "-")</f>
        <v>+</v>
      </c>
      <c r="G587" s="17" t="str">
        <f>IF(Districts!R587&gt;Districts!O587, "+", "-")</f>
        <v>-</v>
      </c>
      <c r="H587" s="17" t="str">
        <f t="shared" si="9"/>
        <v>+</v>
      </c>
    </row>
    <row r="588" spans="1:8" x14ac:dyDescent="0.2">
      <c r="A588" s="7" t="s">
        <v>1237</v>
      </c>
      <c r="B588" s="7" t="s">
        <v>1238</v>
      </c>
      <c r="C588" s="7" t="s">
        <v>288</v>
      </c>
      <c r="D588" s="17" t="str">
        <f>IF(Districts!I588&gt;Districts!F588, "+", "-")</f>
        <v>-</v>
      </c>
      <c r="E588" s="17" t="str">
        <f>IF(Districts!L588&gt;Districts!I588, "+", "-")</f>
        <v>+</v>
      </c>
      <c r="F588" s="17" t="str">
        <f>IF(Districts!O588&gt;Districts!L588, "+", "-")</f>
        <v>+</v>
      </c>
      <c r="G588" s="17" t="str">
        <f>IF(Districts!R588&gt;Districts!O588, "+", "-")</f>
        <v>+</v>
      </c>
      <c r="H588" s="17" t="str">
        <f t="shared" si="9"/>
        <v>+</v>
      </c>
    </row>
    <row r="589" spans="1:8" x14ac:dyDescent="0.2">
      <c r="A589" s="7" t="s">
        <v>1239</v>
      </c>
      <c r="B589" s="7" t="s">
        <v>604</v>
      </c>
      <c r="C589" s="7" t="s">
        <v>288</v>
      </c>
      <c r="D589" s="17" t="str">
        <f>IF(Districts!I589&gt;Districts!F589, "+", "-")</f>
        <v>-</v>
      </c>
      <c r="E589" s="17" t="str">
        <f>IF(Districts!L589&gt;Districts!I589, "+", "-")</f>
        <v>-</v>
      </c>
      <c r="F589" s="17" t="str">
        <f>IF(Districts!O589&gt;Districts!L589, "+", "-")</f>
        <v>+</v>
      </c>
      <c r="G589" s="17" t="str">
        <f>IF(Districts!R589&gt;Districts!O589, "+", "-")</f>
        <v>-</v>
      </c>
      <c r="H589" s="17" t="str">
        <f t="shared" si="9"/>
        <v>-</v>
      </c>
    </row>
    <row r="590" spans="1:8" x14ac:dyDescent="0.2">
      <c r="A590" s="7" t="s">
        <v>1240</v>
      </c>
      <c r="B590" s="7" t="s">
        <v>1030</v>
      </c>
      <c r="C590" s="7" t="s">
        <v>288</v>
      </c>
      <c r="D590" s="17" t="str">
        <f>IF(Districts!I590&gt;Districts!F590, "+", "-")</f>
        <v>+</v>
      </c>
      <c r="E590" s="17" t="str">
        <f>IF(Districts!L590&gt;Districts!I590, "+", "-")</f>
        <v>+</v>
      </c>
      <c r="F590" s="17" t="str">
        <f>IF(Districts!O590&gt;Districts!L590, "+", "-")</f>
        <v>+</v>
      </c>
      <c r="G590" s="17" t="str">
        <f>IF(Districts!R590&gt;Districts!O590, "+", "-")</f>
        <v>+</v>
      </c>
      <c r="H590" s="17" t="str">
        <f t="shared" si="9"/>
        <v>+</v>
      </c>
    </row>
    <row r="591" spans="1:8" x14ac:dyDescent="0.2">
      <c r="A591" s="7" t="s">
        <v>1241</v>
      </c>
      <c r="B591" s="7" t="s">
        <v>1242</v>
      </c>
      <c r="C591" s="7" t="s">
        <v>288</v>
      </c>
      <c r="D591" s="17" t="str">
        <f>IF(Districts!I591&gt;Districts!F591, "+", "-")</f>
        <v>-</v>
      </c>
      <c r="E591" s="17" t="str">
        <f>IF(Districts!L591&gt;Districts!I591, "+", "-")</f>
        <v>+</v>
      </c>
      <c r="F591" s="17" t="str">
        <f>IF(Districts!O591&gt;Districts!L591, "+", "-")</f>
        <v>+</v>
      </c>
      <c r="G591" s="17" t="str">
        <f>IF(Districts!R591&gt;Districts!O591, "+", "-")</f>
        <v>+</v>
      </c>
      <c r="H591" s="17" t="str">
        <f t="shared" si="9"/>
        <v>+</v>
      </c>
    </row>
    <row r="592" spans="1:8" x14ac:dyDescent="0.2">
      <c r="A592" s="7" t="s">
        <v>1243</v>
      </c>
      <c r="B592" s="7" t="s">
        <v>1244</v>
      </c>
      <c r="C592" s="7" t="s">
        <v>59</v>
      </c>
      <c r="D592" s="17" t="str">
        <f>IF(Districts!I592&gt;Districts!F592, "+", "-")</f>
        <v>+</v>
      </c>
      <c r="E592" s="17" t="str">
        <f>IF(Districts!L592&gt;Districts!I592, "+", "-")</f>
        <v>+</v>
      </c>
      <c r="F592" s="17" t="str">
        <f>IF(Districts!O592&gt;Districts!L592, "+", "-")</f>
        <v>+</v>
      </c>
      <c r="G592" s="17" t="str">
        <f>IF(Districts!R592&gt;Districts!O592, "+", "-")</f>
        <v>+</v>
      </c>
      <c r="H592" s="17" t="str">
        <f t="shared" si="9"/>
        <v>+</v>
      </c>
    </row>
    <row r="593" spans="1:8" x14ac:dyDescent="0.2">
      <c r="A593" s="7" t="s">
        <v>1245</v>
      </c>
      <c r="B593" s="7" t="s">
        <v>1409</v>
      </c>
      <c r="C593" s="7" t="s">
        <v>59</v>
      </c>
      <c r="D593" s="17" t="str">
        <f>IF(Districts!I593&gt;Districts!F593, "+", "-")</f>
        <v>-</v>
      </c>
      <c r="E593" s="17" t="str">
        <f>IF(Districts!L593&gt;Districts!I593, "+", "-")</f>
        <v>-</v>
      </c>
      <c r="F593" s="17" t="str">
        <f>IF(Districts!O593&gt;Districts!L593, "+", "-")</f>
        <v>-</v>
      </c>
      <c r="G593" s="17" t="str">
        <f>IF(Districts!R593&gt;Districts!O593, "+", "-")</f>
        <v>+</v>
      </c>
      <c r="H593" s="17" t="str">
        <f t="shared" si="9"/>
        <v>-</v>
      </c>
    </row>
    <row r="594" spans="1:8" x14ac:dyDescent="0.2">
      <c r="A594" s="7" t="s">
        <v>1247</v>
      </c>
      <c r="B594" s="7" t="s">
        <v>1248</v>
      </c>
      <c r="C594" s="7" t="s">
        <v>59</v>
      </c>
      <c r="D594" s="17" t="str">
        <f>IF(Districts!I594&gt;Districts!F594, "+", "-")</f>
        <v>+</v>
      </c>
      <c r="E594" s="17" t="str">
        <f>IF(Districts!L594&gt;Districts!I594, "+", "-")</f>
        <v>+</v>
      </c>
      <c r="F594" s="17" t="str">
        <f>IF(Districts!O594&gt;Districts!L594, "+", "-")</f>
        <v>+</v>
      </c>
      <c r="G594" s="17" t="str">
        <f>IF(Districts!R594&gt;Districts!O594, "+", "-")</f>
        <v>+</v>
      </c>
      <c r="H594" s="17" t="str">
        <f t="shared" si="9"/>
        <v>+</v>
      </c>
    </row>
    <row r="595" spans="1:8" x14ac:dyDescent="0.2">
      <c r="A595" s="7" t="s">
        <v>1249</v>
      </c>
      <c r="B595" s="7" t="s">
        <v>1250</v>
      </c>
      <c r="C595" s="7" t="s">
        <v>59</v>
      </c>
      <c r="D595" s="17" t="str">
        <f>IF(Districts!I595&gt;Districts!F595, "+", "-")</f>
        <v>+</v>
      </c>
      <c r="E595" s="17" t="str">
        <f>IF(Districts!L595&gt;Districts!I595, "+", "-")</f>
        <v>+</v>
      </c>
      <c r="F595" s="17" t="str">
        <f>IF(Districts!O595&gt;Districts!L595, "+", "-")</f>
        <v>-</v>
      </c>
      <c r="G595" s="17" t="str">
        <f>IF(Districts!R595&gt;Districts!O595, "+", "-")</f>
        <v>-</v>
      </c>
      <c r="H595" s="17" t="str">
        <f t="shared" si="9"/>
        <v>N</v>
      </c>
    </row>
    <row r="596" spans="1:8" x14ac:dyDescent="0.2">
      <c r="A596" s="7" t="s">
        <v>1251</v>
      </c>
      <c r="B596" s="7" t="s">
        <v>1252</v>
      </c>
      <c r="C596" s="7" t="s">
        <v>59</v>
      </c>
      <c r="D596" s="17" t="str">
        <f>IF(Districts!I596&gt;Districts!F596, "+", "-")</f>
        <v>+</v>
      </c>
      <c r="E596" s="17" t="str">
        <f>IF(Districts!L596&gt;Districts!I596, "+", "-")</f>
        <v>+</v>
      </c>
      <c r="F596" s="17" t="str">
        <f>IF(Districts!O596&gt;Districts!L596, "+", "-")</f>
        <v>+</v>
      </c>
      <c r="G596" s="17" t="str">
        <f>IF(Districts!R596&gt;Districts!O596, "+", "-")</f>
        <v>+</v>
      </c>
      <c r="H596" s="17" t="str">
        <f t="shared" si="9"/>
        <v>+</v>
      </c>
    </row>
    <row r="597" spans="1:8" x14ac:dyDescent="0.2">
      <c r="A597" s="7" t="s">
        <v>1253</v>
      </c>
      <c r="B597" s="7" t="s">
        <v>1254</v>
      </c>
      <c r="C597" s="7" t="s">
        <v>49</v>
      </c>
      <c r="D597" s="17" t="str">
        <f>IF(Districts!I597&gt;Districts!F597, "+", "-")</f>
        <v>-</v>
      </c>
      <c r="E597" s="17" t="str">
        <f>IF(Districts!L597&gt;Districts!I597, "+", "-")</f>
        <v>-</v>
      </c>
      <c r="F597" s="17" t="str">
        <f>IF(Districts!O597&gt;Districts!L597, "+", "-")</f>
        <v>-</v>
      </c>
      <c r="G597" s="17" t="str">
        <f>IF(Districts!R597&gt;Districts!O597, "+", "-")</f>
        <v>-</v>
      </c>
      <c r="H597" s="17" t="str">
        <f t="shared" si="9"/>
        <v>-</v>
      </c>
    </row>
    <row r="598" spans="1:8" x14ac:dyDescent="0.2">
      <c r="A598" s="7" t="s">
        <v>1255</v>
      </c>
      <c r="B598" s="7" t="s">
        <v>1256</v>
      </c>
      <c r="C598" s="7" t="s">
        <v>49</v>
      </c>
      <c r="D598" s="17" t="str">
        <f>IF(Districts!I598&gt;Districts!F598, "+", "-")</f>
        <v>-</v>
      </c>
      <c r="E598" s="17" t="str">
        <f>IF(Districts!L598&gt;Districts!I598, "+", "-")</f>
        <v>-</v>
      </c>
      <c r="F598" s="17" t="str">
        <f>IF(Districts!O598&gt;Districts!L598, "+", "-")</f>
        <v>-</v>
      </c>
      <c r="G598" s="17" t="str">
        <f>IF(Districts!R598&gt;Districts!O598, "+", "-")</f>
        <v>-</v>
      </c>
      <c r="H598" s="17" t="str">
        <f t="shared" si="9"/>
        <v>-</v>
      </c>
    </row>
    <row r="599" spans="1:8" x14ac:dyDescent="0.2">
      <c r="A599" s="7" t="s">
        <v>1257</v>
      </c>
      <c r="B599" s="7" t="s">
        <v>1128</v>
      </c>
      <c r="C599" s="7" t="s">
        <v>49</v>
      </c>
      <c r="D599" s="17" t="str">
        <f>IF(Districts!I599&gt;Districts!F599, "+", "-")</f>
        <v>-</v>
      </c>
      <c r="E599" s="17" t="str">
        <f>IF(Districts!L599&gt;Districts!I599, "+", "-")</f>
        <v>+</v>
      </c>
      <c r="F599" s="17" t="str">
        <f>IF(Districts!O599&gt;Districts!L599, "+", "-")</f>
        <v>+</v>
      </c>
      <c r="G599" s="17" t="str">
        <f>IF(Districts!R599&gt;Districts!O599, "+", "-")</f>
        <v>+</v>
      </c>
      <c r="H599" s="17" t="str">
        <f t="shared" si="9"/>
        <v>+</v>
      </c>
    </row>
    <row r="600" spans="1:8" x14ac:dyDescent="0.2">
      <c r="A600" s="7" t="s">
        <v>1258</v>
      </c>
      <c r="B600" s="7" t="s">
        <v>1259</v>
      </c>
      <c r="C600" s="7" t="s">
        <v>49</v>
      </c>
      <c r="D600" s="17" t="str">
        <f>IF(Districts!I600&gt;Districts!F600, "+", "-")</f>
        <v>+</v>
      </c>
      <c r="E600" s="17" t="str">
        <f>IF(Districts!L600&gt;Districts!I600, "+", "-")</f>
        <v>+</v>
      </c>
      <c r="F600" s="17" t="str">
        <f>IF(Districts!O600&gt;Districts!L600, "+", "-")</f>
        <v>+</v>
      </c>
      <c r="G600" s="17" t="str">
        <f>IF(Districts!R600&gt;Districts!O600, "+", "-")</f>
        <v>-</v>
      </c>
      <c r="H600" s="17" t="str">
        <f t="shared" si="9"/>
        <v>+</v>
      </c>
    </row>
    <row r="601" spans="1:8" x14ac:dyDescent="0.2">
      <c r="A601" s="7" t="s">
        <v>1260</v>
      </c>
      <c r="B601" s="7" t="s">
        <v>1261</v>
      </c>
      <c r="C601" s="7" t="s">
        <v>49</v>
      </c>
      <c r="D601" s="17" t="str">
        <f>IF(Districts!I601&gt;Districts!F601, "+", "-")</f>
        <v>+</v>
      </c>
      <c r="E601" s="17" t="str">
        <f>IF(Districts!L601&gt;Districts!I601, "+", "-")</f>
        <v>+</v>
      </c>
      <c r="F601" s="17" t="str">
        <f>IF(Districts!O601&gt;Districts!L601, "+", "-")</f>
        <v>-</v>
      </c>
      <c r="G601" s="17" t="str">
        <f>IF(Districts!R601&gt;Districts!O601, "+", "-")</f>
        <v>-</v>
      </c>
      <c r="H601" s="17" t="str">
        <f t="shared" si="9"/>
        <v>N</v>
      </c>
    </row>
    <row r="602" spans="1:8" x14ac:dyDescent="0.2">
      <c r="A602" s="7" t="s">
        <v>1262</v>
      </c>
      <c r="B602" s="7" t="s">
        <v>1263</v>
      </c>
      <c r="C602" s="7" t="s">
        <v>49</v>
      </c>
      <c r="D602" s="17" t="str">
        <f>IF(Districts!I602&gt;Districts!F602, "+", "-")</f>
        <v>+</v>
      </c>
      <c r="E602" s="17" t="str">
        <f>IF(Districts!L602&gt;Districts!I602, "+", "-")</f>
        <v>-</v>
      </c>
      <c r="F602" s="17" t="str">
        <f>IF(Districts!O602&gt;Districts!L602, "+", "-")</f>
        <v>+</v>
      </c>
      <c r="G602" s="17" t="str">
        <f>IF(Districts!R602&gt;Districts!O602, "+", "-")</f>
        <v>+</v>
      </c>
      <c r="H602" s="17" t="str">
        <f t="shared" si="9"/>
        <v>+</v>
      </c>
    </row>
    <row r="603" spans="1:8" x14ac:dyDescent="0.2">
      <c r="A603" s="7" t="s">
        <v>1264</v>
      </c>
      <c r="B603" s="7" t="s">
        <v>1265</v>
      </c>
      <c r="C603" s="7" t="s">
        <v>433</v>
      </c>
      <c r="D603" s="17" t="str">
        <f>IF(Districts!I603&gt;Districts!F603, "+", "-")</f>
        <v>+</v>
      </c>
      <c r="E603" s="17" t="str">
        <f>IF(Districts!L603&gt;Districts!I603, "+", "-")</f>
        <v>+</v>
      </c>
      <c r="F603" s="17" t="str">
        <f>IF(Districts!O603&gt;Districts!L603, "+", "-")</f>
        <v>-</v>
      </c>
      <c r="G603" s="17" t="str">
        <f>IF(Districts!R603&gt;Districts!O603, "+", "-")</f>
        <v>+</v>
      </c>
      <c r="H603" s="17" t="str">
        <f t="shared" si="9"/>
        <v>+</v>
      </c>
    </row>
    <row r="604" spans="1:8" x14ac:dyDescent="0.2">
      <c r="A604" s="7" t="s">
        <v>1344</v>
      </c>
      <c r="B604" s="7" t="s">
        <v>1345</v>
      </c>
      <c r="C604" s="7" t="s">
        <v>5</v>
      </c>
      <c r="D604" s="17" t="str">
        <f>IF(Districts!I604&gt;Districts!F604, "+", "-")</f>
        <v>+</v>
      </c>
      <c r="E604" s="17" t="str">
        <f>IF(Districts!L604&gt;Districts!I604, "+", "-")</f>
        <v>+</v>
      </c>
      <c r="F604" s="17" t="str">
        <f>IF(Districts!O604&gt;Districts!L604, "+", "-")</f>
        <v>+</v>
      </c>
      <c r="G604" s="17" t="str">
        <f>IF(Districts!R604&gt;Districts!O604, "+", "-")</f>
        <v>+</v>
      </c>
      <c r="H604" s="17" t="str">
        <f t="shared" si="9"/>
        <v>+</v>
      </c>
    </row>
    <row r="605" spans="1:8" x14ac:dyDescent="0.2">
      <c r="A605" s="7" t="s">
        <v>1368</v>
      </c>
      <c r="B605" s="7" t="s">
        <v>1369</v>
      </c>
      <c r="C605" s="7" t="s">
        <v>151</v>
      </c>
      <c r="D605" s="17" t="str">
        <f>IF(Districts!I605&gt;Districts!F605, "+", "-")</f>
        <v>+</v>
      </c>
      <c r="E605" s="17" t="str">
        <f>IF(Districts!L605&gt;Districts!I605, "+", "-")</f>
        <v>-</v>
      </c>
      <c r="F605" s="17" t="str">
        <f>IF(Districts!O605&gt;Districts!L605, "+", "-")</f>
        <v>-</v>
      </c>
      <c r="G605" s="17" t="str">
        <f>IF(Districts!R605&gt;Districts!O605, "+", "-")</f>
        <v>-</v>
      </c>
      <c r="H605" s="17" t="str">
        <f t="shared" si="9"/>
        <v>-</v>
      </c>
    </row>
    <row r="606" spans="1:8" x14ac:dyDescent="0.2">
      <c r="A606" s="7" t="s">
        <v>1370</v>
      </c>
      <c r="B606" s="7" t="s">
        <v>1371</v>
      </c>
      <c r="C606" s="7" t="s">
        <v>65</v>
      </c>
      <c r="D606" s="17" t="str">
        <f>IF(Districts!I606&gt;Districts!F606, "+", "-")</f>
        <v>-</v>
      </c>
      <c r="E606" s="17" t="str">
        <f>IF(Districts!L606&gt;Districts!I606, "+", "-")</f>
        <v>+</v>
      </c>
      <c r="F606" s="17" t="str">
        <f>IF(Districts!O606&gt;Districts!L606, "+", "-")</f>
        <v>+</v>
      </c>
      <c r="G606" s="17" t="str">
        <f>IF(Districts!R606&gt;Districts!O606, "+", "-")</f>
        <v>+</v>
      </c>
      <c r="H606" s="17" t="str">
        <f t="shared" si="9"/>
        <v>+</v>
      </c>
    </row>
    <row r="607" spans="1:8" x14ac:dyDescent="0.2">
      <c r="A607" s="7" t="s">
        <v>1372</v>
      </c>
      <c r="B607" s="7" t="s">
        <v>1373</v>
      </c>
      <c r="C607" s="7" t="s">
        <v>124</v>
      </c>
      <c r="D607" s="17" t="str">
        <f>IF(Districts!I607&gt;Districts!F607, "+", "-")</f>
        <v>-</v>
      </c>
      <c r="E607" s="17" t="str">
        <f>IF(Districts!L607&gt;Districts!I607, "+", "-")</f>
        <v>+</v>
      </c>
      <c r="F607" s="17" t="str">
        <f>IF(Districts!O607&gt;Districts!L607, "+", "-")</f>
        <v>+</v>
      </c>
      <c r="G607" s="17" t="str">
        <f>IF(Districts!R607&gt;Districts!O607, "+", "-")</f>
        <v>+</v>
      </c>
      <c r="H607" s="17" t="str">
        <f t="shared" si="9"/>
        <v>+</v>
      </c>
    </row>
    <row r="608" spans="1:8" x14ac:dyDescent="0.2">
      <c r="A608" s="7" t="s">
        <v>1374</v>
      </c>
      <c r="B608" s="7" t="s">
        <v>1375</v>
      </c>
      <c r="C608" s="7" t="s">
        <v>168</v>
      </c>
      <c r="D608" s="17" t="str">
        <f>IF(Districts!I608&gt;Districts!F608, "+", "-")</f>
        <v>+</v>
      </c>
      <c r="E608" s="17" t="str">
        <f>IF(Districts!L608&gt;Districts!I608, "+", "-")</f>
        <v>+</v>
      </c>
      <c r="F608" s="17" t="str">
        <f>IF(Districts!O608&gt;Districts!L608, "+", "-")</f>
        <v>+</v>
      </c>
      <c r="G608" s="17" t="str">
        <f>IF(Districts!R608&gt;Districts!O608, "+", "-")</f>
        <v>+</v>
      </c>
      <c r="H608" s="17" t="str">
        <f t="shared" si="9"/>
        <v>+</v>
      </c>
    </row>
  </sheetData>
  <autoFilter ref="A1:A60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1"/>
  <sheetViews>
    <sheetView workbookViewId="0">
      <selection activeCell="S37" sqref="S37"/>
    </sheetView>
  </sheetViews>
  <sheetFormatPr defaultRowHeight="12.75" x14ac:dyDescent="0.2"/>
  <cols>
    <col min="1" max="1" width="19.140625" customWidth="1"/>
    <col min="2" max="2" width="43" bestFit="1" customWidth="1"/>
    <col min="3" max="3" width="11.28515625" bestFit="1" customWidth="1"/>
    <col min="4" max="5" width="21.7109375" bestFit="1" customWidth="1"/>
    <col min="6" max="6" width="10.140625" bestFit="1" customWidth="1"/>
    <col min="7" max="8" width="21.7109375" bestFit="1" customWidth="1"/>
    <col min="9" max="9" width="10.140625" bestFit="1" customWidth="1"/>
    <col min="10" max="11" width="21.7109375" style="12" customWidth="1"/>
    <col min="12" max="12" width="18.140625" customWidth="1"/>
    <col min="13" max="14" width="21.7109375" style="12" customWidth="1"/>
    <col min="15" max="15" width="21.7109375" customWidth="1"/>
    <col min="16" max="17" width="21.7109375" style="12" customWidth="1"/>
    <col min="18" max="18" width="21.7109375" customWidth="1"/>
    <col min="19" max="20" width="21.7109375" style="12" customWidth="1"/>
    <col min="21" max="21" width="21.7109375" customWidth="1"/>
  </cols>
  <sheetData>
    <row r="1" spans="1:21" ht="31.9" customHeight="1" x14ac:dyDescent="0.2">
      <c r="A1" s="2" t="s">
        <v>0</v>
      </c>
      <c r="B1" s="2" t="s">
        <v>1</v>
      </c>
      <c r="C1" s="2" t="s">
        <v>2</v>
      </c>
      <c r="D1" s="2" t="s">
        <v>1435</v>
      </c>
      <c r="E1" s="2" t="s">
        <v>1436</v>
      </c>
      <c r="F1" s="2" t="s">
        <v>1437</v>
      </c>
      <c r="G1" s="2" t="s">
        <v>1438</v>
      </c>
      <c r="H1" s="2" t="s">
        <v>1439</v>
      </c>
      <c r="I1" s="2" t="s">
        <v>1440</v>
      </c>
      <c r="J1" s="9" t="s">
        <v>1376</v>
      </c>
      <c r="K1" s="9" t="s">
        <v>1377</v>
      </c>
      <c r="L1" s="2" t="s">
        <v>1378</v>
      </c>
      <c r="M1" s="9" t="s">
        <v>1379</v>
      </c>
      <c r="N1" s="9" t="s">
        <v>1380</v>
      </c>
      <c r="O1" s="2" t="s">
        <v>1381</v>
      </c>
      <c r="P1" s="9" t="s">
        <v>1382</v>
      </c>
      <c r="Q1" s="9" t="s">
        <v>1383</v>
      </c>
      <c r="R1" s="2" t="s">
        <v>1384</v>
      </c>
      <c r="S1" s="9" t="s">
        <v>1385</v>
      </c>
      <c r="T1" s="9" t="s">
        <v>1386</v>
      </c>
      <c r="U1" s="2" t="s">
        <v>1387</v>
      </c>
    </row>
    <row r="2" spans="1:21" x14ac:dyDescent="0.2">
      <c r="A2" s="1" t="s">
        <v>3</v>
      </c>
      <c r="B2" s="1" t="s">
        <v>4</v>
      </c>
      <c r="C2" s="1" t="s">
        <v>5</v>
      </c>
      <c r="D2" s="25">
        <v>12089986</v>
      </c>
      <c r="E2" s="25">
        <v>3516539</v>
      </c>
      <c r="F2" s="26">
        <v>0.29086377767517679</v>
      </c>
      <c r="G2" s="27">
        <v>10865111</v>
      </c>
      <c r="H2" s="27">
        <v>4372077</v>
      </c>
      <c r="I2" s="28">
        <f>H2/G2</f>
        <v>0.40239598104428015</v>
      </c>
      <c r="J2" s="10">
        <v>11144580</v>
      </c>
      <c r="K2" s="13">
        <v>5166670</v>
      </c>
      <c r="L2" s="3">
        <v>0.46360383253563614</v>
      </c>
      <c r="M2" s="10">
        <v>12574415</v>
      </c>
      <c r="N2" s="13">
        <v>4943390</v>
      </c>
      <c r="O2" s="3">
        <v>0.39313081364023694</v>
      </c>
      <c r="P2" s="10">
        <v>13000562</v>
      </c>
      <c r="Q2" s="13">
        <v>4678901</v>
      </c>
      <c r="R2" s="3">
        <v>0.35989990278881789</v>
      </c>
      <c r="S2" s="10" t="e">
        <f>VLOOKUP(A2,Districts!$A$2:$R$608,19,FALSE)</f>
        <v>#REF!</v>
      </c>
      <c r="T2" s="13" t="e">
        <f>VLOOKUP(A2,Districts!$A$2:$R$608,20,FALSE)</f>
        <v>#REF!</v>
      </c>
      <c r="U2" s="3" t="e">
        <f>VLOOKUP(A2,Districts!$A$2:$R$608,21,FALSE)</f>
        <v>#REF!</v>
      </c>
    </row>
    <row r="3" spans="1:21" x14ac:dyDescent="0.2">
      <c r="A3" s="1" t="s">
        <v>6</v>
      </c>
      <c r="B3" s="1" t="s">
        <v>7</v>
      </c>
      <c r="C3" s="1" t="s">
        <v>8</v>
      </c>
      <c r="D3" s="25">
        <v>302735075</v>
      </c>
      <c r="E3" s="25">
        <v>33388130</v>
      </c>
      <c r="F3" s="26">
        <v>0.11028827763020192</v>
      </c>
      <c r="G3" s="25">
        <v>299097332</v>
      </c>
      <c r="H3" s="25">
        <v>22700947</v>
      </c>
      <c r="I3" s="26">
        <f t="shared" ref="I3:I66" si="0">H3/G3</f>
        <v>7.589819289996208E-2</v>
      </c>
      <c r="J3" s="11">
        <v>290152683</v>
      </c>
      <c r="K3" s="12">
        <v>13609025</v>
      </c>
      <c r="L3" s="3">
        <v>4.690297831917687E-2</v>
      </c>
      <c r="M3" s="11">
        <v>299934191</v>
      </c>
      <c r="N3" s="12">
        <v>23285121</v>
      </c>
      <c r="O3" s="3">
        <v>7.7634100074972776E-2</v>
      </c>
      <c r="P3" s="11">
        <v>312078865</v>
      </c>
      <c r="Q3" s="12">
        <v>34806656</v>
      </c>
      <c r="R3" s="3">
        <v>0.11153160275688646</v>
      </c>
      <c r="S3" s="10" t="e">
        <f>VLOOKUP(A3,Districts!$A$2:$R$608,19,FALSE)</f>
        <v>#REF!</v>
      </c>
      <c r="T3" s="13" t="e">
        <f>VLOOKUP(A3,Districts!$A$2:$R$608,20,FALSE)</f>
        <v>#REF!</v>
      </c>
      <c r="U3" s="3" t="e">
        <f>VLOOKUP(A3,Districts!$A$2:$R$608,21,FALSE)</f>
        <v>#REF!</v>
      </c>
    </row>
    <row r="4" spans="1:21" x14ac:dyDescent="0.2">
      <c r="A4" s="1" t="s">
        <v>9</v>
      </c>
      <c r="B4" s="1" t="s">
        <v>10</v>
      </c>
      <c r="C4" s="1" t="s">
        <v>11</v>
      </c>
      <c r="D4" s="25">
        <v>25934743</v>
      </c>
      <c r="E4" s="25">
        <v>5864243</v>
      </c>
      <c r="F4" s="26">
        <v>0.22611533108309576</v>
      </c>
      <c r="G4" s="25">
        <v>26933504</v>
      </c>
      <c r="H4" s="25">
        <v>5468538</v>
      </c>
      <c r="I4" s="26">
        <f t="shared" si="0"/>
        <v>0.20303849064718799</v>
      </c>
      <c r="J4" s="11">
        <v>27725503</v>
      </c>
      <c r="K4" s="12">
        <v>5127283</v>
      </c>
      <c r="L4" s="3">
        <v>0.18493020667650287</v>
      </c>
      <c r="M4" s="11">
        <v>29048667</v>
      </c>
      <c r="N4" s="12">
        <v>4447435</v>
      </c>
      <c r="O4" s="3">
        <v>0.15310289453213119</v>
      </c>
      <c r="P4" s="11">
        <v>29601911</v>
      </c>
      <c r="Q4" s="12">
        <v>5408692</v>
      </c>
      <c r="R4" s="3">
        <v>0.18271428489870131</v>
      </c>
      <c r="S4" s="10" t="e">
        <f>VLOOKUP(A4,Districts!$A$2:$R$608,19,FALSE)</f>
        <v>#REF!</v>
      </c>
      <c r="T4" s="13" t="e">
        <f>VLOOKUP(A4,Districts!$A$2:$R$608,20,FALSE)</f>
        <v>#REF!</v>
      </c>
      <c r="U4" s="3" t="e">
        <f>VLOOKUP(A4,Districts!$A$2:$R$608,21,FALSE)</f>
        <v>#REF!</v>
      </c>
    </row>
    <row r="5" spans="1:21" x14ac:dyDescent="0.2">
      <c r="A5" s="1" t="s">
        <v>12</v>
      </c>
      <c r="B5" s="1" t="s">
        <v>13</v>
      </c>
      <c r="C5" s="1" t="s">
        <v>14</v>
      </c>
      <c r="D5" s="25">
        <v>31777876</v>
      </c>
      <c r="E5" s="25">
        <v>8529656</v>
      </c>
      <c r="F5" s="26">
        <v>0.26841491860563621</v>
      </c>
      <c r="G5" s="25">
        <v>32607399</v>
      </c>
      <c r="H5" s="25">
        <v>5649933</v>
      </c>
      <c r="I5" s="26">
        <f t="shared" si="0"/>
        <v>0.17327150196800425</v>
      </c>
      <c r="J5" s="11">
        <v>30413751</v>
      </c>
      <c r="K5" s="12">
        <v>4539994</v>
      </c>
      <c r="L5" s="3">
        <v>0.14927438578687646</v>
      </c>
      <c r="M5" s="11">
        <v>29636714</v>
      </c>
      <c r="N5" s="12">
        <v>5134974</v>
      </c>
      <c r="O5" s="3">
        <v>0.17326394552378513</v>
      </c>
      <c r="P5" s="11">
        <v>30454411</v>
      </c>
      <c r="Q5" s="12">
        <v>7219757</v>
      </c>
      <c r="R5" s="3">
        <v>0.23706769439737319</v>
      </c>
      <c r="S5" s="10" t="e">
        <f>VLOOKUP(A5,Districts!$A$2:$R$608,19,FALSE)</f>
        <v>#REF!</v>
      </c>
      <c r="T5" s="13" t="e">
        <f>VLOOKUP(A5,Districts!$A$2:$R$608,20,FALSE)</f>
        <v>#REF!</v>
      </c>
      <c r="U5" s="3" t="e">
        <f>VLOOKUP(A5,Districts!$A$2:$R$608,21,FALSE)</f>
        <v>#REF!</v>
      </c>
    </row>
    <row r="6" spans="1:21" x14ac:dyDescent="0.2">
      <c r="A6" s="1" t="s">
        <v>15</v>
      </c>
      <c r="B6" s="1" t="s">
        <v>16</v>
      </c>
      <c r="C6" s="1" t="s">
        <v>17</v>
      </c>
      <c r="D6" s="25">
        <v>38235870</v>
      </c>
      <c r="E6" s="25">
        <v>524851</v>
      </c>
      <c r="F6" s="26">
        <v>1.3726665562990983E-2</v>
      </c>
      <c r="G6" s="25">
        <v>36716025</v>
      </c>
      <c r="H6" s="25">
        <v>605035</v>
      </c>
      <c r="I6" s="26">
        <f t="shared" si="0"/>
        <v>1.6478771871410371E-2</v>
      </c>
      <c r="J6" s="11">
        <v>33885219</v>
      </c>
      <c r="K6" s="12">
        <v>1696227</v>
      </c>
      <c r="L6" s="3">
        <v>5.0058020873348937E-2</v>
      </c>
      <c r="M6" s="11">
        <v>33604791</v>
      </c>
      <c r="N6" s="12">
        <v>3891421</v>
      </c>
      <c r="O6" s="3">
        <v>0.11579958940973625</v>
      </c>
      <c r="P6" s="11">
        <v>34773166</v>
      </c>
      <c r="Q6" s="12">
        <v>7658753</v>
      </c>
      <c r="R6" s="3">
        <v>0.22024894138198403</v>
      </c>
      <c r="S6" s="10" t="e">
        <f>VLOOKUP(A6,Districts!$A$2:$R$608,19,FALSE)</f>
        <v>#REF!</v>
      </c>
      <c r="T6" s="13" t="e">
        <f>VLOOKUP(A6,Districts!$A$2:$R$608,20,FALSE)</f>
        <v>#REF!</v>
      </c>
      <c r="U6" s="3" t="e">
        <f>VLOOKUP(A6,Districts!$A$2:$R$608,21,FALSE)</f>
        <v>#REF!</v>
      </c>
    </row>
    <row r="7" spans="1:21" x14ac:dyDescent="0.2">
      <c r="A7" s="1" t="s">
        <v>18</v>
      </c>
      <c r="B7" s="1" t="s">
        <v>19</v>
      </c>
      <c r="C7" s="1" t="s">
        <v>20</v>
      </c>
      <c r="D7" s="25">
        <v>30030137</v>
      </c>
      <c r="E7" s="25">
        <v>9449838</v>
      </c>
      <c r="F7" s="26">
        <v>0.31467848448377039</v>
      </c>
      <c r="G7" s="25">
        <v>30261013</v>
      </c>
      <c r="H7" s="25">
        <v>8263919</v>
      </c>
      <c r="I7" s="26">
        <f t="shared" si="0"/>
        <v>0.27308798287750646</v>
      </c>
      <c r="J7" s="11">
        <v>30045651</v>
      </c>
      <c r="K7" s="12">
        <v>7653620</v>
      </c>
      <c r="L7" s="3">
        <v>0.25473303940061076</v>
      </c>
      <c r="M7" s="11">
        <v>30704406</v>
      </c>
      <c r="N7" s="12">
        <v>7221602</v>
      </c>
      <c r="O7" s="3">
        <v>0.23519758043845565</v>
      </c>
      <c r="P7" s="11">
        <v>30589221</v>
      </c>
      <c r="Q7" s="12">
        <v>7259723</v>
      </c>
      <c r="R7" s="3">
        <v>0.23732945013539247</v>
      </c>
      <c r="S7" s="10" t="e">
        <f>VLOOKUP(A7,Districts!$A$2:$R$608,19,FALSE)</f>
        <v>#REF!</v>
      </c>
      <c r="T7" s="13" t="e">
        <f>VLOOKUP(A7,Districts!$A$2:$R$608,20,FALSE)</f>
        <v>#REF!</v>
      </c>
      <c r="U7" s="3" t="e">
        <f>VLOOKUP(A7,Districts!$A$2:$R$608,21,FALSE)</f>
        <v>#REF!</v>
      </c>
    </row>
    <row r="8" spans="1:21" x14ac:dyDescent="0.2">
      <c r="A8" s="1" t="s">
        <v>21</v>
      </c>
      <c r="B8" s="1" t="s">
        <v>22</v>
      </c>
      <c r="C8" s="1" t="s">
        <v>8</v>
      </c>
      <c r="D8" s="25">
        <v>39726280</v>
      </c>
      <c r="E8" s="25">
        <v>6584034</v>
      </c>
      <c r="F8" s="26">
        <v>0.16573497443002466</v>
      </c>
      <c r="G8" s="25">
        <v>38610360</v>
      </c>
      <c r="H8" s="25">
        <v>5097516</v>
      </c>
      <c r="I8" s="26">
        <f t="shared" si="0"/>
        <v>0.13202456542751739</v>
      </c>
      <c r="J8" s="11">
        <v>36935900</v>
      </c>
      <c r="K8" s="12">
        <v>4756254</v>
      </c>
      <c r="L8" s="3">
        <v>0.12877049158136122</v>
      </c>
      <c r="M8" s="11">
        <v>37010987</v>
      </c>
      <c r="N8" s="12">
        <v>7813991</v>
      </c>
      <c r="O8" s="3">
        <v>0.21112625286107609</v>
      </c>
      <c r="P8" s="11">
        <v>39334300</v>
      </c>
      <c r="Q8" s="12">
        <v>12107521</v>
      </c>
      <c r="R8" s="3">
        <v>0.30781076566762344</v>
      </c>
      <c r="S8" s="10" t="e">
        <f>VLOOKUP(A8,Districts!$A$2:$R$608,19,FALSE)</f>
        <v>#REF!</v>
      </c>
      <c r="T8" s="13" t="e">
        <f>VLOOKUP(A8,Districts!$A$2:$R$608,20,FALSE)</f>
        <v>#REF!</v>
      </c>
      <c r="U8" s="3" t="e">
        <f>VLOOKUP(A8,Districts!$A$2:$R$608,21,FALSE)</f>
        <v>#REF!</v>
      </c>
    </row>
    <row r="9" spans="1:21" x14ac:dyDescent="0.2">
      <c r="A9" s="1" t="s">
        <v>23</v>
      </c>
      <c r="B9" s="1" t="s">
        <v>24</v>
      </c>
      <c r="C9" s="1" t="s">
        <v>25</v>
      </c>
      <c r="D9" s="25">
        <v>27849169</v>
      </c>
      <c r="E9" s="25">
        <v>6349594</v>
      </c>
      <c r="F9" s="26">
        <v>0.22799940637366953</v>
      </c>
      <c r="G9" s="25">
        <v>27915808</v>
      </c>
      <c r="H9" s="25">
        <v>8612204</v>
      </c>
      <c r="I9" s="26">
        <f t="shared" si="0"/>
        <v>0.30850634880423305</v>
      </c>
      <c r="J9" s="11">
        <v>29346748</v>
      </c>
      <c r="K9" s="12">
        <v>9518449</v>
      </c>
      <c r="L9" s="3">
        <v>0.32434425102229386</v>
      </c>
      <c r="M9" s="11">
        <v>29737406</v>
      </c>
      <c r="N9" s="12">
        <v>10523773</v>
      </c>
      <c r="O9" s="3">
        <v>0.35389008039235165</v>
      </c>
      <c r="P9" s="11">
        <v>30759230</v>
      </c>
      <c r="Q9" s="12">
        <v>12079037</v>
      </c>
      <c r="R9" s="3">
        <v>0.39269633862746239</v>
      </c>
      <c r="S9" s="10" t="e">
        <f>VLOOKUP(A9,Districts!$A$2:$R$608,19,FALSE)</f>
        <v>#REF!</v>
      </c>
      <c r="T9" s="13" t="e">
        <f>VLOOKUP(A9,Districts!$A$2:$R$608,20,FALSE)</f>
        <v>#REF!</v>
      </c>
      <c r="U9" s="3" t="e">
        <f>VLOOKUP(A9,Districts!$A$2:$R$608,21,FALSE)</f>
        <v>#REF!</v>
      </c>
    </row>
    <row r="10" spans="1:21" x14ac:dyDescent="0.2">
      <c r="A10" s="1" t="s">
        <v>26</v>
      </c>
      <c r="B10" s="1" t="s">
        <v>27</v>
      </c>
      <c r="C10" s="1" t="s">
        <v>25</v>
      </c>
      <c r="D10" s="25">
        <v>31070038</v>
      </c>
      <c r="E10" s="25">
        <v>13734611</v>
      </c>
      <c r="F10" s="26">
        <v>0.44205324113218014</v>
      </c>
      <c r="G10" s="25">
        <v>30399325</v>
      </c>
      <c r="H10" s="25">
        <v>15492143</v>
      </c>
      <c r="I10" s="26">
        <f t="shared" si="0"/>
        <v>0.50962128270940221</v>
      </c>
      <c r="J10" s="11">
        <v>31489915</v>
      </c>
      <c r="K10" s="12">
        <v>18917642</v>
      </c>
      <c r="L10" s="3">
        <v>0.60075239961746485</v>
      </c>
      <c r="M10" s="11">
        <v>31908293</v>
      </c>
      <c r="N10" s="12">
        <v>22357639</v>
      </c>
      <c r="O10" s="3">
        <v>0.70068427038701198</v>
      </c>
      <c r="P10" s="11">
        <v>34964141</v>
      </c>
      <c r="Q10" s="12">
        <v>19162973</v>
      </c>
      <c r="R10" s="3">
        <v>0.54807504065379442</v>
      </c>
      <c r="S10" s="10" t="e">
        <f>VLOOKUP(A10,Districts!$A$2:$R$608,19,FALSE)</f>
        <v>#REF!</v>
      </c>
      <c r="T10" s="13" t="e">
        <f>VLOOKUP(A10,Districts!$A$2:$R$608,20,FALSE)</f>
        <v>#REF!</v>
      </c>
      <c r="U10" s="3" t="e">
        <f>VLOOKUP(A10,Districts!$A$2:$R$608,21,FALSE)</f>
        <v>#REF!</v>
      </c>
    </row>
    <row r="11" spans="1:21" x14ac:dyDescent="0.2">
      <c r="A11" s="1" t="s">
        <v>28</v>
      </c>
      <c r="B11" s="1" t="s">
        <v>29</v>
      </c>
      <c r="C11" s="1" t="s">
        <v>25</v>
      </c>
      <c r="D11" s="25">
        <v>46099379</v>
      </c>
      <c r="E11" s="25">
        <v>16856199</v>
      </c>
      <c r="F11" s="26">
        <v>0.36564915549079308</v>
      </c>
      <c r="G11" s="25">
        <v>46014927</v>
      </c>
      <c r="H11" s="25">
        <v>19113242</v>
      </c>
      <c r="I11" s="26">
        <f t="shared" si="0"/>
        <v>0.41537047315102771</v>
      </c>
      <c r="J11" s="11">
        <v>47451480</v>
      </c>
      <c r="K11" s="12">
        <v>0</v>
      </c>
      <c r="L11" s="3">
        <v>0</v>
      </c>
      <c r="M11" s="11">
        <v>48091372</v>
      </c>
      <c r="N11" s="12">
        <v>0</v>
      </c>
      <c r="O11" s="3">
        <v>0</v>
      </c>
      <c r="P11" s="11">
        <v>48579321</v>
      </c>
      <c r="Q11" s="12">
        <v>0</v>
      </c>
      <c r="R11" s="3">
        <v>0</v>
      </c>
      <c r="S11" s="10" t="e">
        <f>VLOOKUP(A11,Districts!$A$2:$R$608,19,FALSE)</f>
        <v>#REF!</v>
      </c>
      <c r="T11" s="13" t="e">
        <f>VLOOKUP(A11,Districts!$A$2:$R$608,20,FALSE)</f>
        <v>#REF!</v>
      </c>
      <c r="U11" s="3" t="e">
        <f>VLOOKUP(A11,Districts!$A$2:$R$608,21,FALSE)</f>
        <v>#REF!</v>
      </c>
    </row>
    <row r="12" spans="1:21" x14ac:dyDescent="0.2">
      <c r="A12" s="1" t="s">
        <v>30</v>
      </c>
      <c r="B12" s="1" t="s">
        <v>31</v>
      </c>
      <c r="C12" s="1" t="s">
        <v>32</v>
      </c>
      <c r="D12" s="25">
        <v>14796000</v>
      </c>
      <c r="E12" s="25">
        <v>58000</v>
      </c>
      <c r="F12" s="26">
        <v>3.9199783725331174E-3</v>
      </c>
      <c r="G12" s="25">
        <v>14443167</v>
      </c>
      <c r="H12" s="25">
        <v>-171469</v>
      </c>
      <c r="I12" s="26">
        <f t="shared" si="0"/>
        <v>-1.1871980708940083E-2</v>
      </c>
      <c r="J12" s="11">
        <v>12067102</v>
      </c>
      <c r="K12" s="12">
        <v>382385</v>
      </c>
      <c r="L12" s="3">
        <v>3.1688221413890424E-2</v>
      </c>
      <c r="M12" s="11">
        <v>12104382</v>
      </c>
      <c r="N12" s="12">
        <v>1974991</v>
      </c>
      <c r="O12" s="3">
        <v>0.16316330730474302</v>
      </c>
      <c r="P12" s="11">
        <v>11662740</v>
      </c>
      <c r="Q12" s="12">
        <v>3027597</v>
      </c>
      <c r="R12" s="3">
        <v>0.25959568677686373</v>
      </c>
      <c r="S12" s="10" t="e">
        <f>VLOOKUP(A12,Districts!$A$2:$R$608,19,FALSE)</f>
        <v>#REF!</v>
      </c>
      <c r="T12" s="13" t="e">
        <f>VLOOKUP(A12,Districts!$A$2:$R$608,20,FALSE)</f>
        <v>#REF!</v>
      </c>
      <c r="U12" s="3" t="e">
        <f>VLOOKUP(A12,Districts!$A$2:$R$608,21,FALSE)</f>
        <v>#REF!</v>
      </c>
    </row>
    <row r="13" spans="1:21" x14ac:dyDescent="0.2">
      <c r="A13" s="1" t="s">
        <v>33</v>
      </c>
      <c r="B13" s="1" t="s">
        <v>34</v>
      </c>
      <c r="C13" s="1" t="s">
        <v>35</v>
      </c>
      <c r="D13" s="25">
        <v>21333311</v>
      </c>
      <c r="E13" s="25">
        <v>7398525</v>
      </c>
      <c r="F13" s="26">
        <v>0.3468062224377641</v>
      </c>
      <c r="G13" s="25">
        <v>22188870</v>
      </c>
      <c r="H13" s="25">
        <v>7439037</v>
      </c>
      <c r="I13" s="26">
        <f t="shared" si="0"/>
        <v>0.33525983973045947</v>
      </c>
      <c r="J13" s="11">
        <v>21565605</v>
      </c>
      <c r="K13" s="12">
        <v>7422784</v>
      </c>
      <c r="L13" s="3">
        <v>0.34419549092177104</v>
      </c>
      <c r="M13" s="11">
        <v>21989234</v>
      </c>
      <c r="N13" s="12">
        <v>8299815</v>
      </c>
      <c r="O13" s="3">
        <v>0.3774490280107074</v>
      </c>
      <c r="P13" s="11">
        <v>22328127</v>
      </c>
      <c r="Q13" s="12">
        <v>10070234</v>
      </c>
      <c r="R13" s="3">
        <v>0.45101113944756765</v>
      </c>
      <c r="S13" s="10" t="e">
        <f>VLOOKUP(A13,Districts!$A$2:$R$608,19,FALSE)</f>
        <v>#REF!</v>
      </c>
      <c r="T13" s="13" t="e">
        <f>VLOOKUP(A13,Districts!$A$2:$R$608,20,FALSE)</f>
        <v>#REF!</v>
      </c>
      <c r="U13" s="3" t="e">
        <f>VLOOKUP(A13,Districts!$A$2:$R$608,21,FALSE)</f>
        <v>#REF!</v>
      </c>
    </row>
    <row r="14" spans="1:21" x14ac:dyDescent="0.2">
      <c r="A14" s="1" t="s">
        <v>36</v>
      </c>
      <c r="B14" s="1" t="s">
        <v>37</v>
      </c>
      <c r="C14" s="1" t="s">
        <v>38</v>
      </c>
      <c r="D14" s="25">
        <v>18707385</v>
      </c>
      <c r="E14" s="25">
        <v>4270127</v>
      </c>
      <c r="F14" s="26">
        <v>0.22825889347976749</v>
      </c>
      <c r="G14" s="25">
        <v>18603652</v>
      </c>
      <c r="H14" s="25">
        <v>5060856</v>
      </c>
      <c r="I14" s="26">
        <f t="shared" si="0"/>
        <v>0.27203561967295453</v>
      </c>
      <c r="J14" s="11">
        <v>18617226</v>
      </c>
      <c r="K14" s="12">
        <v>5406476</v>
      </c>
      <c r="L14" s="3">
        <v>0.29040180314725728</v>
      </c>
      <c r="M14" s="11">
        <v>18355547</v>
      </c>
      <c r="N14" s="12">
        <v>6983205</v>
      </c>
      <c r="O14" s="3">
        <v>0.38044112768745053</v>
      </c>
      <c r="P14" s="11">
        <v>19336336</v>
      </c>
      <c r="Q14" s="12">
        <v>7837815</v>
      </c>
      <c r="R14" s="3">
        <v>0.40534127044544532</v>
      </c>
      <c r="S14" s="10" t="e">
        <f>VLOOKUP(A14,Districts!$A$2:$R$608,19,FALSE)</f>
        <v>#REF!</v>
      </c>
      <c r="T14" s="13" t="e">
        <f>VLOOKUP(A14,Districts!$A$2:$R$608,20,FALSE)</f>
        <v>#REF!</v>
      </c>
      <c r="U14" s="3" t="e">
        <f>VLOOKUP(A14,Districts!$A$2:$R$608,21,FALSE)</f>
        <v>#REF!</v>
      </c>
    </row>
    <row r="15" spans="1:21" x14ac:dyDescent="0.2">
      <c r="A15" s="1" t="s">
        <v>39</v>
      </c>
      <c r="B15" s="1" t="s">
        <v>40</v>
      </c>
      <c r="C15" s="1" t="s">
        <v>41</v>
      </c>
      <c r="D15" s="25">
        <v>9286865</v>
      </c>
      <c r="E15" s="25">
        <v>1724845</v>
      </c>
      <c r="F15" s="26">
        <v>0.18572952228766113</v>
      </c>
      <c r="G15" s="25">
        <v>9446651</v>
      </c>
      <c r="H15" s="25">
        <v>1594576</v>
      </c>
      <c r="I15" s="26">
        <f t="shared" si="0"/>
        <v>0.16879802164809518</v>
      </c>
      <c r="J15" s="11">
        <v>9506729</v>
      </c>
      <c r="K15" s="12">
        <v>1387367</v>
      </c>
      <c r="L15" s="3">
        <v>0.14593526332769136</v>
      </c>
      <c r="M15" s="11">
        <v>9571173</v>
      </c>
      <c r="N15" s="12">
        <v>1805743</v>
      </c>
      <c r="O15" s="3">
        <v>0.18866475404843272</v>
      </c>
      <c r="P15" s="11">
        <v>9843418</v>
      </c>
      <c r="Q15" s="12">
        <v>2304567</v>
      </c>
      <c r="R15" s="3">
        <v>0.23412263910767581</v>
      </c>
      <c r="S15" s="10" t="e">
        <f>VLOOKUP(A15,Districts!$A$2:$R$608,19,FALSE)</f>
        <v>#REF!</v>
      </c>
      <c r="T15" s="13" t="e">
        <f>VLOOKUP(A15,Districts!$A$2:$R$608,20,FALSE)</f>
        <v>#REF!</v>
      </c>
      <c r="U15" s="3" t="e">
        <f>VLOOKUP(A15,Districts!$A$2:$R$608,21,FALSE)</f>
        <v>#REF!</v>
      </c>
    </row>
    <row r="16" spans="1:21" x14ac:dyDescent="0.2">
      <c r="A16" s="1" t="s">
        <v>42</v>
      </c>
      <c r="B16" s="1" t="s">
        <v>43</v>
      </c>
      <c r="C16" s="1" t="s">
        <v>25</v>
      </c>
      <c r="D16" s="25">
        <v>86553636</v>
      </c>
      <c r="E16" s="25">
        <v>17049938</v>
      </c>
      <c r="F16" s="26">
        <v>0.19698696424492207</v>
      </c>
      <c r="G16" s="25">
        <v>83749433</v>
      </c>
      <c r="H16" s="25">
        <v>10301524</v>
      </c>
      <c r="I16" s="26">
        <f t="shared" si="0"/>
        <v>0.12300410439793664</v>
      </c>
      <c r="J16" s="11">
        <v>86587117</v>
      </c>
      <c r="K16" s="12">
        <v>2221729</v>
      </c>
      <c r="L16" s="3">
        <v>2.5658886413783704E-2</v>
      </c>
      <c r="M16" s="11">
        <v>79906929</v>
      </c>
      <c r="N16" s="12">
        <v>2308172</v>
      </c>
      <c r="O16" s="3">
        <v>2.8885755326675113E-2</v>
      </c>
      <c r="P16" s="11">
        <v>77303065</v>
      </c>
      <c r="Q16" s="12">
        <v>8252428</v>
      </c>
      <c r="R16" s="3">
        <v>0.10675421472615607</v>
      </c>
      <c r="S16" s="10" t="e">
        <f>VLOOKUP(A16,Districts!$A$2:$R$608,19,FALSE)</f>
        <v>#REF!</v>
      </c>
      <c r="T16" s="13" t="e">
        <f>VLOOKUP(A16,Districts!$A$2:$R$608,20,FALSE)</f>
        <v>#REF!</v>
      </c>
      <c r="U16" s="3" t="e">
        <f>VLOOKUP(A16,Districts!$A$2:$R$608,21,FALSE)</f>
        <v>#REF!</v>
      </c>
    </row>
    <row r="17" spans="1:21" x14ac:dyDescent="0.2">
      <c r="A17" s="1" t="s">
        <v>44</v>
      </c>
      <c r="B17" s="1" t="s">
        <v>45</v>
      </c>
      <c r="C17" s="1" t="s">
        <v>46</v>
      </c>
      <c r="D17" s="25">
        <v>30441036</v>
      </c>
      <c r="E17" s="25">
        <v>21338806</v>
      </c>
      <c r="F17" s="26">
        <v>0.70098816610577908</v>
      </c>
      <c r="G17" s="25">
        <v>31039778</v>
      </c>
      <c r="H17" s="25">
        <v>19166171</v>
      </c>
      <c r="I17" s="26">
        <f t="shared" si="0"/>
        <v>0.61747126541948849</v>
      </c>
      <c r="J17" s="11">
        <v>31788511</v>
      </c>
      <c r="K17" s="12">
        <v>21029924</v>
      </c>
      <c r="L17" s="3">
        <v>0.66155737838743056</v>
      </c>
      <c r="M17" s="11">
        <v>32286553</v>
      </c>
      <c r="N17" s="12">
        <v>23011300</v>
      </c>
      <c r="O17" s="3">
        <v>0.71272086555662972</v>
      </c>
      <c r="P17" s="11">
        <v>33265661</v>
      </c>
      <c r="Q17" s="12">
        <v>26532387</v>
      </c>
      <c r="R17" s="3">
        <v>0.79759085502614846</v>
      </c>
      <c r="S17" s="10" t="e">
        <f>VLOOKUP(A17,Districts!$A$2:$R$608,19,FALSE)</f>
        <v>#REF!</v>
      </c>
      <c r="T17" s="13" t="e">
        <f>VLOOKUP(A17,Districts!$A$2:$R$608,20,FALSE)</f>
        <v>#REF!</v>
      </c>
      <c r="U17" s="3" t="e">
        <f>VLOOKUP(A17,Districts!$A$2:$R$608,21,FALSE)</f>
        <v>#REF!</v>
      </c>
    </row>
    <row r="18" spans="1:21" x14ac:dyDescent="0.2">
      <c r="A18" s="1" t="s">
        <v>47</v>
      </c>
      <c r="B18" s="1" t="s">
        <v>48</v>
      </c>
      <c r="C18" s="1" t="s">
        <v>49</v>
      </c>
      <c r="D18" s="25">
        <v>29997647</v>
      </c>
      <c r="E18" s="25">
        <v>7531087</v>
      </c>
      <c r="F18" s="26">
        <v>0.2510559244863439</v>
      </c>
      <c r="G18" s="25">
        <v>30838419</v>
      </c>
      <c r="H18" s="25">
        <v>6134167</v>
      </c>
      <c r="I18" s="26">
        <f t="shared" si="0"/>
        <v>0.19891314791461909</v>
      </c>
      <c r="J18" s="11">
        <v>29575756</v>
      </c>
      <c r="K18" s="12">
        <v>5320157</v>
      </c>
      <c r="L18" s="3">
        <v>0.17988236716586384</v>
      </c>
      <c r="M18" s="11">
        <v>28897946</v>
      </c>
      <c r="N18" s="12">
        <v>6756619</v>
      </c>
      <c r="O18" s="3">
        <v>0.23380966245836296</v>
      </c>
      <c r="P18" s="11">
        <v>28899100</v>
      </c>
      <c r="Q18" s="12">
        <v>9761915</v>
      </c>
      <c r="R18" s="3">
        <v>0.33779304545816308</v>
      </c>
      <c r="S18" s="10" t="e">
        <f>VLOOKUP(A18,Districts!$A$2:$R$608,19,FALSE)</f>
        <v>#REF!</v>
      </c>
      <c r="T18" s="13" t="e">
        <f>VLOOKUP(A18,Districts!$A$2:$R$608,20,FALSE)</f>
        <v>#REF!</v>
      </c>
      <c r="U18" s="3" t="e">
        <f>VLOOKUP(A18,Districts!$A$2:$R$608,21,FALSE)</f>
        <v>#REF!</v>
      </c>
    </row>
    <row r="19" spans="1:21" x14ac:dyDescent="0.2">
      <c r="A19" s="1" t="s">
        <v>50</v>
      </c>
      <c r="B19" s="1" t="s">
        <v>51</v>
      </c>
      <c r="C19" s="1" t="s">
        <v>25</v>
      </c>
      <c r="D19" s="25">
        <v>48079103</v>
      </c>
      <c r="E19" s="25">
        <v>10789069</v>
      </c>
      <c r="F19" s="26">
        <v>0.22440246025388619</v>
      </c>
      <c r="G19" s="25">
        <v>46576119</v>
      </c>
      <c r="H19" s="25">
        <v>10908542</v>
      </c>
      <c r="I19" s="26">
        <f t="shared" si="0"/>
        <v>0.23420890864693986</v>
      </c>
      <c r="J19" s="11">
        <v>45957579</v>
      </c>
      <c r="K19" s="12">
        <v>10256825</v>
      </c>
      <c r="L19" s="3">
        <v>0.22318027239859611</v>
      </c>
      <c r="M19" s="11">
        <v>45911914</v>
      </c>
      <c r="N19" s="12">
        <v>9550469</v>
      </c>
      <c r="O19" s="3">
        <v>0.20801722620407417</v>
      </c>
      <c r="P19" s="11">
        <v>45401807</v>
      </c>
      <c r="Q19" s="12">
        <v>10103700</v>
      </c>
      <c r="R19" s="3">
        <v>0.22253960068153233</v>
      </c>
      <c r="S19" s="10" t="e">
        <f>VLOOKUP(A19,Districts!$A$2:$R$608,19,FALSE)</f>
        <v>#REF!</v>
      </c>
      <c r="T19" s="13" t="e">
        <f>VLOOKUP(A19,Districts!$A$2:$R$608,20,FALSE)</f>
        <v>#REF!</v>
      </c>
      <c r="U19" s="3" t="e">
        <f>VLOOKUP(A19,Districts!$A$2:$R$608,21,FALSE)</f>
        <v>#REF!</v>
      </c>
    </row>
    <row r="20" spans="1:21" x14ac:dyDescent="0.2">
      <c r="A20" s="1" t="s">
        <v>52</v>
      </c>
      <c r="B20" s="1" t="s">
        <v>53</v>
      </c>
      <c r="C20" s="1" t="s">
        <v>25</v>
      </c>
      <c r="D20" s="25">
        <v>15390421</v>
      </c>
      <c r="E20" s="25">
        <v>3367558</v>
      </c>
      <c r="F20" s="26">
        <v>0.21880869925520555</v>
      </c>
      <c r="G20" s="25">
        <v>15207920</v>
      </c>
      <c r="H20" s="25">
        <v>4211819</v>
      </c>
      <c r="I20" s="26">
        <f t="shared" si="0"/>
        <v>0.27694905023172134</v>
      </c>
      <c r="J20" s="11">
        <v>15249484</v>
      </c>
      <c r="K20" s="12">
        <v>2564809</v>
      </c>
      <c r="L20" s="3">
        <v>0.16818988760537734</v>
      </c>
      <c r="M20" s="11">
        <v>16206432</v>
      </c>
      <c r="N20" s="12">
        <v>2379263</v>
      </c>
      <c r="O20" s="3">
        <v>0.14680979749274856</v>
      </c>
      <c r="P20" s="11">
        <v>16736257</v>
      </c>
      <c r="Q20" s="12">
        <v>2995180</v>
      </c>
      <c r="R20" s="3">
        <v>0.17896355200568442</v>
      </c>
      <c r="S20" s="10" t="e">
        <f>VLOOKUP(A20,Districts!$A$2:$R$608,19,FALSE)</f>
        <v>#REF!</v>
      </c>
      <c r="T20" s="13" t="e">
        <f>VLOOKUP(A20,Districts!$A$2:$R$608,20,FALSE)</f>
        <v>#REF!</v>
      </c>
      <c r="U20" s="3" t="e">
        <f>VLOOKUP(A20,Districts!$A$2:$R$608,21,FALSE)</f>
        <v>#REF!</v>
      </c>
    </row>
    <row r="21" spans="1:21" x14ac:dyDescent="0.2">
      <c r="A21" s="1" t="s">
        <v>54</v>
      </c>
      <c r="B21" s="1" t="s">
        <v>55</v>
      </c>
      <c r="C21" s="1" t="s">
        <v>56</v>
      </c>
      <c r="D21" s="25">
        <v>65268870</v>
      </c>
      <c r="E21" s="25">
        <v>12057752</v>
      </c>
      <c r="F21" s="26">
        <v>0.18473970822537605</v>
      </c>
      <c r="G21" s="25">
        <v>66232255</v>
      </c>
      <c r="H21" s="25">
        <v>7902523</v>
      </c>
      <c r="I21" s="26">
        <f t="shared" si="0"/>
        <v>0.11931532453485089</v>
      </c>
      <c r="J21" s="11">
        <v>65042118</v>
      </c>
      <c r="K21" s="12">
        <v>4080693</v>
      </c>
      <c r="L21" s="3">
        <v>6.2739239211121636E-2</v>
      </c>
      <c r="M21" s="11">
        <v>66170955</v>
      </c>
      <c r="N21" s="12">
        <v>2199975</v>
      </c>
      <c r="O21" s="3">
        <v>3.3246837679764482E-2</v>
      </c>
      <c r="P21" s="11">
        <v>64829050</v>
      </c>
      <c r="Q21" s="12">
        <v>4686094</v>
      </c>
      <c r="R21" s="3">
        <v>7.2283860399003225E-2</v>
      </c>
      <c r="S21" s="10" t="e">
        <f>VLOOKUP(A21,Districts!$A$2:$R$608,19,FALSE)</f>
        <v>#REF!</v>
      </c>
      <c r="T21" s="13" t="e">
        <f>VLOOKUP(A21,Districts!$A$2:$R$608,20,FALSE)</f>
        <v>#REF!</v>
      </c>
      <c r="U21" s="3" t="e">
        <f>VLOOKUP(A21,Districts!$A$2:$R$608,21,FALSE)</f>
        <v>#REF!</v>
      </c>
    </row>
    <row r="22" spans="1:21" x14ac:dyDescent="0.2">
      <c r="A22" s="1" t="s">
        <v>57</v>
      </c>
      <c r="B22" s="1" t="s">
        <v>58</v>
      </c>
      <c r="C22" s="1" t="s">
        <v>59</v>
      </c>
      <c r="D22" s="25">
        <v>18443392</v>
      </c>
      <c r="E22" s="25">
        <v>9676516</v>
      </c>
      <c r="F22" s="26">
        <v>0.52466032278661101</v>
      </c>
      <c r="G22" s="25">
        <v>18297702</v>
      </c>
      <c r="H22" s="25">
        <v>9938528</v>
      </c>
      <c r="I22" s="26">
        <f t="shared" si="0"/>
        <v>0.5431571680421946</v>
      </c>
      <c r="J22" s="11">
        <v>18625315</v>
      </c>
      <c r="K22" s="12">
        <v>9689297</v>
      </c>
      <c r="L22" s="3">
        <v>0.52022191302536358</v>
      </c>
      <c r="M22" s="11">
        <v>18346411</v>
      </c>
      <c r="N22" s="12">
        <v>10331596</v>
      </c>
      <c r="O22" s="3">
        <v>0.56313989695314248</v>
      </c>
      <c r="P22" s="11">
        <v>19143195</v>
      </c>
      <c r="Q22" s="12">
        <v>11011904</v>
      </c>
      <c r="R22" s="3">
        <v>0.57523856388654038</v>
      </c>
      <c r="S22" s="10" t="e">
        <f>VLOOKUP(A22,Districts!$A$2:$R$608,19,FALSE)</f>
        <v>#REF!</v>
      </c>
      <c r="T22" s="13" t="e">
        <f>VLOOKUP(A22,Districts!$A$2:$R$608,20,FALSE)</f>
        <v>#REF!</v>
      </c>
      <c r="U22" s="3" t="e">
        <f>VLOOKUP(A22,Districts!$A$2:$R$608,21,FALSE)</f>
        <v>#REF!</v>
      </c>
    </row>
    <row r="23" spans="1:21" x14ac:dyDescent="0.2">
      <c r="A23" s="1" t="s">
        <v>60</v>
      </c>
      <c r="B23" s="1" t="s">
        <v>61</v>
      </c>
      <c r="C23" s="1" t="s">
        <v>62</v>
      </c>
      <c r="D23" s="25">
        <v>15933498</v>
      </c>
      <c r="E23" s="25">
        <v>5910319</v>
      </c>
      <c r="F23" s="26">
        <v>0.37093668948274888</v>
      </c>
      <c r="G23" s="25">
        <v>15767358</v>
      </c>
      <c r="H23" s="25">
        <v>4676561</v>
      </c>
      <c r="I23" s="26">
        <f t="shared" si="0"/>
        <v>0.29659762910184445</v>
      </c>
      <c r="J23" s="11">
        <v>14287756</v>
      </c>
      <c r="K23" s="12">
        <v>4372247</v>
      </c>
      <c r="L23" s="3">
        <v>0.30601355454278473</v>
      </c>
      <c r="M23" s="11">
        <v>15081883</v>
      </c>
      <c r="N23" s="12">
        <v>4035098</v>
      </c>
      <c r="O23" s="3">
        <v>0.26754603519998132</v>
      </c>
      <c r="P23" s="11">
        <v>15728895</v>
      </c>
      <c r="Q23" s="12">
        <v>4198687</v>
      </c>
      <c r="R23" s="3">
        <v>0.26694100253069269</v>
      </c>
      <c r="S23" s="10" t="e">
        <f>VLOOKUP(A23,Districts!$A$2:$R$608,19,FALSE)</f>
        <v>#REF!</v>
      </c>
      <c r="T23" s="13" t="e">
        <f>VLOOKUP(A23,Districts!$A$2:$R$608,20,FALSE)</f>
        <v>#REF!</v>
      </c>
      <c r="U23" s="3" t="e">
        <f>VLOOKUP(A23,Districts!$A$2:$R$608,21,FALSE)</f>
        <v>#REF!</v>
      </c>
    </row>
    <row r="24" spans="1:21" x14ac:dyDescent="0.2">
      <c r="A24" s="1" t="s">
        <v>63</v>
      </c>
      <c r="B24" s="1" t="s">
        <v>64</v>
      </c>
      <c r="C24" s="1" t="s">
        <v>65</v>
      </c>
      <c r="D24" s="25">
        <v>20160994</v>
      </c>
      <c r="E24" s="25">
        <v>1404201</v>
      </c>
      <c r="F24" s="26">
        <v>6.9649393278922653E-2</v>
      </c>
      <c r="G24" s="25">
        <v>20316049</v>
      </c>
      <c r="H24" s="25">
        <v>1739874</v>
      </c>
      <c r="I24" s="26">
        <f t="shared" si="0"/>
        <v>8.564037229876735E-2</v>
      </c>
      <c r="J24" s="11">
        <v>20351528</v>
      </c>
      <c r="K24" s="12">
        <v>1327072</v>
      </c>
      <c r="L24" s="3">
        <v>6.520748712332558E-2</v>
      </c>
      <c r="M24" s="11">
        <v>20953295</v>
      </c>
      <c r="N24" s="12">
        <v>1617377</v>
      </c>
      <c r="O24" s="3">
        <v>7.718962578439334E-2</v>
      </c>
      <c r="P24" s="11">
        <v>21579926</v>
      </c>
      <c r="Q24" s="12">
        <v>1581689</v>
      </c>
      <c r="R24" s="3">
        <v>7.3294458933733139E-2</v>
      </c>
      <c r="S24" s="10" t="e">
        <f>VLOOKUP(A24,Districts!$A$2:$R$608,19,FALSE)</f>
        <v>#REF!</v>
      </c>
      <c r="T24" s="13" t="e">
        <f>VLOOKUP(A24,Districts!$A$2:$R$608,20,FALSE)</f>
        <v>#REF!</v>
      </c>
      <c r="U24" s="3" t="e">
        <f>VLOOKUP(A24,Districts!$A$2:$R$608,21,FALSE)</f>
        <v>#REF!</v>
      </c>
    </row>
    <row r="25" spans="1:21" x14ac:dyDescent="0.2">
      <c r="A25" s="1" t="s">
        <v>66</v>
      </c>
      <c r="B25" s="1" t="s">
        <v>67</v>
      </c>
      <c r="C25" s="1" t="s">
        <v>68</v>
      </c>
      <c r="D25" s="25">
        <v>13459854</v>
      </c>
      <c r="E25" s="25">
        <v>1069239</v>
      </c>
      <c r="F25" s="26">
        <v>7.9439123188111846E-2</v>
      </c>
      <c r="G25" s="25">
        <v>13392882</v>
      </c>
      <c r="H25" s="25">
        <v>1039112</v>
      </c>
      <c r="I25" s="26">
        <f t="shared" si="0"/>
        <v>7.7586885332074154E-2</v>
      </c>
      <c r="J25" s="11">
        <v>13990767</v>
      </c>
      <c r="K25" s="12">
        <v>308684</v>
      </c>
      <c r="L25" s="3">
        <v>2.2063407960407032E-2</v>
      </c>
      <c r="M25" s="11">
        <v>13515413</v>
      </c>
      <c r="N25" s="12">
        <v>307697</v>
      </c>
      <c r="O25" s="3">
        <v>2.2766377912387878E-2</v>
      </c>
      <c r="P25" s="11">
        <v>13582453</v>
      </c>
      <c r="Q25" s="12">
        <v>1830745</v>
      </c>
      <c r="R25" s="3">
        <v>0.13478750855975721</v>
      </c>
      <c r="S25" s="10" t="e">
        <f>VLOOKUP(A25,Districts!$A$2:$R$608,19,FALSE)</f>
        <v>#REF!</v>
      </c>
      <c r="T25" s="13" t="e">
        <f>VLOOKUP(A25,Districts!$A$2:$R$608,20,FALSE)</f>
        <v>#REF!</v>
      </c>
      <c r="U25" s="3" t="e">
        <f>VLOOKUP(A25,Districts!$A$2:$R$608,21,FALSE)</f>
        <v>#REF!</v>
      </c>
    </row>
    <row r="26" spans="1:21" x14ac:dyDescent="0.2">
      <c r="A26" s="1" t="s">
        <v>69</v>
      </c>
      <c r="B26" s="1" t="s">
        <v>70</v>
      </c>
      <c r="C26" s="1" t="s">
        <v>11</v>
      </c>
      <c r="D26" s="25">
        <v>105579961</v>
      </c>
      <c r="E26" s="25">
        <v>12498943</v>
      </c>
      <c r="F26" s="26">
        <v>0.11838366752190788</v>
      </c>
      <c r="G26" s="25">
        <v>103205605</v>
      </c>
      <c r="H26" s="25">
        <v>15212908</v>
      </c>
      <c r="I26" s="26">
        <f t="shared" si="0"/>
        <v>0.14740389342226132</v>
      </c>
      <c r="J26" s="11">
        <v>104589623</v>
      </c>
      <c r="K26" s="12">
        <v>14142407</v>
      </c>
      <c r="L26" s="3">
        <v>0.13521807034336475</v>
      </c>
      <c r="M26" s="11">
        <v>111484608</v>
      </c>
      <c r="N26" s="12">
        <v>8830032</v>
      </c>
      <c r="O26" s="3">
        <v>7.9204045817697091E-2</v>
      </c>
      <c r="P26" s="11">
        <v>115560417</v>
      </c>
      <c r="Q26" s="12">
        <v>6672125</v>
      </c>
      <c r="R26" s="3">
        <v>5.7737114257730655E-2</v>
      </c>
      <c r="S26" s="10" t="e">
        <f>VLOOKUP(A26,Districts!$A$2:$R$608,19,FALSE)</f>
        <v>#REF!</v>
      </c>
      <c r="T26" s="13" t="e">
        <f>VLOOKUP(A26,Districts!$A$2:$R$608,20,FALSE)</f>
        <v>#REF!</v>
      </c>
      <c r="U26" s="3" t="e">
        <f>VLOOKUP(A26,Districts!$A$2:$R$608,21,FALSE)</f>
        <v>#REF!</v>
      </c>
    </row>
    <row r="27" spans="1:21" x14ac:dyDescent="0.2">
      <c r="A27" s="1" t="s">
        <v>71</v>
      </c>
      <c r="B27" s="1" t="s">
        <v>72</v>
      </c>
      <c r="C27" s="1" t="s">
        <v>73</v>
      </c>
      <c r="D27" s="25">
        <v>29640280</v>
      </c>
      <c r="E27" s="25">
        <v>10299851</v>
      </c>
      <c r="F27" s="26">
        <v>0.34749506414919157</v>
      </c>
      <c r="G27" s="25">
        <v>28938234</v>
      </c>
      <c r="H27" s="25">
        <v>9092967</v>
      </c>
      <c r="I27" s="26">
        <f t="shared" si="0"/>
        <v>0.31421983110648699</v>
      </c>
      <c r="J27" s="11">
        <v>29251745</v>
      </c>
      <c r="K27" s="12">
        <v>6838985</v>
      </c>
      <c r="L27" s="3">
        <v>0.23379750507191965</v>
      </c>
      <c r="M27" s="11">
        <v>28284553</v>
      </c>
      <c r="N27" s="12">
        <v>7445788</v>
      </c>
      <c r="O27" s="3">
        <v>0.26324573699290915</v>
      </c>
      <c r="P27" s="11">
        <v>28928435</v>
      </c>
      <c r="Q27" s="12">
        <v>8587330</v>
      </c>
      <c r="R27" s="3">
        <v>0.29684737525552279</v>
      </c>
      <c r="S27" s="10" t="e">
        <f>VLOOKUP(A27,Districts!$A$2:$R$608,19,FALSE)</f>
        <v>#REF!</v>
      </c>
      <c r="T27" s="13" t="e">
        <f>VLOOKUP(A27,Districts!$A$2:$R$608,20,FALSE)</f>
        <v>#REF!</v>
      </c>
      <c r="U27" s="3" t="e">
        <f>VLOOKUP(A27,Districts!$A$2:$R$608,21,FALSE)</f>
        <v>#REF!</v>
      </c>
    </row>
    <row r="28" spans="1:21" x14ac:dyDescent="0.2">
      <c r="A28" s="1" t="s">
        <v>74</v>
      </c>
      <c r="B28" s="1" t="s">
        <v>75</v>
      </c>
      <c r="C28" s="1" t="s">
        <v>76</v>
      </c>
      <c r="D28" s="25">
        <v>81230543</v>
      </c>
      <c r="E28" s="25">
        <v>21002592</v>
      </c>
      <c r="F28" s="26">
        <v>0.25855535645009786</v>
      </c>
      <c r="G28" s="25">
        <v>83853813</v>
      </c>
      <c r="H28" s="25">
        <v>20157050</v>
      </c>
      <c r="I28" s="26">
        <f t="shared" si="0"/>
        <v>0.24038322502996973</v>
      </c>
      <c r="J28" s="11">
        <v>84103459</v>
      </c>
      <c r="K28" s="12">
        <v>15903864</v>
      </c>
      <c r="L28" s="3">
        <v>0.18909880983610911</v>
      </c>
      <c r="M28" s="11">
        <v>83727819</v>
      </c>
      <c r="N28" s="12">
        <v>19705228</v>
      </c>
      <c r="O28" s="3">
        <v>0.2353486360369664</v>
      </c>
      <c r="P28" s="11">
        <v>85497440</v>
      </c>
      <c r="Q28" s="12">
        <v>28382709</v>
      </c>
      <c r="R28" s="3">
        <v>0.3319714485018499</v>
      </c>
      <c r="S28" s="10" t="e">
        <f>VLOOKUP(A28,Districts!$A$2:$R$608,19,FALSE)</f>
        <v>#REF!</v>
      </c>
      <c r="T28" s="13" t="e">
        <f>VLOOKUP(A28,Districts!$A$2:$R$608,20,FALSE)</f>
        <v>#REF!</v>
      </c>
      <c r="U28" s="3" t="e">
        <f>VLOOKUP(A28,Districts!$A$2:$R$608,21,FALSE)</f>
        <v>#REF!</v>
      </c>
    </row>
    <row r="29" spans="1:21" x14ac:dyDescent="0.2">
      <c r="A29" s="1" t="s">
        <v>77</v>
      </c>
      <c r="B29" s="1" t="s">
        <v>78</v>
      </c>
      <c r="C29" s="1" t="s">
        <v>79</v>
      </c>
      <c r="D29" s="25">
        <v>28162645</v>
      </c>
      <c r="E29" s="25">
        <v>3147277</v>
      </c>
      <c r="F29" s="26">
        <v>0.11175360126863083</v>
      </c>
      <c r="G29" s="25">
        <v>28442023</v>
      </c>
      <c r="H29" s="25">
        <v>1907173</v>
      </c>
      <c r="I29" s="26">
        <f t="shared" si="0"/>
        <v>6.7054759079549303E-2</v>
      </c>
      <c r="J29" s="11">
        <v>26691897</v>
      </c>
      <c r="K29" s="12">
        <v>2525695</v>
      </c>
      <c r="L29" s="3">
        <v>9.4624035151941427E-2</v>
      </c>
      <c r="M29" s="11">
        <v>27295311</v>
      </c>
      <c r="N29" s="12">
        <v>4255084</v>
      </c>
      <c r="O29" s="3">
        <v>0.15589065828925708</v>
      </c>
      <c r="P29" s="11">
        <v>29195148</v>
      </c>
      <c r="Q29" s="12">
        <v>6304237</v>
      </c>
      <c r="R29" s="3">
        <v>0.21593440800505617</v>
      </c>
      <c r="S29" s="10" t="e">
        <f>VLOOKUP(A29,Districts!$A$2:$R$608,19,FALSE)</f>
        <v>#REF!</v>
      </c>
      <c r="T29" s="13" t="e">
        <f>VLOOKUP(A29,Districts!$A$2:$R$608,20,FALSE)</f>
        <v>#REF!</v>
      </c>
      <c r="U29" s="3" t="e">
        <f>VLOOKUP(A29,Districts!$A$2:$R$608,21,FALSE)</f>
        <v>#REF!</v>
      </c>
    </row>
    <row r="30" spans="1:21" x14ac:dyDescent="0.2">
      <c r="A30" s="1" t="s">
        <v>80</v>
      </c>
      <c r="B30" s="1" t="s">
        <v>81</v>
      </c>
      <c r="C30" s="1" t="s">
        <v>82</v>
      </c>
      <c r="D30" s="25">
        <v>497604848</v>
      </c>
      <c r="E30" s="25">
        <v>43218126</v>
      </c>
      <c r="F30" s="26">
        <v>8.6852300924527975E-2</v>
      </c>
      <c r="G30" s="25">
        <v>445859602</v>
      </c>
      <c r="H30" s="25">
        <v>45850130</v>
      </c>
      <c r="I30" s="26">
        <f t="shared" si="0"/>
        <v>0.10283535398661213</v>
      </c>
      <c r="J30" s="11">
        <v>448524749</v>
      </c>
      <c r="K30" s="12">
        <v>56898627</v>
      </c>
      <c r="L30" s="3">
        <v>0.12685727404531696</v>
      </c>
      <c r="M30" s="11">
        <v>505036281</v>
      </c>
      <c r="N30" s="12">
        <v>52979171</v>
      </c>
      <c r="O30" s="3">
        <v>0.10490171299198206</v>
      </c>
      <c r="P30" s="11">
        <v>507858674</v>
      </c>
      <c r="Q30" s="12">
        <v>58681138</v>
      </c>
      <c r="R30" s="3">
        <v>0.1155461962238731</v>
      </c>
      <c r="S30" s="10" t="e">
        <f>VLOOKUP(A30,Districts!$A$2:$R$608,19,FALSE)</f>
        <v>#REF!</v>
      </c>
      <c r="T30" s="13" t="e">
        <f>VLOOKUP(A30,Districts!$A$2:$R$608,20,FALSE)</f>
        <v>#REF!</v>
      </c>
      <c r="U30" s="3" t="e">
        <f>VLOOKUP(A30,Districts!$A$2:$R$608,21,FALSE)</f>
        <v>#REF!</v>
      </c>
    </row>
    <row r="31" spans="1:21" x14ac:dyDescent="0.2">
      <c r="A31" s="1" t="s">
        <v>83</v>
      </c>
      <c r="B31" s="1" t="s">
        <v>84</v>
      </c>
      <c r="C31" s="1" t="s">
        <v>85</v>
      </c>
      <c r="D31" s="25">
        <v>22602327</v>
      </c>
      <c r="E31" s="25">
        <v>12498812</v>
      </c>
      <c r="F31" s="26">
        <v>0.55298784058827222</v>
      </c>
      <c r="G31" s="25">
        <v>21748180</v>
      </c>
      <c r="H31" s="25">
        <v>14472322</v>
      </c>
      <c r="I31" s="26">
        <f t="shared" si="0"/>
        <v>0.66544979855785635</v>
      </c>
      <c r="J31" s="11">
        <v>20849613</v>
      </c>
      <c r="K31" s="12">
        <v>15265223</v>
      </c>
      <c r="L31" s="3">
        <v>0.73215857771556714</v>
      </c>
      <c r="M31" s="11">
        <v>27715207</v>
      </c>
      <c r="N31" s="12">
        <v>15024034</v>
      </c>
      <c r="O31" s="3">
        <v>0.54208629940956243</v>
      </c>
      <c r="P31" s="11">
        <v>26288216</v>
      </c>
      <c r="Q31" s="12">
        <v>12661539</v>
      </c>
      <c r="R31" s="3">
        <v>0.48164314383296303</v>
      </c>
      <c r="S31" s="10" t="e">
        <f>VLOOKUP(A31,Districts!$A$2:$R$608,19,FALSE)</f>
        <v>#REF!</v>
      </c>
      <c r="T31" s="13" t="e">
        <f>VLOOKUP(A31,Districts!$A$2:$R$608,20,FALSE)</f>
        <v>#REF!</v>
      </c>
      <c r="U31" s="3" t="e">
        <f>VLOOKUP(A31,Districts!$A$2:$R$608,21,FALSE)</f>
        <v>#REF!</v>
      </c>
    </row>
    <row r="32" spans="1:21" x14ac:dyDescent="0.2">
      <c r="A32" s="1" t="s">
        <v>86</v>
      </c>
      <c r="B32" s="1" t="s">
        <v>87</v>
      </c>
      <c r="C32" s="1" t="s">
        <v>88</v>
      </c>
      <c r="D32" s="25">
        <v>18271270</v>
      </c>
      <c r="E32" s="25">
        <v>3166260</v>
      </c>
      <c r="F32" s="26">
        <v>0.17329173067881981</v>
      </c>
      <c r="G32" s="25">
        <v>18413499</v>
      </c>
      <c r="H32" s="25">
        <v>2974116</v>
      </c>
      <c r="I32" s="26">
        <f t="shared" si="0"/>
        <v>0.16151824267620185</v>
      </c>
      <c r="J32" s="11">
        <v>17746116</v>
      </c>
      <c r="K32" s="12">
        <v>3114120</v>
      </c>
      <c r="L32" s="3">
        <v>0.17548177866075032</v>
      </c>
      <c r="M32" s="11">
        <v>18623595</v>
      </c>
      <c r="N32" s="12">
        <v>3237807</v>
      </c>
      <c r="O32" s="3">
        <v>0.17385510155262718</v>
      </c>
      <c r="P32" s="11">
        <v>19007870</v>
      </c>
      <c r="Q32" s="12">
        <v>4757956</v>
      </c>
      <c r="R32" s="3">
        <v>0.25031505371196244</v>
      </c>
      <c r="S32" s="10" t="e">
        <f>VLOOKUP(A32,Districts!$A$2:$R$608,19,FALSE)</f>
        <v>#REF!</v>
      </c>
      <c r="T32" s="13" t="e">
        <f>VLOOKUP(A32,Districts!$A$2:$R$608,20,FALSE)</f>
        <v>#REF!</v>
      </c>
      <c r="U32" s="3" t="e">
        <f>VLOOKUP(A32,Districts!$A$2:$R$608,21,FALSE)</f>
        <v>#REF!</v>
      </c>
    </row>
    <row r="33" spans="1:21" x14ac:dyDescent="0.2">
      <c r="A33" s="1" t="s">
        <v>89</v>
      </c>
      <c r="B33" s="1" t="s">
        <v>90</v>
      </c>
      <c r="C33" s="1" t="s">
        <v>25</v>
      </c>
      <c r="D33" s="25">
        <v>646366839</v>
      </c>
      <c r="E33" s="25">
        <v>34863857</v>
      </c>
      <c r="F33" s="26">
        <v>5.3938189424968322E-2</v>
      </c>
      <c r="G33" s="25">
        <v>642492833</v>
      </c>
      <c r="H33" s="25">
        <v>46626243</v>
      </c>
      <c r="I33" s="26">
        <f t="shared" si="0"/>
        <v>7.2570837533373705E-2</v>
      </c>
      <c r="J33" s="11">
        <v>633589045</v>
      </c>
      <c r="K33" s="12">
        <v>69349025</v>
      </c>
      <c r="L33" s="3">
        <v>0.10945426778962064</v>
      </c>
      <c r="M33" s="11">
        <v>668153244</v>
      </c>
      <c r="N33" s="12">
        <v>98511656</v>
      </c>
      <c r="O33" s="3">
        <v>0.14743871542139814</v>
      </c>
      <c r="P33" s="11">
        <v>701193752</v>
      </c>
      <c r="Q33" s="12">
        <v>88894356</v>
      </c>
      <c r="R33" s="3">
        <v>0.12677573886881982</v>
      </c>
      <c r="S33" s="10" t="e">
        <f>VLOOKUP(A33,Districts!$A$2:$R$608,19,FALSE)</f>
        <v>#REF!</v>
      </c>
      <c r="T33" s="13" t="e">
        <f>VLOOKUP(A33,Districts!$A$2:$R$608,20,FALSE)</f>
        <v>#REF!</v>
      </c>
      <c r="U33" s="3" t="e">
        <f>VLOOKUP(A33,Districts!$A$2:$R$608,21,FALSE)</f>
        <v>#REF!</v>
      </c>
    </row>
    <row r="34" spans="1:21" x14ac:dyDescent="0.2">
      <c r="A34" s="1" t="s">
        <v>91</v>
      </c>
      <c r="B34" s="1" t="s">
        <v>92</v>
      </c>
      <c r="C34" s="1" t="s">
        <v>25</v>
      </c>
      <c r="D34" s="25">
        <v>104530557</v>
      </c>
      <c r="E34" s="25">
        <v>36563267</v>
      </c>
      <c r="F34" s="26">
        <v>0.34978544120835403</v>
      </c>
      <c r="G34" s="25">
        <v>112269598</v>
      </c>
      <c r="H34" s="25">
        <v>29446629</v>
      </c>
      <c r="I34" s="26">
        <f t="shared" si="0"/>
        <v>0.26228497763036435</v>
      </c>
      <c r="J34" s="11">
        <v>118136843</v>
      </c>
      <c r="K34" s="12">
        <v>21711469</v>
      </c>
      <c r="L34" s="3">
        <v>0.1837823700773856</v>
      </c>
      <c r="M34" s="11">
        <v>115727306</v>
      </c>
      <c r="N34" s="12">
        <v>26366387</v>
      </c>
      <c r="O34" s="3">
        <v>0.22783202954711484</v>
      </c>
      <c r="P34" s="11">
        <v>112010081</v>
      </c>
      <c r="Q34" s="12">
        <v>21751270</v>
      </c>
      <c r="R34" s="3">
        <v>0.19419028899729124</v>
      </c>
      <c r="S34" s="10" t="e">
        <f>VLOOKUP(A34,Districts!$A$2:$R$608,19,FALSE)</f>
        <v>#REF!</v>
      </c>
      <c r="T34" s="13" t="e">
        <f>VLOOKUP(A34,Districts!$A$2:$R$608,20,FALSE)</f>
        <v>#REF!</v>
      </c>
      <c r="U34" s="3" t="e">
        <f>VLOOKUP(A34,Districts!$A$2:$R$608,21,FALSE)</f>
        <v>#REF!</v>
      </c>
    </row>
    <row r="35" spans="1:21" x14ac:dyDescent="0.2">
      <c r="A35" s="1" t="s">
        <v>93</v>
      </c>
      <c r="B35" s="1" t="s">
        <v>94</v>
      </c>
      <c r="C35" s="1" t="s">
        <v>46</v>
      </c>
      <c r="D35" s="25">
        <v>771014075</v>
      </c>
      <c r="E35" s="25">
        <v>116903264</v>
      </c>
      <c r="F35" s="26">
        <v>0.15162273658882297</v>
      </c>
      <c r="G35" s="25">
        <v>759537301</v>
      </c>
      <c r="H35" s="25">
        <v>119706632</v>
      </c>
      <c r="I35" s="26">
        <f t="shared" si="0"/>
        <v>0.15760467832507413</v>
      </c>
      <c r="J35" s="11">
        <v>788995309</v>
      </c>
      <c r="K35" s="12">
        <v>120605461</v>
      </c>
      <c r="L35" s="3">
        <v>0.15285954127263385</v>
      </c>
      <c r="M35" s="11">
        <v>762783908</v>
      </c>
      <c r="N35" s="12">
        <v>120198371</v>
      </c>
      <c r="O35" s="3">
        <v>0.15757853533533117</v>
      </c>
      <c r="P35" s="11">
        <v>790293283</v>
      </c>
      <c r="Q35" s="12">
        <v>138873289</v>
      </c>
      <c r="R35" s="3">
        <v>0.17572373698132521</v>
      </c>
      <c r="S35" s="10" t="e">
        <f>VLOOKUP(A35,Districts!$A$2:$R$608,19,FALSE)</f>
        <v>#REF!</v>
      </c>
      <c r="T35" s="13" t="e">
        <f>VLOOKUP(A35,Districts!$A$2:$R$608,20,FALSE)</f>
        <v>#REF!</v>
      </c>
      <c r="U35" s="3" t="e">
        <f>VLOOKUP(A35,Districts!$A$2:$R$608,21,FALSE)</f>
        <v>#REF!</v>
      </c>
    </row>
    <row r="36" spans="1:21" x14ac:dyDescent="0.2">
      <c r="A36" s="1" t="s">
        <v>95</v>
      </c>
      <c r="B36" s="1" t="s">
        <v>96</v>
      </c>
      <c r="C36" s="1" t="s">
        <v>17</v>
      </c>
      <c r="D36" s="25">
        <v>16581301</v>
      </c>
      <c r="E36" s="25">
        <v>3290134</v>
      </c>
      <c r="F36" s="26">
        <v>0.19842435765444461</v>
      </c>
      <c r="G36" s="25">
        <v>17178474</v>
      </c>
      <c r="H36" s="25">
        <v>2996425</v>
      </c>
      <c r="I36" s="26">
        <f t="shared" si="0"/>
        <v>0.17442905580553897</v>
      </c>
      <c r="J36" s="11">
        <v>16232926</v>
      </c>
      <c r="K36" s="12">
        <v>2937981</v>
      </c>
      <c r="L36" s="3">
        <v>0.18098899730091789</v>
      </c>
      <c r="M36" s="11">
        <v>16263319</v>
      </c>
      <c r="N36" s="12">
        <v>3247122</v>
      </c>
      <c r="O36" s="3">
        <v>0.19965924544676275</v>
      </c>
      <c r="P36" s="11">
        <v>16748553</v>
      </c>
      <c r="Q36" s="12">
        <v>3186715</v>
      </c>
      <c r="R36" s="3">
        <v>0.19026807868118517</v>
      </c>
      <c r="S36" s="10" t="e">
        <f>VLOOKUP(A36,Districts!$A$2:$R$608,19,FALSE)</f>
        <v>#REF!</v>
      </c>
      <c r="T36" s="13" t="e">
        <f>VLOOKUP(A36,Districts!$A$2:$R$608,20,FALSE)</f>
        <v>#REF!</v>
      </c>
      <c r="U36" s="3" t="e">
        <f>VLOOKUP(A36,Districts!$A$2:$R$608,21,FALSE)</f>
        <v>#REF!</v>
      </c>
    </row>
    <row r="37" spans="1:21" x14ac:dyDescent="0.2">
      <c r="A37" s="1" t="s">
        <v>97</v>
      </c>
      <c r="B37" s="1" t="s">
        <v>98</v>
      </c>
      <c r="C37" s="1" t="s">
        <v>99</v>
      </c>
      <c r="D37" s="25">
        <v>16141237</v>
      </c>
      <c r="E37" s="25">
        <v>2000368</v>
      </c>
      <c r="F37" s="26">
        <v>0.12392903963927919</v>
      </c>
      <c r="G37" s="25">
        <v>16200079</v>
      </c>
      <c r="H37" s="25">
        <v>2225575</v>
      </c>
      <c r="I37" s="26">
        <f t="shared" si="0"/>
        <v>0.13738050289754761</v>
      </c>
      <c r="J37" s="11">
        <v>15682381</v>
      </c>
      <c r="K37" s="12">
        <v>2075026</v>
      </c>
      <c r="L37" s="3">
        <v>0.13231574975764204</v>
      </c>
      <c r="M37" s="11">
        <v>16745280</v>
      </c>
      <c r="N37" s="12">
        <v>1600654</v>
      </c>
      <c r="O37" s="3">
        <v>9.5588368782128452E-2</v>
      </c>
      <c r="P37" s="11">
        <v>17389171</v>
      </c>
      <c r="Q37" s="12">
        <v>1522566</v>
      </c>
      <c r="R37" s="3">
        <v>8.7558285555993445E-2</v>
      </c>
      <c r="S37" s="10" t="e">
        <f>VLOOKUP(A37,Districts!$A$2:$R$608,19,FALSE)</f>
        <v>#REF!</v>
      </c>
      <c r="T37" s="13" t="e">
        <f>VLOOKUP(A37,Districts!$A$2:$R$608,20,FALSE)</f>
        <v>#REF!</v>
      </c>
      <c r="U37" s="3" t="e">
        <f>VLOOKUP(A37,Districts!$A$2:$R$608,21,FALSE)</f>
        <v>#REF!</v>
      </c>
    </row>
    <row r="38" spans="1:21" x14ac:dyDescent="0.2">
      <c r="A38" s="1" t="s">
        <v>100</v>
      </c>
      <c r="B38" s="1" t="s">
        <v>101</v>
      </c>
      <c r="C38" s="1" t="s">
        <v>8</v>
      </c>
      <c r="D38" s="25">
        <v>46423496</v>
      </c>
      <c r="E38" s="25">
        <v>4250331</v>
      </c>
      <c r="F38" s="26">
        <v>9.1555599345641697E-2</v>
      </c>
      <c r="G38" s="25">
        <v>45864698</v>
      </c>
      <c r="H38" s="25">
        <v>4031470</v>
      </c>
      <c r="I38" s="26">
        <f t="shared" si="0"/>
        <v>8.7899194277917189E-2</v>
      </c>
      <c r="J38" s="11">
        <v>46489497</v>
      </c>
      <c r="K38" s="12">
        <v>4486603</v>
      </c>
      <c r="L38" s="3">
        <v>9.6507884350738399E-2</v>
      </c>
      <c r="M38" s="11">
        <v>47954417</v>
      </c>
      <c r="N38" s="12">
        <v>4546917</v>
      </c>
      <c r="O38" s="3">
        <v>9.4817480525308029E-2</v>
      </c>
      <c r="P38" s="11">
        <v>50148726</v>
      </c>
      <c r="Q38" s="12">
        <v>4661308</v>
      </c>
      <c r="R38" s="3">
        <v>9.2949679319869458E-2</v>
      </c>
      <c r="S38" s="10" t="e">
        <f>VLOOKUP(A38,Districts!$A$2:$R$608,19,FALSE)</f>
        <v>#REF!</v>
      </c>
      <c r="T38" s="13" t="e">
        <f>VLOOKUP(A38,Districts!$A$2:$R$608,20,FALSE)</f>
        <v>#REF!</v>
      </c>
      <c r="U38" s="3" t="e">
        <f>VLOOKUP(A38,Districts!$A$2:$R$608,21,FALSE)</f>
        <v>#REF!</v>
      </c>
    </row>
    <row r="39" spans="1:21" x14ac:dyDescent="0.2">
      <c r="A39" s="1" t="s">
        <v>102</v>
      </c>
      <c r="B39" s="1" t="s">
        <v>103</v>
      </c>
      <c r="C39" s="1" t="s">
        <v>76</v>
      </c>
      <c r="D39" s="25">
        <v>228008145</v>
      </c>
      <c r="E39" s="25">
        <v>14684885</v>
      </c>
      <c r="F39" s="26">
        <v>6.4405089563796064E-2</v>
      </c>
      <c r="G39" s="25">
        <v>231240122</v>
      </c>
      <c r="H39" s="25">
        <v>19989712</v>
      </c>
      <c r="I39" s="26">
        <f t="shared" si="0"/>
        <v>8.6445690423913549E-2</v>
      </c>
      <c r="J39" s="11">
        <v>223666973</v>
      </c>
      <c r="K39" s="12">
        <v>11242816</v>
      </c>
      <c r="L39" s="3">
        <v>5.0265874524085416E-2</v>
      </c>
      <c r="M39" s="11">
        <v>227383703</v>
      </c>
      <c r="N39" s="12">
        <v>7962957</v>
      </c>
      <c r="O39" s="3">
        <v>3.5019910815684098E-2</v>
      </c>
      <c r="P39" s="11">
        <v>230276536</v>
      </c>
      <c r="Q39" s="12">
        <v>15561421</v>
      </c>
      <c r="R39" s="3">
        <v>6.757710216728291E-2</v>
      </c>
      <c r="S39" s="10" t="e">
        <f>VLOOKUP(A39,Districts!$A$2:$R$608,19,FALSE)</f>
        <v>#REF!</v>
      </c>
      <c r="T39" s="13" t="e">
        <f>VLOOKUP(A39,Districts!$A$2:$R$608,20,FALSE)</f>
        <v>#REF!</v>
      </c>
      <c r="U39" s="3" t="e">
        <f>VLOOKUP(A39,Districts!$A$2:$R$608,21,FALSE)</f>
        <v>#REF!</v>
      </c>
    </row>
    <row r="40" spans="1:21" x14ac:dyDescent="0.2">
      <c r="A40" s="1" t="s">
        <v>104</v>
      </c>
      <c r="B40" s="1" t="s">
        <v>105</v>
      </c>
      <c r="C40" s="1" t="s">
        <v>82</v>
      </c>
      <c r="D40" s="25">
        <v>13745263</v>
      </c>
      <c r="E40" s="25">
        <v>5758959</v>
      </c>
      <c r="F40" s="26">
        <v>0.41897772345279971</v>
      </c>
      <c r="G40" s="25">
        <v>13596241</v>
      </c>
      <c r="H40" s="25">
        <v>5368801</v>
      </c>
      <c r="I40" s="26">
        <f t="shared" si="0"/>
        <v>0.39487392140224642</v>
      </c>
      <c r="J40" s="11">
        <v>13741106</v>
      </c>
      <c r="K40" s="12">
        <v>4853348</v>
      </c>
      <c r="L40" s="3">
        <v>0.35319922573917995</v>
      </c>
      <c r="M40" s="11">
        <v>13413601</v>
      </c>
      <c r="N40" s="12">
        <v>6328861</v>
      </c>
      <c r="O40" s="3">
        <v>0.47182415818093887</v>
      </c>
      <c r="P40" s="11">
        <v>13924563</v>
      </c>
      <c r="Q40" s="12">
        <v>8325353</v>
      </c>
      <c r="R40" s="3">
        <v>0.59788971474365116</v>
      </c>
      <c r="S40" s="10" t="e">
        <f>VLOOKUP(A40,Districts!$A$2:$R$608,19,FALSE)</f>
        <v>#REF!</v>
      </c>
      <c r="T40" s="13" t="e">
        <f>VLOOKUP(A40,Districts!$A$2:$R$608,20,FALSE)</f>
        <v>#REF!</v>
      </c>
      <c r="U40" s="3" t="e">
        <f>VLOOKUP(A40,Districts!$A$2:$R$608,21,FALSE)</f>
        <v>#REF!</v>
      </c>
    </row>
    <row r="41" spans="1:21" x14ac:dyDescent="0.2">
      <c r="A41" s="1" t="s">
        <v>106</v>
      </c>
      <c r="B41" s="1" t="s">
        <v>107</v>
      </c>
      <c r="C41" s="1" t="s">
        <v>108</v>
      </c>
      <c r="D41" s="25">
        <v>22388353</v>
      </c>
      <c r="E41" s="25">
        <v>2631567</v>
      </c>
      <c r="F41" s="26">
        <v>0.11754178612424059</v>
      </c>
      <c r="G41" s="25">
        <v>21202653</v>
      </c>
      <c r="H41" s="25">
        <v>4084432</v>
      </c>
      <c r="I41" s="26">
        <f t="shared" si="0"/>
        <v>0.19263777980991342</v>
      </c>
      <c r="J41" s="11">
        <v>21663485</v>
      </c>
      <c r="K41" s="12">
        <v>4749832</v>
      </c>
      <c r="L41" s="3">
        <v>0.21925521216923316</v>
      </c>
      <c r="M41" s="11">
        <v>21994785</v>
      </c>
      <c r="N41" s="12">
        <v>6744390</v>
      </c>
      <c r="O41" s="3">
        <v>0.30663586845700014</v>
      </c>
      <c r="P41" s="11">
        <v>23151185</v>
      </c>
      <c r="Q41" s="12">
        <v>9030515</v>
      </c>
      <c r="R41" s="3">
        <v>0.39006707432038579</v>
      </c>
      <c r="S41" s="10" t="e">
        <f>VLOOKUP(A41,Districts!$A$2:$R$608,19,FALSE)</f>
        <v>#REF!</v>
      </c>
      <c r="T41" s="13" t="e">
        <f>VLOOKUP(A41,Districts!$A$2:$R$608,20,FALSE)</f>
        <v>#REF!</v>
      </c>
      <c r="U41" s="3" t="e">
        <f>VLOOKUP(A41,Districts!$A$2:$R$608,21,FALSE)</f>
        <v>#REF!</v>
      </c>
    </row>
    <row r="42" spans="1:21" x14ac:dyDescent="0.2">
      <c r="A42" s="1" t="s">
        <v>109</v>
      </c>
      <c r="B42" s="1" t="s">
        <v>110</v>
      </c>
      <c r="C42" s="1" t="s">
        <v>111</v>
      </c>
      <c r="D42" s="25">
        <v>44666600</v>
      </c>
      <c r="E42" s="25">
        <v>3541894</v>
      </c>
      <c r="F42" s="26">
        <v>7.929625268097415E-2</v>
      </c>
      <c r="G42" s="25">
        <v>43434158</v>
      </c>
      <c r="H42" s="25">
        <v>3663391</v>
      </c>
      <c r="I42" s="26">
        <f t="shared" si="0"/>
        <v>8.4343548227641479E-2</v>
      </c>
      <c r="J42" s="11">
        <v>44607235</v>
      </c>
      <c r="K42" s="12">
        <v>5766825</v>
      </c>
      <c r="L42" s="3">
        <v>0.12928003719575984</v>
      </c>
      <c r="M42" s="11">
        <v>47479232</v>
      </c>
      <c r="N42" s="12">
        <v>7280590</v>
      </c>
      <c r="O42" s="3">
        <v>0.15334262357065928</v>
      </c>
      <c r="P42" s="11">
        <v>49539574</v>
      </c>
      <c r="Q42" s="12">
        <v>8049887</v>
      </c>
      <c r="R42" s="3">
        <v>0.16249406989248635</v>
      </c>
      <c r="S42" s="10" t="e">
        <f>VLOOKUP(A42,Districts!$A$2:$R$608,19,FALSE)</f>
        <v>#REF!</v>
      </c>
      <c r="T42" s="13" t="e">
        <f>VLOOKUP(A42,Districts!$A$2:$R$608,20,FALSE)</f>
        <v>#REF!</v>
      </c>
      <c r="U42" s="3" t="e">
        <f>VLOOKUP(A42,Districts!$A$2:$R$608,21,FALSE)</f>
        <v>#REF!</v>
      </c>
    </row>
    <row r="43" spans="1:21" x14ac:dyDescent="0.2">
      <c r="A43" s="1" t="s">
        <v>112</v>
      </c>
      <c r="B43" s="1" t="s">
        <v>113</v>
      </c>
      <c r="C43" s="1" t="s">
        <v>114</v>
      </c>
      <c r="D43" s="25">
        <v>9167141</v>
      </c>
      <c r="E43" s="25">
        <v>-46113</v>
      </c>
      <c r="F43" s="26">
        <v>-5.030248798398541E-3</v>
      </c>
      <c r="G43" s="25">
        <v>8520153</v>
      </c>
      <c r="H43" s="25">
        <v>229411</v>
      </c>
      <c r="I43" s="26">
        <f t="shared" si="0"/>
        <v>2.692569018420209E-2</v>
      </c>
      <c r="J43" s="11">
        <v>8725708</v>
      </c>
      <c r="K43" s="12">
        <v>333621</v>
      </c>
      <c r="L43" s="3">
        <v>3.823426133443842E-2</v>
      </c>
      <c r="M43" s="11">
        <v>9042410</v>
      </c>
      <c r="N43" s="12">
        <v>480527</v>
      </c>
      <c r="O43" s="3">
        <v>5.3141474452054263E-2</v>
      </c>
      <c r="P43" s="11">
        <v>9445599</v>
      </c>
      <c r="Q43" s="12">
        <v>667076</v>
      </c>
      <c r="R43" s="3">
        <v>7.0622943023518153E-2</v>
      </c>
      <c r="S43" s="10" t="e">
        <f>VLOOKUP(A43,Districts!$A$2:$R$608,19,FALSE)</f>
        <v>#REF!</v>
      </c>
      <c r="T43" s="13" t="e">
        <f>VLOOKUP(A43,Districts!$A$2:$R$608,20,FALSE)</f>
        <v>#REF!</v>
      </c>
      <c r="U43" s="3" t="e">
        <f>VLOOKUP(A43,Districts!$A$2:$R$608,21,FALSE)</f>
        <v>#REF!</v>
      </c>
    </row>
    <row r="44" spans="1:21" x14ac:dyDescent="0.2">
      <c r="A44" s="1" t="s">
        <v>115</v>
      </c>
      <c r="B44" s="1" t="s">
        <v>116</v>
      </c>
      <c r="C44" s="1" t="s">
        <v>88</v>
      </c>
      <c r="D44" s="25">
        <v>20282790</v>
      </c>
      <c r="E44" s="25">
        <v>8302824</v>
      </c>
      <c r="F44" s="26">
        <v>0.40935315111974241</v>
      </c>
      <c r="G44" s="25">
        <v>20674037</v>
      </c>
      <c r="H44" s="25">
        <v>8927846</v>
      </c>
      <c r="I44" s="26">
        <f t="shared" si="0"/>
        <v>0.43183854222569107</v>
      </c>
      <c r="J44" s="11">
        <v>20562890</v>
      </c>
      <c r="K44" s="12">
        <v>9108092</v>
      </c>
      <c r="L44" s="3">
        <v>0.44293832238561798</v>
      </c>
      <c r="M44" s="11">
        <v>21734046</v>
      </c>
      <c r="N44" s="12">
        <v>8979230</v>
      </c>
      <c r="O44" s="3">
        <v>0.41314120711808561</v>
      </c>
      <c r="P44" s="11">
        <v>22508940</v>
      </c>
      <c r="Q44" s="12">
        <v>8681718</v>
      </c>
      <c r="R44" s="3">
        <v>0.3857008815164108</v>
      </c>
      <c r="S44" s="10" t="e">
        <f>VLOOKUP(A44,Districts!$A$2:$R$608,19,FALSE)</f>
        <v>#REF!</v>
      </c>
      <c r="T44" s="13" t="e">
        <f>VLOOKUP(A44,Districts!$A$2:$R$608,20,FALSE)</f>
        <v>#REF!</v>
      </c>
      <c r="U44" s="3" t="e">
        <f>VLOOKUP(A44,Districts!$A$2:$R$608,21,FALSE)</f>
        <v>#REF!</v>
      </c>
    </row>
    <row r="45" spans="1:21" x14ac:dyDescent="0.2">
      <c r="A45" s="20">
        <v>43901</v>
      </c>
      <c r="B45" s="21" t="s">
        <v>1432</v>
      </c>
      <c r="C45" s="21" t="s">
        <v>25</v>
      </c>
      <c r="D45" s="39">
        <v>60823668</v>
      </c>
      <c r="E45" s="39">
        <v>34158742</v>
      </c>
      <c r="F45" s="40">
        <v>0.5616027958063956</v>
      </c>
      <c r="G45" s="39">
        <v>59650249</v>
      </c>
      <c r="H45" s="39">
        <v>29942560</v>
      </c>
      <c r="I45" s="40">
        <f t="shared" si="0"/>
        <v>0.50196873444736168</v>
      </c>
      <c r="J45" s="22"/>
      <c r="K45" s="23"/>
      <c r="L45" s="15"/>
      <c r="M45" s="22"/>
      <c r="N45" s="23"/>
      <c r="O45" s="15"/>
      <c r="P45" s="22"/>
      <c r="Q45" s="23"/>
      <c r="R45" s="15"/>
      <c r="S45" s="66">
        <v>51864593</v>
      </c>
      <c r="T45" s="67">
        <v>10985129</v>
      </c>
      <c r="U45" s="68">
        <v>0.2118040143494426</v>
      </c>
    </row>
    <row r="46" spans="1:21" x14ac:dyDescent="0.2">
      <c r="A46" s="1" t="s">
        <v>117</v>
      </c>
      <c r="B46" s="1" t="s">
        <v>118</v>
      </c>
      <c r="C46" s="1" t="s">
        <v>119</v>
      </c>
      <c r="D46" s="25">
        <v>24370174</v>
      </c>
      <c r="E46" s="25">
        <v>5927838</v>
      </c>
      <c r="F46" s="26">
        <v>0.24324151317097695</v>
      </c>
      <c r="G46" s="25">
        <v>24701420</v>
      </c>
      <c r="H46" s="25">
        <v>5451762</v>
      </c>
      <c r="I46" s="26">
        <f t="shared" si="0"/>
        <v>0.22070642092640827</v>
      </c>
      <c r="J46" s="11">
        <v>24758184</v>
      </c>
      <c r="K46" s="12">
        <v>3915197</v>
      </c>
      <c r="L46" s="3">
        <v>0.15813748698208238</v>
      </c>
      <c r="M46" s="11">
        <v>25255956</v>
      </c>
      <c r="N46" s="12">
        <v>3644866</v>
      </c>
      <c r="O46" s="3">
        <v>0.14431708702691753</v>
      </c>
      <c r="P46" s="11">
        <v>25012827</v>
      </c>
      <c r="Q46" s="12">
        <v>4381134</v>
      </c>
      <c r="R46" s="3">
        <v>0.17515549122056456</v>
      </c>
      <c r="S46" s="10" t="e">
        <f>VLOOKUP(A46,Districts!$A$2:$R$608,19,FALSE)</f>
        <v>#REF!</v>
      </c>
      <c r="T46" s="13" t="e">
        <f>VLOOKUP(A46,Districts!$A$2:$R$608,20,FALSE)</f>
        <v>#REF!</v>
      </c>
      <c r="U46" s="3" t="e">
        <f>VLOOKUP(A46,Districts!$A$2:$R$608,21,FALSE)</f>
        <v>#REF!</v>
      </c>
    </row>
    <row r="47" spans="1:21" x14ac:dyDescent="0.2">
      <c r="A47" s="1" t="s">
        <v>120</v>
      </c>
      <c r="B47" s="1" t="s">
        <v>121</v>
      </c>
      <c r="C47" s="1" t="s">
        <v>119</v>
      </c>
      <c r="D47" s="25">
        <v>10023174</v>
      </c>
      <c r="E47" s="25">
        <v>966149</v>
      </c>
      <c r="F47" s="26">
        <v>9.6391522286253833E-2</v>
      </c>
      <c r="G47" s="25">
        <v>10153192</v>
      </c>
      <c r="H47" s="25">
        <v>1188526</v>
      </c>
      <c r="I47" s="26">
        <f t="shared" si="0"/>
        <v>0.11705934448989047</v>
      </c>
      <c r="J47" s="11">
        <v>10030367</v>
      </c>
      <c r="K47" s="12">
        <v>1375705</v>
      </c>
      <c r="L47" s="3">
        <v>0.13715400443473305</v>
      </c>
      <c r="M47" s="11">
        <v>10716108</v>
      </c>
      <c r="N47" s="12">
        <v>1350008</v>
      </c>
      <c r="O47" s="3">
        <v>0.12597932010390339</v>
      </c>
      <c r="P47" s="11">
        <v>11015409</v>
      </c>
      <c r="Q47" s="12">
        <v>1400848</v>
      </c>
      <c r="R47" s="3">
        <v>0.12717167378896235</v>
      </c>
      <c r="S47" s="10" t="e">
        <f>VLOOKUP(A47,Districts!$A$2:$R$608,19,FALSE)</f>
        <v>#REF!</v>
      </c>
      <c r="T47" s="13" t="e">
        <f>VLOOKUP(A47,Districts!$A$2:$R$608,20,FALSE)</f>
        <v>#REF!</v>
      </c>
      <c r="U47" s="3" t="e">
        <f>VLOOKUP(A47,Districts!$A$2:$R$608,21,FALSE)</f>
        <v>#REF!</v>
      </c>
    </row>
    <row r="48" spans="1:21" x14ac:dyDescent="0.2">
      <c r="A48" s="1" t="s">
        <v>122</v>
      </c>
      <c r="B48" s="1" t="s">
        <v>123</v>
      </c>
      <c r="C48" s="1" t="s">
        <v>124</v>
      </c>
      <c r="D48" s="25">
        <v>19768133</v>
      </c>
      <c r="E48" s="25">
        <v>11991618</v>
      </c>
      <c r="F48" s="26">
        <v>0.60661358358930506</v>
      </c>
      <c r="G48" s="25">
        <v>19910018</v>
      </c>
      <c r="H48" s="25">
        <v>12340282</v>
      </c>
      <c r="I48" s="26">
        <f t="shared" si="0"/>
        <v>0.61980265412115654</v>
      </c>
      <c r="J48" s="11">
        <v>19873520</v>
      </c>
      <c r="K48" s="12">
        <v>11888355</v>
      </c>
      <c r="L48" s="3">
        <v>0.59820077168010499</v>
      </c>
      <c r="M48" s="11">
        <v>23854447</v>
      </c>
      <c r="N48" s="12">
        <v>9178576</v>
      </c>
      <c r="O48" s="3">
        <v>0.38477421002465495</v>
      </c>
      <c r="P48" s="11">
        <v>22475828</v>
      </c>
      <c r="Q48" s="12">
        <v>9062709</v>
      </c>
      <c r="R48" s="3">
        <v>0.40322025066217804</v>
      </c>
      <c r="S48" s="10" t="e">
        <f>VLOOKUP(A48,Districts!$A$2:$R$608,19,FALSE)</f>
        <v>#REF!</v>
      </c>
      <c r="T48" s="13" t="e">
        <f>VLOOKUP(A48,Districts!$A$2:$R$608,20,FALSE)</f>
        <v>#REF!</v>
      </c>
      <c r="U48" s="3" t="e">
        <f>VLOOKUP(A48,Districts!$A$2:$R$608,21,FALSE)</f>
        <v>#REF!</v>
      </c>
    </row>
    <row r="49" spans="1:21" x14ac:dyDescent="0.2">
      <c r="A49" s="1" t="s">
        <v>125</v>
      </c>
      <c r="B49" s="1" t="s">
        <v>126</v>
      </c>
      <c r="C49" s="1" t="s">
        <v>127</v>
      </c>
      <c r="D49" s="25">
        <v>75357268</v>
      </c>
      <c r="E49" s="25">
        <v>5794254</v>
      </c>
      <c r="F49" s="26">
        <v>7.689044671842403E-2</v>
      </c>
      <c r="G49" s="25">
        <v>76297631</v>
      </c>
      <c r="H49" s="25">
        <v>6243808</v>
      </c>
      <c r="I49" s="26">
        <f t="shared" si="0"/>
        <v>8.1834886852515776E-2</v>
      </c>
      <c r="J49" s="11">
        <v>74453326</v>
      </c>
      <c r="K49" s="12">
        <v>5925750</v>
      </c>
      <c r="L49" s="3">
        <v>7.9590131406621106E-2</v>
      </c>
      <c r="M49" s="11">
        <v>70805540</v>
      </c>
      <c r="N49" s="12">
        <v>10726254</v>
      </c>
      <c r="O49" s="3">
        <v>0.15148890891870889</v>
      </c>
      <c r="P49" s="11">
        <v>72815702</v>
      </c>
      <c r="Q49" s="12">
        <v>17504077</v>
      </c>
      <c r="R49" s="3">
        <v>0.2403887694442608</v>
      </c>
      <c r="S49" s="10" t="e">
        <f>VLOOKUP(A49,Districts!$A$2:$R$608,19,FALSE)</f>
        <v>#REF!</v>
      </c>
      <c r="T49" s="13" t="e">
        <f>VLOOKUP(A49,Districts!$A$2:$R$608,20,FALSE)</f>
        <v>#REF!</v>
      </c>
      <c r="U49" s="3" t="e">
        <f>VLOOKUP(A49,Districts!$A$2:$R$608,21,FALSE)</f>
        <v>#REF!</v>
      </c>
    </row>
    <row r="50" spans="1:21" x14ac:dyDescent="0.2">
      <c r="A50" s="1" t="s">
        <v>128</v>
      </c>
      <c r="B50" s="1" t="s">
        <v>129</v>
      </c>
      <c r="C50" s="1" t="s">
        <v>25</v>
      </c>
      <c r="D50" s="25">
        <v>75948788</v>
      </c>
      <c r="E50" s="25">
        <v>5311924</v>
      </c>
      <c r="F50" s="26">
        <v>6.9940865942455854E-2</v>
      </c>
      <c r="G50" s="25">
        <v>70695892</v>
      </c>
      <c r="H50" s="25">
        <v>2888121</v>
      </c>
      <c r="I50" s="26">
        <f t="shared" si="0"/>
        <v>4.0852741486025808E-2</v>
      </c>
      <c r="J50" s="11">
        <v>68394532</v>
      </c>
      <c r="K50" s="12">
        <v>1688478</v>
      </c>
      <c r="L50" s="3">
        <v>2.4687324419443355E-2</v>
      </c>
      <c r="M50" s="11">
        <v>70154118</v>
      </c>
      <c r="N50" s="12">
        <v>2566507</v>
      </c>
      <c r="O50" s="3">
        <v>3.6583839597270684E-2</v>
      </c>
      <c r="P50" s="11">
        <v>72863581</v>
      </c>
      <c r="Q50" s="12">
        <v>4331922</v>
      </c>
      <c r="R50" s="3">
        <v>5.9452499321986381E-2</v>
      </c>
      <c r="S50" s="10" t="e">
        <f>VLOOKUP(A50,Districts!$A$2:$R$608,19,FALSE)</f>
        <v>#REF!</v>
      </c>
      <c r="T50" s="13" t="e">
        <f>VLOOKUP(A50,Districts!$A$2:$R$608,20,FALSE)</f>
        <v>#REF!</v>
      </c>
      <c r="U50" s="3" t="e">
        <f>VLOOKUP(A50,Districts!$A$2:$R$608,21,FALSE)</f>
        <v>#REF!</v>
      </c>
    </row>
    <row r="51" spans="1:21" x14ac:dyDescent="0.2">
      <c r="A51" s="1" t="s">
        <v>130</v>
      </c>
      <c r="B51" s="1" t="s">
        <v>131</v>
      </c>
      <c r="C51" s="1" t="s">
        <v>132</v>
      </c>
      <c r="D51" s="25">
        <v>43493646</v>
      </c>
      <c r="E51" s="25">
        <v>3727212</v>
      </c>
      <c r="F51" s="26">
        <v>8.5695551943380424E-2</v>
      </c>
      <c r="G51" s="25">
        <v>41883999</v>
      </c>
      <c r="H51" s="25">
        <v>4049330</v>
      </c>
      <c r="I51" s="26">
        <f t="shared" si="0"/>
        <v>9.6679641311232009E-2</v>
      </c>
      <c r="J51" s="11">
        <v>41260392</v>
      </c>
      <c r="K51" s="12">
        <v>3877615</v>
      </c>
      <c r="L51" s="3">
        <v>9.3979111977414084E-2</v>
      </c>
      <c r="M51" s="11">
        <v>39063027</v>
      </c>
      <c r="N51" s="12">
        <v>7829631</v>
      </c>
      <c r="O51" s="3">
        <v>0.20043584947986751</v>
      </c>
      <c r="P51" s="11">
        <v>40426407</v>
      </c>
      <c r="Q51" s="12">
        <v>11670547</v>
      </c>
      <c r="R51" s="3">
        <v>0.28868622927582954</v>
      </c>
      <c r="S51" s="10" t="e">
        <f>VLOOKUP(A51,Districts!$A$2:$R$608,19,FALSE)</f>
        <v>#REF!</v>
      </c>
      <c r="T51" s="13" t="e">
        <f>VLOOKUP(A51,Districts!$A$2:$R$608,20,FALSE)</f>
        <v>#REF!</v>
      </c>
      <c r="U51" s="3" t="e">
        <f>VLOOKUP(A51,Districts!$A$2:$R$608,21,FALSE)</f>
        <v>#REF!</v>
      </c>
    </row>
    <row r="52" spans="1:21" x14ac:dyDescent="0.2">
      <c r="A52" s="1" t="s">
        <v>133</v>
      </c>
      <c r="B52" s="1" t="s">
        <v>134</v>
      </c>
      <c r="C52" s="1" t="s">
        <v>25</v>
      </c>
      <c r="D52" s="25">
        <v>20089666</v>
      </c>
      <c r="E52" s="25">
        <v>12280502</v>
      </c>
      <c r="F52" s="26">
        <v>0.61128452807528011</v>
      </c>
      <c r="G52" s="25">
        <v>19765171</v>
      </c>
      <c r="H52" s="25">
        <v>13296682</v>
      </c>
      <c r="I52" s="26">
        <f t="shared" si="0"/>
        <v>0.67273296041810116</v>
      </c>
      <c r="J52" s="11">
        <v>18973825</v>
      </c>
      <c r="K52" s="12">
        <v>15078184</v>
      </c>
      <c r="L52" s="3">
        <v>0.79468341254333275</v>
      </c>
      <c r="M52" s="11">
        <v>18905731</v>
      </c>
      <c r="N52" s="12">
        <v>17162036</v>
      </c>
      <c r="O52" s="3">
        <v>0.90776897227618436</v>
      </c>
      <c r="P52" s="11">
        <v>20170923</v>
      </c>
      <c r="Q52" s="12">
        <v>17799141</v>
      </c>
      <c r="R52" s="3">
        <v>0.88241579227683331</v>
      </c>
      <c r="S52" s="10" t="e">
        <f>VLOOKUP(A52,Districts!$A$2:$R$608,19,FALSE)</f>
        <v>#REF!</v>
      </c>
      <c r="T52" s="13" t="e">
        <f>VLOOKUP(A52,Districts!$A$2:$R$608,20,FALSE)</f>
        <v>#REF!</v>
      </c>
      <c r="U52" s="3" t="e">
        <f>VLOOKUP(A52,Districts!$A$2:$R$608,21,FALSE)</f>
        <v>#REF!</v>
      </c>
    </row>
    <row r="53" spans="1:21" x14ac:dyDescent="0.2">
      <c r="A53" s="1" t="s">
        <v>135</v>
      </c>
      <c r="B53" s="1" t="s">
        <v>136</v>
      </c>
      <c r="C53" s="1" t="s">
        <v>137</v>
      </c>
      <c r="D53" s="25">
        <v>56268996</v>
      </c>
      <c r="E53" s="25">
        <v>10632380</v>
      </c>
      <c r="F53" s="26">
        <v>0.1889562770944056</v>
      </c>
      <c r="G53" s="25">
        <v>54857606</v>
      </c>
      <c r="H53" s="25">
        <v>11176204</v>
      </c>
      <c r="I53" s="26">
        <f t="shared" si="0"/>
        <v>0.20373116537385902</v>
      </c>
      <c r="J53" s="11">
        <v>53615665</v>
      </c>
      <c r="K53" s="12">
        <v>11229159</v>
      </c>
      <c r="L53" s="3">
        <v>0.20943802524877758</v>
      </c>
      <c r="M53" s="11">
        <v>55387870</v>
      </c>
      <c r="N53" s="12">
        <v>12513009</v>
      </c>
      <c r="O53" s="3">
        <v>0.22591605346080287</v>
      </c>
      <c r="P53" s="11">
        <v>57677929</v>
      </c>
      <c r="Q53" s="12">
        <v>13764048</v>
      </c>
      <c r="R53" s="3">
        <v>0.23863630748600562</v>
      </c>
      <c r="S53" s="10" t="e">
        <f>VLOOKUP(A53,Districts!$A$2:$R$608,19,FALSE)</f>
        <v>#REF!</v>
      </c>
      <c r="T53" s="13" t="e">
        <f>VLOOKUP(A53,Districts!$A$2:$R$608,20,FALSE)</f>
        <v>#REF!</v>
      </c>
      <c r="U53" s="3" t="e">
        <f>VLOOKUP(A53,Districts!$A$2:$R$608,21,FALSE)</f>
        <v>#REF!</v>
      </c>
    </row>
    <row r="54" spans="1:21" x14ac:dyDescent="0.2">
      <c r="A54" s="1" t="s">
        <v>138</v>
      </c>
      <c r="B54" s="1" t="s">
        <v>139</v>
      </c>
      <c r="C54" s="1" t="s">
        <v>140</v>
      </c>
      <c r="D54" s="25">
        <v>22708936</v>
      </c>
      <c r="E54" s="25">
        <v>4131272</v>
      </c>
      <c r="F54" s="26">
        <v>0.18192274618238388</v>
      </c>
      <c r="G54" s="25">
        <v>22473834</v>
      </c>
      <c r="H54" s="25">
        <v>3333263</v>
      </c>
      <c r="I54" s="26">
        <f t="shared" si="0"/>
        <v>0.14831750559339363</v>
      </c>
      <c r="J54" s="11">
        <v>21416572</v>
      </c>
      <c r="K54" s="12">
        <v>1324963</v>
      </c>
      <c r="L54" s="3">
        <v>6.1866250116965497E-2</v>
      </c>
      <c r="M54" s="11">
        <v>20452524</v>
      </c>
      <c r="N54" s="12">
        <v>1042107</v>
      </c>
      <c r="O54" s="3">
        <v>5.0952488797959605E-2</v>
      </c>
      <c r="P54" s="11">
        <v>19592401</v>
      </c>
      <c r="Q54" s="12">
        <v>2689147</v>
      </c>
      <c r="R54" s="3">
        <v>0.13725459171645171</v>
      </c>
      <c r="S54" s="10" t="e">
        <f>VLOOKUP(A54,Districts!$A$2:$R$608,19,FALSE)</f>
        <v>#REF!</v>
      </c>
      <c r="T54" s="13" t="e">
        <f>VLOOKUP(A54,Districts!$A$2:$R$608,20,FALSE)</f>
        <v>#REF!</v>
      </c>
      <c r="U54" s="3" t="e">
        <f>VLOOKUP(A54,Districts!$A$2:$R$608,21,FALSE)</f>
        <v>#REF!</v>
      </c>
    </row>
    <row r="55" spans="1:21" x14ac:dyDescent="0.2">
      <c r="A55" s="1" t="s">
        <v>141</v>
      </c>
      <c r="B55" s="1" t="s">
        <v>142</v>
      </c>
      <c r="C55" s="1" t="s">
        <v>143</v>
      </c>
      <c r="D55" s="25">
        <v>28318506</v>
      </c>
      <c r="E55" s="25">
        <v>5687219</v>
      </c>
      <c r="F55" s="26">
        <v>0.20083047460201467</v>
      </c>
      <c r="G55" s="25">
        <v>27193188</v>
      </c>
      <c r="H55" s="25">
        <v>4889156</v>
      </c>
      <c r="I55" s="26">
        <f t="shared" si="0"/>
        <v>0.17979341002606977</v>
      </c>
      <c r="J55" s="11">
        <v>28319192</v>
      </c>
      <c r="K55" s="12">
        <v>3841284</v>
      </c>
      <c r="L55" s="3">
        <v>0.13564242934614801</v>
      </c>
      <c r="M55" s="11">
        <v>29138609</v>
      </c>
      <c r="N55" s="12">
        <v>2460205</v>
      </c>
      <c r="O55" s="3">
        <v>8.4431106508893405E-2</v>
      </c>
      <c r="P55" s="11">
        <v>29557075</v>
      </c>
      <c r="Q55" s="12">
        <v>3430106</v>
      </c>
      <c r="R55" s="3">
        <v>0.11605025192783792</v>
      </c>
      <c r="S55" s="10" t="e">
        <f>VLOOKUP(A55,Districts!$A$2:$R$608,19,FALSE)</f>
        <v>#REF!</v>
      </c>
      <c r="T55" s="13" t="e">
        <f>VLOOKUP(A55,Districts!$A$2:$R$608,20,FALSE)</f>
        <v>#REF!</v>
      </c>
      <c r="U55" s="3" t="e">
        <f>VLOOKUP(A55,Districts!$A$2:$R$608,21,FALSE)</f>
        <v>#REF!</v>
      </c>
    </row>
    <row r="56" spans="1:21" x14ac:dyDescent="0.2">
      <c r="A56" s="1" t="s">
        <v>144</v>
      </c>
      <c r="B56" s="1" t="s">
        <v>145</v>
      </c>
      <c r="C56" s="1" t="s">
        <v>146</v>
      </c>
      <c r="D56" s="25">
        <v>34815671</v>
      </c>
      <c r="E56" s="25">
        <v>6839708</v>
      </c>
      <c r="F56" s="26">
        <v>0.19645486654558517</v>
      </c>
      <c r="G56" s="25">
        <v>33890302</v>
      </c>
      <c r="H56" s="25">
        <v>12940296</v>
      </c>
      <c r="I56" s="26">
        <f t="shared" si="0"/>
        <v>0.3818288783617213</v>
      </c>
      <c r="J56" s="11">
        <v>36495780</v>
      </c>
      <c r="K56" s="12">
        <v>11648499</v>
      </c>
      <c r="L56" s="3">
        <v>0.3191738606490942</v>
      </c>
      <c r="M56" s="11">
        <v>37203829</v>
      </c>
      <c r="N56" s="12">
        <v>12277803</v>
      </c>
      <c r="O56" s="3">
        <v>0.33001449931403565</v>
      </c>
      <c r="P56" s="11">
        <v>38608431</v>
      </c>
      <c r="Q56" s="12">
        <v>12785664</v>
      </c>
      <c r="R56" s="3">
        <v>0.33116248624555605</v>
      </c>
      <c r="S56" s="10" t="e">
        <f>VLOOKUP(A56,Districts!$A$2:$R$608,19,FALSE)</f>
        <v>#REF!</v>
      </c>
      <c r="T56" s="13" t="e">
        <f>VLOOKUP(A56,Districts!$A$2:$R$608,20,FALSE)</f>
        <v>#REF!</v>
      </c>
      <c r="U56" s="3" t="e">
        <f>VLOOKUP(A56,Districts!$A$2:$R$608,21,FALSE)</f>
        <v>#REF!</v>
      </c>
    </row>
    <row r="57" spans="1:21" x14ac:dyDescent="0.2">
      <c r="A57" s="1" t="s">
        <v>147</v>
      </c>
      <c r="B57" s="1" t="s">
        <v>148</v>
      </c>
      <c r="C57" s="1" t="s">
        <v>62</v>
      </c>
      <c r="D57" s="25">
        <v>17150287</v>
      </c>
      <c r="E57" s="25">
        <v>1689613</v>
      </c>
      <c r="F57" s="26">
        <v>9.8518059785238574E-2</v>
      </c>
      <c r="G57" s="25">
        <v>16692896</v>
      </c>
      <c r="H57" s="25">
        <v>1217059</v>
      </c>
      <c r="I57" s="26">
        <f t="shared" si="0"/>
        <v>7.2908799048409578E-2</v>
      </c>
      <c r="J57" s="11">
        <v>15820123</v>
      </c>
      <c r="K57" s="12">
        <v>1364408</v>
      </c>
      <c r="L57" s="3">
        <v>8.6245094301732037E-2</v>
      </c>
      <c r="M57" s="11">
        <v>16378185</v>
      </c>
      <c r="N57" s="12">
        <v>1872010</v>
      </c>
      <c r="O57" s="3">
        <v>0.11429898978427708</v>
      </c>
      <c r="P57" s="11">
        <v>17412442</v>
      </c>
      <c r="Q57" s="12">
        <v>2647114</v>
      </c>
      <c r="R57" s="3">
        <v>0.15202428240679855</v>
      </c>
      <c r="S57" s="10" t="e">
        <f>VLOOKUP(A57,Districts!$A$2:$R$608,19,FALSE)</f>
        <v>#REF!</v>
      </c>
      <c r="T57" s="13" t="e">
        <f>VLOOKUP(A57,Districts!$A$2:$R$608,20,FALSE)</f>
        <v>#REF!</v>
      </c>
      <c r="U57" s="3" t="e">
        <f>VLOOKUP(A57,Districts!$A$2:$R$608,21,FALSE)</f>
        <v>#REF!</v>
      </c>
    </row>
    <row r="58" spans="1:21" x14ac:dyDescent="0.2">
      <c r="A58" s="1" t="s">
        <v>149</v>
      </c>
      <c r="B58" s="1" t="s">
        <v>150</v>
      </c>
      <c r="C58" s="1" t="s">
        <v>151</v>
      </c>
      <c r="D58" s="25">
        <v>19874945</v>
      </c>
      <c r="E58" s="25">
        <v>864226</v>
      </c>
      <c r="F58" s="26">
        <v>4.348318951322884E-2</v>
      </c>
      <c r="G58" s="25">
        <v>19256147</v>
      </c>
      <c r="H58" s="25">
        <v>1711190</v>
      </c>
      <c r="I58" s="26">
        <f t="shared" si="0"/>
        <v>8.8864610350139095E-2</v>
      </c>
      <c r="J58" s="11">
        <v>19041147</v>
      </c>
      <c r="K58" s="12">
        <v>1799578</v>
      </c>
      <c r="L58" s="3">
        <v>9.4509957829746291E-2</v>
      </c>
      <c r="M58" s="11">
        <v>19324126</v>
      </c>
      <c r="N58" s="12">
        <v>1770703</v>
      </c>
      <c r="O58" s="3">
        <v>9.1631725026011523E-2</v>
      </c>
      <c r="P58" s="11">
        <v>20772451</v>
      </c>
      <c r="Q58" s="12">
        <v>517039</v>
      </c>
      <c r="R58" s="3">
        <v>2.489061112720882E-2</v>
      </c>
      <c r="S58" s="10" t="e">
        <f>VLOOKUP(A58,Districts!$A$2:$R$608,19,FALSE)</f>
        <v>#REF!</v>
      </c>
      <c r="T58" s="13" t="e">
        <f>VLOOKUP(A58,Districts!$A$2:$R$608,20,FALSE)</f>
        <v>#REF!</v>
      </c>
      <c r="U58" s="3" t="e">
        <f>VLOOKUP(A58,Districts!$A$2:$R$608,21,FALSE)</f>
        <v>#REF!</v>
      </c>
    </row>
    <row r="59" spans="1:21" x14ac:dyDescent="0.2">
      <c r="A59" s="1" t="s">
        <v>152</v>
      </c>
      <c r="B59" s="1" t="s">
        <v>153</v>
      </c>
      <c r="C59" s="1" t="s">
        <v>25</v>
      </c>
      <c r="D59" s="25">
        <v>33883529</v>
      </c>
      <c r="E59" s="25">
        <v>2751274</v>
      </c>
      <c r="F59" s="26">
        <v>8.1197976751477094E-2</v>
      </c>
      <c r="G59" s="25">
        <v>35384848</v>
      </c>
      <c r="H59" s="25">
        <v>1235625</v>
      </c>
      <c r="I59" s="26">
        <f t="shared" si="0"/>
        <v>3.4919607398059195E-2</v>
      </c>
      <c r="J59" s="11">
        <v>35201625</v>
      </c>
      <c r="K59" s="12">
        <v>867081</v>
      </c>
      <c r="L59" s="3">
        <v>2.4631845830980815E-2</v>
      </c>
      <c r="M59" s="11">
        <v>37065702</v>
      </c>
      <c r="N59" s="12">
        <v>2012095</v>
      </c>
      <c r="O59" s="3">
        <v>5.4284551254418438E-2</v>
      </c>
      <c r="P59" s="11">
        <v>40313041</v>
      </c>
      <c r="Q59" s="12">
        <v>1172405</v>
      </c>
      <c r="R59" s="3">
        <v>2.908252443669531E-2</v>
      </c>
      <c r="S59" s="10" t="e">
        <f>VLOOKUP(A59,Districts!$A$2:$R$608,19,FALSE)</f>
        <v>#REF!</v>
      </c>
      <c r="T59" s="13" t="e">
        <f>VLOOKUP(A59,Districts!$A$2:$R$608,20,FALSE)</f>
        <v>#REF!</v>
      </c>
      <c r="U59" s="3" t="e">
        <f>VLOOKUP(A59,Districts!$A$2:$R$608,21,FALSE)</f>
        <v>#REF!</v>
      </c>
    </row>
    <row r="60" spans="1:21" x14ac:dyDescent="0.2">
      <c r="A60" s="1" t="s">
        <v>154</v>
      </c>
      <c r="B60" s="1" t="s">
        <v>155</v>
      </c>
      <c r="C60" s="1" t="s">
        <v>17</v>
      </c>
      <c r="D60" s="25">
        <v>22676732</v>
      </c>
      <c r="E60" s="25">
        <v>1112986</v>
      </c>
      <c r="F60" s="26">
        <v>4.9080528887495783E-2</v>
      </c>
      <c r="G60" s="25">
        <v>21262223</v>
      </c>
      <c r="H60" s="25">
        <v>1885716</v>
      </c>
      <c r="I60" s="26">
        <f t="shared" si="0"/>
        <v>8.8688562809260352E-2</v>
      </c>
      <c r="J60" s="11">
        <v>20506060</v>
      </c>
      <c r="K60" s="12">
        <v>2811836</v>
      </c>
      <c r="L60" s="3">
        <v>0.13712219704809211</v>
      </c>
      <c r="M60" s="11">
        <v>20721235</v>
      </c>
      <c r="N60" s="12">
        <v>3406236</v>
      </c>
      <c r="O60" s="3">
        <v>0.16438383136912449</v>
      </c>
      <c r="P60" s="11">
        <v>21173797</v>
      </c>
      <c r="Q60" s="12">
        <v>4063787</v>
      </c>
      <c r="R60" s="3">
        <v>0.19192528387799315</v>
      </c>
      <c r="S60" s="10" t="e">
        <f>VLOOKUP(A60,Districts!$A$2:$R$608,19,FALSE)</f>
        <v>#REF!</v>
      </c>
      <c r="T60" s="13" t="e">
        <f>VLOOKUP(A60,Districts!$A$2:$R$608,20,FALSE)</f>
        <v>#REF!</v>
      </c>
      <c r="U60" s="3" t="e">
        <f>VLOOKUP(A60,Districts!$A$2:$R$608,21,FALSE)</f>
        <v>#REF!</v>
      </c>
    </row>
    <row r="61" spans="1:21" x14ac:dyDescent="0.2">
      <c r="A61" s="1" t="s">
        <v>156</v>
      </c>
      <c r="B61" s="1" t="s">
        <v>157</v>
      </c>
      <c r="C61" s="1" t="s">
        <v>158</v>
      </c>
      <c r="D61" s="25">
        <v>13455031</v>
      </c>
      <c r="E61" s="25">
        <v>6966169</v>
      </c>
      <c r="F61" s="26">
        <v>0.5177371200408234</v>
      </c>
      <c r="G61" s="25">
        <v>14008392</v>
      </c>
      <c r="H61" s="25">
        <v>6553976</v>
      </c>
      <c r="I61" s="26">
        <f t="shared" si="0"/>
        <v>0.46786069378983686</v>
      </c>
      <c r="J61" s="11">
        <v>14629434</v>
      </c>
      <c r="K61" s="12">
        <v>5863737</v>
      </c>
      <c r="L61" s="3">
        <v>0.4008177623276471</v>
      </c>
      <c r="M61" s="11">
        <v>14593556</v>
      </c>
      <c r="N61" s="12">
        <v>5958908</v>
      </c>
      <c r="O61" s="3">
        <v>0.40832460573694307</v>
      </c>
      <c r="P61" s="11">
        <v>15468438</v>
      </c>
      <c r="Q61" s="12">
        <v>6410996</v>
      </c>
      <c r="R61" s="3">
        <v>0.41445658572636745</v>
      </c>
      <c r="S61" s="10" t="e">
        <f>VLOOKUP(A61,Districts!$A$2:$R$608,19,FALSE)</f>
        <v>#REF!</v>
      </c>
      <c r="T61" s="13" t="e">
        <f>VLOOKUP(A61,Districts!$A$2:$R$608,20,FALSE)</f>
        <v>#REF!</v>
      </c>
      <c r="U61" s="3" t="e">
        <f>VLOOKUP(A61,Districts!$A$2:$R$608,21,FALSE)</f>
        <v>#REF!</v>
      </c>
    </row>
    <row r="62" spans="1:21" x14ac:dyDescent="0.2">
      <c r="A62" s="1" t="s">
        <v>159</v>
      </c>
      <c r="B62" s="1" t="s">
        <v>160</v>
      </c>
      <c r="C62" s="1" t="s">
        <v>46</v>
      </c>
      <c r="D62" s="25">
        <v>15918288</v>
      </c>
      <c r="E62" s="25">
        <v>7652668</v>
      </c>
      <c r="F62" s="26">
        <v>0.48074692454364437</v>
      </c>
      <c r="G62" s="25">
        <v>16005264</v>
      </c>
      <c r="H62" s="25">
        <v>6843494</v>
      </c>
      <c r="I62" s="26">
        <f t="shared" si="0"/>
        <v>0.42757770193606304</v>
      </c>
      <c r="J62" s="11">
        <v>15601854</v>
      </c>
      <c r="K62" s="12">
        <v>7227334</v>
      </c>
      <c r="L62" s="3">
        <v>0.46323558725777075</v>
      </c>
      <c r="M62" s="11">
        <v>16164069</v>
      </c>
      <c r="N62" s="12">
        <v>4377826</v>
      </c>
      <c r="O62" s="3">
        <v>0.27083687900614628</v>
      </c>
      <c r="P62" s="11">
        <v>17244293</v>
      </c>
      <c r="Q62" s="12">
        <v>4125247</v>
      </c>
      <c r="R62" s="3">
        <v>0.23922389859648058</v>
      </c>
      <c r="S62" s="10" t="e">
        <f>VLOOKUP(A62,Districts!$A$2:$R$608,19,FALSE)</f>
        <v>#REF!</v>
      </c>
      <c r="T62" s="13" t="e">
        <f>VLOOKUP(A62,Districts!$A$2:$R$608,20,FALSE)</f>
        <v>#REF!</v>
      </c>
      <c r="U62" s="3" t="e">
        <f>VLOOKUP(A62,Districts!$A$2:$R$608,21,FALSE)</f>
        <v>#REF!</v>
      </c>
    </row>
    <row r="63" spans="1:21" x14ac:dyDescent="0.2">
      <c r="A63" s="1" t="s">
        <v>161</v>
      </c>
      <c r="B63" s="1" t="s">
        <v>162</v>
      </c>
      <c r="C63" s="1" t="s">
        <v>82</v>
      </c>
      <c r="D63" s="25">
        <v>41735127</v>
      </c>
      <c r="E63" s="25">
        <v>4149062</v>
      </c>
      <c r="F63" s="26">
        <v>9.9414145786593633E-2</v>
      </c>
      <c r="G63" s="25">
        <v>40965517</v>
      </c>
      <c r="H63" s="25">
        <v>6783499</v>
      </c>
      <c r="I63" s="26">
        <f t="shared" si="0"/>
        <v>0.1655904647804152</v>
      </c>
      <c r="J63" s="11">
        <v>39211662</v>
      </c>
      <c r="K63" s="12">
        <v>10345990</v>
      </c>
      <c r="L63" s="3">
        <v>0.26384982100478171</v>
      </c>
      <c r="M63" s="11">
        <v>40776789</v>
      </c>
      <c r="N63" s="12">
        <v>13478016</v>
      </c>
      <c r="O63" s="3">
        <v>0.33053156784856208</v>
      </c>
      <c r="P63" s="11">
        <v>42139518</v>
      </c>
      <c r="Q63" s="12">
        <v>17411733</v>
      </c>
      <c r="R63" s="3">
        <v>0.4131925049546129</v>
      </c>
      <c r="S63" s="10" t="e">
        <f>VLOOKUP(A63,Districts!$A$2:$R$608,19,FALSE)</f>
        <v>#REF!</v>
      </c>
      <c r="T63" s="13" t="e">
        <f>VLOOKUP(A63,Districts!$A$2:$R$608,20,FALSE)</f>
        <v>#REF!</v>
      </c>
      <c r="U63" s="3" t="e">
        <f>VLOOKUP(A63,Districts!$A$2:$R$608,21,FALSE)</f>
        <v>#REF!</v>
      </c>
    </row>
    <row r="64" spans="1:21" x14ac:dyDescent="0.2">
      <c r="A64" s="1" t="s">
        <v>163</v>
      </c>
      <c r="B64" s="1" t="s">
        <v>164</v>
      </c>
      <c r="C64" s="1" t="s">
        <v>165</v>
      </c>
      <c r="D64" s="25">
        <v>25883560</v>
      </c>
      <c r="E64" s="25">
        <v>7349374</v>
      </c>
      <c r="F64" s="26">
        <v>0.28393984444180015</v>
      </c>
      <c r="G64" s="25">
        <v>27315541</v>
      </c>
      <c r="H64" s="25">
        <v>6889792</v>
      </c>
      <c r="I64" s="26">
        <f t="shared" si="0"/>
        <v>0.25222974716114904</v>
      </c>
      <c r="J64" s="11">
        <v>26982204</v>
      </c>
      <c r="K64" s="12">
        <v>6764437</v>
      </c>
      <c r="L64" s="3">
        <v>0.25069994282157232</v>
      </c>
      <c r="M64" s="11">
        <v>26828526</v>
      </c>
      <c r="N64" s="12">
        <v>7708177</v>
      </c>
      <c r="O64" s="3">
        <v>0.28731272825051962</v>
      </c>
      <c r="P64" s="11">
        <v>27825527</v>
      </c>
      <c r="Q64" s="12">
        <v>9639789</v>
      </c>
      <c r="R64" s="3">
        <v>0.34643688868857719</v>
      </c>
      <c r="S64" s="10" t="e">
        <f>VLOOKUP(A64,Districts!$A$2:$R$608,19,FALSE)</f>
        <v>#REF!</v>
      </c>
      <c r="T64" s="13" t="e">
        <f>VLOOKUP(A64,Districts!$A$2:$R$608,20,FALSE)</f>
        <v>#REF!</v>
      </c>
      <c r="U64" s="3" t="e">
        <f>VLOOKUP(A64,Districts!$A$2:$R$608,21,FALSE)</f>
        <v>#REF!</v>
      </c>
    </row>
    <row r="65" spans="1:21" x14ac:dyDescent="0.2">
      <c r="A65" s="1" t="s">
        <v>166</v>
      </c>
      <c r="B65" s="1" t="s">
        <v>167</v>
      </c>
      <c r="C65" s="1" t="s">
        <v>168</v>
      </c>
      <c r="D65" s="25">
        <v>73858820</v>
      </c>
      <c r="E65" s="25">
        <v>8062199</v>
      </c>
      <c r="F65" s="26">
        <v>0.10915688877780609</v>
      </c>
      <c r="G65" s="25">
        <v>72765893</v>
      </c>
      <c r="H65" s="25">
        <v>10355478</v>
      </c>
      <c r="I65" s="26">
        <f t="shared" si="0"/>
        <v>0.14231225060345237</v>
      </c>
      <c r="J65" s="11">
        <v>75519221</v>
      </c>
      <c r="K65" s="12">
        <v>8980273</v>
      </c>
      <c r="L65" s="3">
        <v>0.11891373985438754</v>
      </c>
      <c r="M65" s="11">
        <v>79980405</v>
      </c>
      <c r="N65" s="12">
        <v>11212719</v>
      </c>
      <c r="O65" s="3">
        <v>0.14019332610281232</v>
      </c>
      <c r="P65" s="11">
        <v>82409779</v>
      </c>
      <c r="Q65" s="12">
        <v>17052828</v>
      </c>
      <c r="R65" s="3">
        <v>0.20692723857444151</v>
      </c>
      <c r="S65" s="10" t="e">
        <f>VLOOKUP(A65,Districts!$A$2:$R$608,19,FALSE)</f>
        <v>#REF!</v>
      </c>
      <c r="T65" s="13" t="e">
        <f>VLOOKUP(A65,Districts!$A$2:$R$608,20,FALSE)</f>
        <v>#REF!</v>
      </c>
      <c r="U65" s="3" t="e">
        <f>VLOOKUP(A65,Districts!$A$2:$R$608,21,FALSE)</f>
        <v>#REF!</v>
      </c>
    </row>
    <row r="66" spans="1:21" x14ac:dyDescent="0.2">
      <c r="A66" s="1" t="s">
        <v>169</v>
      </c>
      <c r="B66" s="1" t="s">
        <v>170</v>
      </c>
      <c r="C66" s="1" t="s">
        <v>171</v>
      </c>
      <c r="D66" s="25">
        <v>14218306</v>
      </c>
      <c r="E66" s="25">
        <v>3020210</v>
      </c>
      <c r="F66" s="26">
        <v>0.21241700663918753</v>
      </c>
      <c r="G66" s="25">
        <v>14389731</v>
      </c>
      <c r="H66" s="25">
        <v>2692999</v>
      </c>
      <c r="I66" s="26">
        <f t="shared" si="0"/>
        <v>0.18714727884767268</v>
      </c>
      <c r="J66" s="11">
        <v>14466364</v>
      </c>
      <c r="K66" s="12">
        <v>1358969</v>
      </c>
      <c r="L66" s="3">
        <v>9.3939914687616047E-2</v>
      </c>
      <c r="M66" s="11">
        <v>14708804</v>
      </c>
      <c r="N66" s="12">
        <v>1902851</v>
      </c>
      <c r="O66" s="3">
        <v>0.12936816616769115</v>
      </c>
      <c r="P66" s="11">
        <v>15253031</v>
      </c>
      <c r="Q66" s="12">
        <v>3662225</v>
      </c>
      <c r="R66" s="3">
        <v>0.24009818114183337</v>
      </c>
      <c r="S66" s="10" t="e">
        <f>VLOOKUP(A66,Districts!$A$2:$R$608,19,FALSE)</f>
        <v>#REF!</v>
      </c>
      <c r="T66" s="13" t="e">
        <f>VLOOKUP(A66,Districts!$A$2:$R$608,20,FALSE)</f>
        <v>#REF!</v>
      </c>
      <c r="U66" s="3" t="e">
        <f>VLOOKUP(A66,Districts!$A$2:$R$608,21,FALSE)</f>
        <v>#REF!</v>
      </c>
    </row>
    <row r="67" spans="1:21" x14ac:dyDescent="0.2">
      <c r="A67" s="1" t="s">
        <v>172</v>
      </c>
      <c r="B67" s="1" t="s">
        <v>173</v>
      </c>
      <c r="C67" s="1" t="s">
        <v>174</v>
      </c>
      <c r="D67" s="25">
        <v>22377130</v>
      </c>
      <c r="E67" s="25">
        <v>4147113</v>
      </c>
      <c r="F67" s="26">
        <v>0.18532818998683032</v>
      </c>
      <c r="G67" s="25">
        <v>22002498</v>
      </c>
      <c r="H67" s="25">
        <v>4730016</v>
      </c>
      <c r="I67" s="26">
        <f t="shared" ref="I67:I131" si="1">H67/G67</f>
        <v>0.21497631768901876</v>
      </c>
      <c r="J67" s="11">
        <v>22038800</v>
      </c>
      <c r="K67" s="12">
        <v>5155731</v>
      </c>
      <c r="L67" s="3">
        <v>0.23393882607038496</v>
      </c>
      <c r="M67" s="11">
        <v>23292123</v>
      </c>
      <c r="N67" s="12">
        <v>5781201</v>
      </c>
      <c r="O67" s="3">
        <v>0.24820412463045982</v>
      </c>
      <c r="P67" s="11">
        <v>25224895</v>
      </c>
      <c r="Q67" s="12">
        <v>5907735</v>
      </c>
      <c r="R67" s="3">
        <v>0.23420256060530678</v>
      </c>
      <c r="S67" s="10" t="e">
        <f>VLOOKUP(A67,Districts!$A$2:$R$608,19,FALSE)</f>
        <v>#REF!</v>
      </c>
      <c r="T67" s="13" t="e">
        <f>VLOOKUP(A67,Districts!$A$2:$R$608,20,FALSE)</f>
        <v>#REF!</v>
      </c>
      <c r="U67" s="3" t="e">
        <f>VLOOKUP(A67,Districts!$A$2:$R$608,21,FALSE)</f>
        <v>#REF!</v>
      </c>
    </row>
    <row r="68" spans="1:21" x14ac:dyDescent="0.2">
      <c r="A68" s="1" t="s">
        <v>175</v>
      </c>
      <c r="B68" s="1" t="s">
        <v>176</v>
      </c>
      <c r="C68" s="1" t="s">
        <v>177</v>
      </c>
      <c r="D68" s="25">
        <v>15184333</v>
      </c>
      <c r="E68" s="25">
        <v>7776368</v>
      </c>
      <c r="F68" s="26">
        <v>0.51213102347004635</v>
      </c>
      <c r="G68" s="25">
        <v>15798317</v>
      </c>
      <c r="H68" s="25">
        <v>6997969</v>
      </c>
      <c r="I68" s="26">
        <f t="shared" si="1"/>
        <v>0.44295661366967126</v>
      </c>
      <c r="J68" s="11">
        <v>16573826</v>
      </c>
      <c r="K68" s="12">
        <v>5488930</v>
      </c>
      <c r="L68" s="3">
        <v>0.33118062178280377</v>
      </c>
      <c r="M68" s="11">
        <v>15581758</v>
      </c>
      <c r="N68" s="12">
        <v>5268210</v>
      </c>
      <c r="O68" s="3">
        <v>0.33810113082233723</v>
      </c>
      <c r="P68" s="11">
        <v>15427119</v>
      </c>
      <c r="Q68" s="12">
        <v>4913734</v>
      </c>
      <c r="R68" s="3">
        <v>0.31851274369504767</v>
      </c>
      <c r="S68" s="10" t="e">
        <f>VLOOKUP(A68,Districts!$A$2:$R$608,19,FALSE)</f>
        <v>#REF!</v>
      </c>
      <c r="T68" s="13" t="e">
        <f>VLOOKUP(A68,Districts!$A$2:$R$608,20,FALSE)</f>
        <v>#REF!</v>
      </c>
      <c r="U68" s="3" t="e">
        <f>VLOOKUP(A68,Districts!$A$2:$R$608,21,FALSE)</f>
        <v>#REF!</v>
      </c>
    </row>
    <row r="69" spans="1:21" x14ac:dyDescent="0.2">
      <c r="A69" s="1" t="s">
        <v>178</v>
      </c>
      <c r="B69" s="1" t="s">
        <v>179</v>
      </c>
      <c r="C69" s="1" t="s">
        <v>180</v>
      </c>
      <c r="D69" s="25">
        <v>12895568</v>
      </c>
      <c r="E69" s="25">
        <v>1944485</v>
      </c>
      <c r="F69" s="26">
        <v>0.15078707661422902</v>
      </c>
      <c r="G69" s="25">
        <v>12140350</v>
      </c>
      <c r="H69" s="25">
        <v>2049265</v>
      </c>
      <c r="I69" s="26">
        <f t="shared" si="1"/>
        <v>0.1687978517917523</v>
      </c>
      <c r="J69" s="11">
        <v>12709607</v>
      </c>
      <c r="K69" s="12">
        <v>1998323</v>
      </c>
      <c r="L69" s="3">
        <v>0.15722933053712834</v>
      </c>
      <c r="M69" s="11">
        <v>12496303</v>
      </c>
      <c r="N69" s="12">
        <v>2976319</v>
      </c>
      <c r="O69" s="3">
        <v>0.23817596292279405</v>
      </c>
      <c r="P69" s="11">
        <v>13599214</v>
      </c>
      <c r="Q69" s="12">
        <v>2979839</v>
      </c>
      <c r="R69" s="3">
        <v>0.21911847258231248</v>
      </c>
      <c r="S69" s="10" t="e">
        <f>VLOOKUP(A69,Districts!$A$2:$R$608,19,FALSE)</f>
        <v>#REF!</v>
      </c>
      <c r="T69" s="13" t="e">
        <f>VLOOKUP(A69,Districts!$A$2:$R$608,20,FALSE)</f>
        <v>#REF!</v>
      </c>
      <c r="U69" s="3" t="e">
        <f>VLOOKUP(A69,Districts!$A$2:$R$608,21,FALSE)</f>
        <v>#REF!</v>
      </c>
    </row>
    <row r="70" spans="1:21" x14ac:dyDescent="0.2">
      <c r="A70" s="1" t="s">
        <v>181</v>
      </c>
      <c r="B70" s="1" t="s">
        <v>182</v>
      </c>
      <c r="C70" s="1" t="s">
        <v>183</v>
      </c>
      <c r="D70" s="25">
        <v>20548603</v>
      </c>
      <c r="E70" s="25">
        <v>3445107</v>
      </c>
      <c r="F70" s="26">
        <v>0.16765650686813113</v>
      </c>
      <c r="G70" s="25">
        <v>19604852</v>
      </c>
      <c r="H70" s="25">
        <v>5243830</v>
      </c>
      <c r="I70" s="26">
        <f t="shared" si="1"/>
        <v>0.26747613294912914</v>
      </c>
      <c r="J70" s="11">
        <v>19204512</v>
      </c>
      <c r="K70" s="12">
        <v>6753447</v>
      </c>
      <c r="L70" s="3">
        <v>0.35165939129304613</v>
      </c>
      <c r="M70" s="11">
        <v>19724466</v>
      </c>
      <c r="N70" s="12">
        <v>8863310</v>
      </c>
      <c r="O70" s="3">
        <v>0.44935614480006708</v>
      </c>
      <c r="P70" s="11">
        <v>21030938</v>
      </c>
      <c r="Q70" s="12">
        <v>9746257</v>
      </c>
      <c r="R70" s="3">
        <v>0.46342474120745353</v>
      </c>
      <c r="S70" s="10" t="e">
        <f>VLOOKUP(A70,Districts!$A$2:$R$608,19,FALSE)</f>
        <v>#REF!</v>
      </c>
      <c r="T70" s="13" t="e">
        <f>VLOOKUP(A70,Districts!$A$2:$R$608,20,FALSE)</f>
        <v>#REF!</v>
      </c>
      <c r="U70" s="3" t="e">
        <f>VLOOKUP(A70,Districts!$A$2:$R$608,21,FALSE)</f>
        <v>#REF!</v>
      </c>
    </row>
    <row r="71" spans="1:21" x14ac:dyDescent="0.2">
      <c r="A71" s="1" t="s">
        <v>184</v>
      </c>
      <c r="B71" s="1" t="s">
        <v>185</v>
      </c>
      <c r="C71" s="1" t="s">
        <v>186</v>
      </c>
      <c r="D71" s="25">
        <v>40875696</v>
      </c>
      <c r="E71" s="25">
        <v>18995191</v>
      </c>
      <c r="F71" s="26">
        <v>0.46470624010903694</v>
      </c>
      <c r="G71" s="25">
        <v>43378215</v>
      </c>
      <c r="H71" s="25">
        <v>17005343</v>
      </c>
      <c r="I71" s="26">
        <f t="shared" si="1"/>
        <v>0.39202495999431974</v>
      </c>
      <c r="J71" s="11">
        <v>43338000</v>
      </c>
      <c r="K71" s="12">
        <v>13954148</v>
      </c>
      <c r="L71" s="3">
        <v>0.32198412478656147</v>
      </c>
      <c r="M71" s="11">
        <v>44901833</v>
      </c>
      <c r="N71" s="12">
        <v>13342907</v>
      </c>
      <c r="O71" s="3">
        <v>0.29715728977033073</v>
      </c>
      <c r="P71" s="11">
        <v>43298951</v>
      </c>
      <c r="Q71" s="12">
        <v>17894709</v>
      </c>
      <c r="R71" s="3">
        <v>0.41328273749634259</v>
      </c>
      <c r="S71" s="10" t="e">
        <f>VLOOKUP(A71,Districts!$A$2:$R$608,19,FALSE)</f>
        <v>#REF!</v>
      </c>
      <c r="T71" s="13" t="e">
        <f>VLOOKUP(A71,Districts!$A$2:$R$608,20,FALSE)</f>
        <v>#REF!</v>
      </c>
      <c r="U71" s="3" t="e">
        <f>VLOOKUP(A71,Districts!$A$2:$R$608,21,FALSE)</f>
        <v>#REF!</v>
      </c>
    </row>
    <row r="72" spans="1:21" x14ac:dyDescent="0.2">
      <c r="A72" s="1" t="s">
        <v>187</v>
      </c>
      <c r="B72" s="1" t="s">
        <v>188</v>
      </c>
      <c r="C72" s="1" t="s">
        <v>189</v>
      </c>
      <c r="D72" s="25">
        <v>16511444</v>
      </c>
      <c r="E72" s="25">
        <v>2054072</v>
      </c>
      <c r="F72" s="26">
        <v>0.12440292926530229</v>
      </c>
      <c r="G72" s="25">
        <v>16603239</v>
      </c>
      <c r="H72" s="25">
        <v>3045503</v>
      </c>
      <c r="I72" s="26">
        <f t="shared" si="1"/>
        <v>0.18342824553691001</v>
      </c>
      <c r="J72" s="11">
        <v>16601207</v>
      </c>
      <c r="K72" s="12">
        <v>4026454</v>
      </c>
      <c r="L72" s="3">
        <v>0.24253983460359238</v>
      </c>
      <c r="M72" s="11">
        <v>17272312</v>
      </c>
      <c r="N72" s="12">
        <v>5407791</v>
      </c>
      <c r="O72" s="3">
        <v>0.31309016418878954</v>
      </c>
      <c r="P72" s="11">
        <v>20496678</v>
      </c>
      <c r="Q72" s="12">
        <v>4736325</v>
      </c>
      <c r="R72" s="3">
        <v>0.23107768976026261</v>
      </c>
      <c r="S72" s="10" t="e">
        <f>VLOOKUP(A72,Districts!$A$2:$R$608,19,FALSE)</f>
        <v>#REF!</v>
      </c>
      <c r="T72" s="13" t="e">
        <f>VLOOKUP(A72,Districts!$A$2:$R$608,20,FALSE)</f>
        <v>#REF!</v>
      </c>
      <c r="U72" s="3" t="e">
        <f>VLOOKUP(A72,Districts!$A$2:$R$608,21,FALSE)</f>
        <v>#REF!</v>
      </c>
    </row>
    <row r="73" spans="1:21" x14ac:dyDescent="0.2">
      <c r="A73" s="1" t="s">
        <v>190</v>
      </c>
      <c r="B73" s="1" t="s">
        <v>191</v>
      </c>
      <c r="C73" s="1" t="s">
        <v>76</v>
      </c>
      <c r="D73" s="25">
        <v>80178392</v>
      </c>
      <c r="E73" s="25">
        <v>12739431</v>
      </c>
      <c r="F73" s="26">
        <v>0.15888858185132973</v>
      </c>
      <c r="G73" s="25">
        <v>80797894</v>
      </c>
      <c r="H73" s="25">
        <v>13171025</v>
      </c>
      <c r="I73" s="26">
        <f t="shared" si="1"/>
        <v>0.16301198395096783</v>
      </c>
      <c r="J73" s="11">
        <v>80482758</v>
      </c>
      <c r="K73" s="12">
        <v>12331520</v>
      </c>
      <c r="L73" s="3">
        <v>0.15321940135302023</v>
      </c>
      <c r="M73" s="11">
        <v>83338266</v>
      </c>
      <c r="N73" s="12">
        <v>14224574</v>
      </c>
      <c r="O73" s="3">
        <v>0.17068478482621657</v>
      </c>
      <c r="P73" s="11">
        <v>86458245</v>
      </c>
      <c r="Q73" s="12">
        <v>17312107</v>
      </c>
      <c r="R73" s="3">
        <v>0.20023662289235689</v>
      </c>
      <c r="S73" s="10" t="e">
        <f>VLOOKUP(A73,Districts!$A$2:$R$608,19,FALSE)</f>
        <v>#REF!</v>
      </c>
      <c r="T73" s="13" t="e">
        <f>VLOOKUP(A73,Districts!$A$2:$R$608,20,FALSE)</f>
        <v>#REF!</v>
      </c>
      <c r="U73" s="3" t="e">
        <f>VLOOKUP(A73,Districts!$A$2:$R$608,21,FALSE)</f>
        <v>#REF!</v>
      </c>
    </row>
    <row r="74" spans="1:21" x14ac:dyDescent="0.2">
      <c r="A74" s="1" t="s">
        <v>192</v>
      </c>
      <c r="B74" s="1" t="s">
        <v>193</v>
      </c>
      <c r="C74" s="1" t="s">
        <v>25</v>
      </c>
      <c r="D74" s="25">
        <v>68639518</v>
      </c>
      <c r="E74" s="25">
        <v>15042211</v>
      </c>
      <c r="F74" s="26">
        <v>0.21914796954139451</v>
      </c>
      <c r="G74" s="25">
        <v>69887200</v>
      </c>
      <c r="H74" s="25">
        <v>16462648</v>
      </c>
      <c r="I74" s="26">
        <f t="shared" si="1"/>
        <v>0.2355602742705388</v>
      </c>
      <c r="J74" s="11">
        <v>67901754</v>
      </c>
      <c r="K74" s="12">
        <v>18991738</v>
      </c>
      <c r="L74" s="3">
        <v>0.2796943654798667</v>
      </c>
      <c r="M74" s="11">
        <v>67428678</v>
      </c>
      <c r="N74" s="12">
        <v>22007873</v>
      </c>
      <c r="O74" s="3">
        <v>0.32638743117579733</v>
      </c>
      <c r="P74" s="11">
        <v>68372029</v>
      </c>
      <c r="Q74" s="12">
        <v>24214836</v>
      </c>
      <c r="R74" s="3">
        <v>0.35416289898314995</v>
      </c>
      <c r="S74" s="10" t="e">
        <f>VLOOKUP(A74,Districts!$A$2:$R$608,19,FALSE)</f>
        <v>#REF!</v>
      </c>
      <c r="T74" s="13" t="e">
        <f>VLOOKUP(A74,Districts!$A$2:$R$608,20,FALSE)</f>
        <v>#REF!</v>
      </c>
      <c r="U74" s="3" t="e">
        <f>VLOOKUP(A74,Districts!$A$2:$R$608,21,FALSE)</f>
        <v>#REF!</v>
      </c>
    </row>
    <row r="75" spans="1:21" x14ac:dyDescent="0.2">
      <c r="A75" s="1" t="s">
        <v>194</v>
      </c>
      <c r="B75" s="1" t="s">
        <v>195</v>
      </c>
      <c r="C75" s="1" t="s">
        <v>196</v>
      </c>
      <c r="D75" s="25">
        <v>51634812</v>
      </c>
      <c r="E75" s="25">
        <v>26145094</v>
      </c>
      <c r="F75" s="26">
        <v>0.50634626112321279</v>
      </c>
      <c r="G75" s="25">
        <v>54976496</v>
      </c>
      <c r="H75" s="25">
        <v>29558926</v>
      </c>
      <c r="I75" s="26">
        <f t="shared" si="1"/>
        <v>0.53766478678451968</v>
      </c>
      <c r="J75" s="11">
        <v>55438701</v>
      </c>
      <c r="K75" s="12">
        <v>31776658</v>
      </c>
      <c r="L75" s="3">
        <v>0.57318547200447567</v>
      </c>
      <c r="M75" s="11">
        <v>56578773</v>
      </c>
      <c r="N75" s="12">
        <v>36302226</v>
      </c>
      <c r="O75" s="3">
        <v>0.64162271599633314</v>
      </c>
      <c r="P75" s="11">
        <v>58467539</v>
      </c>
      <c r="Q75" s="12">
        <v>41748466</v>
      </c>
      <c r="R75" s="3">
        <v>0.71404520720463371</v>
      </c>
      <c r="S75" s="10" t="e">
        <f>VLOOKUP(A75,Districts!$A$2:$R$608,19,FALSE)</f>
        <v>#REF!</v>
      </c>
      <c r="T75" s="13" t="e">
        <f>VLOOKUP(A75,Districts!$A$2:$R$608,20,FALSE)</f>
        <v>#REF!</v>
      </c>
      <c r="U75" s="3" t="e">
        <f>VLOOKUP(A75,Districts!$A$2:$R$608,21,FALSE)</f>
        <v>#REF!</v>
      </c>
    </row>
    <row r="76" spans="1:21" x14ac:dyDescent="0.2">
      <c r="A76" s="1" t="s">
        <v>197</v>
      </c>
      <c r="B76" s="1" t="s">
        <v>198</v>
      </c>
      <c r="C76" s="1" t="s">
        <v>143</v>
      </c>
      <c r="D76" s="25">
        <v>43896452</v>
      </c>
      <c r="E76" s="25">
        <v>6946655</v>
      </c>
      <c r="F76" s="26">
        <v>0.1582509447460583</v>
      </c>
      <c r="G76" s="25">
        <v>42884502</v>
      </c>
      <c r="H76" s="25">
        <v>7526351</v>
      </c>
      <c r="I76" s="26">
        <f t="shared" si="1"/>
        <v>0.17550281917696048</v>
      </c>
      <c r="J76" s="11">
        <v>43461239</v>
      </c>
      <c r="K76" s="12">
        <v>8658066</v>
      </c>
      <c r="L76" s="3">
        <v>0.19921351068707452</v>
      </c>
      <c r="M76" s="11">
        <v>45838748</v>
      </c>
      <c r="N76" s="12">
        <v>10545482</v>
      </c>
      <c r="O76" s="3">
        <v>0.23005606523110098</v>
      </c>
      <c r="P76" s="11">
        <v>45296646</v>
      </c>
      <c r="Q76" s="12">
        <v>14604286</v>
      </c>
      <c r="R76" s="3">
        <v>0.32241429089473866</v>
      </c>
      <c r="S76" s="10" t="e">
        <f>VLOOKUP(A76,Districts!$A$2:$R$608,19,FALSE)</f>
        <v>#REF!</v>
      </c>
      <c r="T76" s="13" t="e">
        <f>VLOOKUP(A76,Districts!$A$2:$R$608,20,FALSE)</f>
        <v>#REF!</v>
      </c>
      <c r="U76" s="3" t="e">
        <f>VLOOKUP(A76,Districts!$A$2:$R$608,21,FALSE)</f>
        <v>#REF!</v>
      </c>
    </row>
    <row r="77" spans="1:21" x14ac:dyDescent="0.2">
      <c r="A77" s="1" t="s">
        <v>199</v>
      </c>
      <c r="B77" s="1" t="s">
        <v>200</v>
      </c>
      <c r="C77" s="1" t="s">
        <v>114</v>
      </c>
      <c r="D77" s="25">
        <v>47955792</v>
      </c>
      <c r="E77" s="25">
        <v>1783967</v>
      </c>
      <c r="F77" s="26">
        <v>3.7200240588248445E-2</v>
      </c>
      <c r="G77" s="25">
        <v>45163614</v>
      </c>
      <c r="H77" s="25">
        <v>1292467</v>
      </c>
      <c r="I77" s="26">
        <f t="shared" si="1"/>
        <v>2.8617439693820784E-2</v>
      </c>
      <c r="J77" s="11">
        <v>43846256</v>
      </c>
      <c r="K77" s="12">
        <v>2064541</v>
      </c>
      <c r="L77" s="3">
        <v>4.7085913105100692E-2</v>
      </c>
      <c r="M77" s="11">
        <v>44030719</v>
      </c>
      <c r="N77" s="12">
        <v>5760563</v>
      </c>
      <c r="O77" s="3">
        <v>0.13083054582869746</v>
      </c>
      <c r="P77" s="11">
        <v>45497209</v>
      </c>
      <c r="Q77" s="12">
        <v>11810475</v>
      </c>
      <c r="R77" s="3">
        <v>0.25958680234649117</v>
      </c>
      <c r="S77" s="10" t="e">
        <f>VLOOKUP(A77,Districts!$A$2:$R$608,19,FALSE)</f>
        <v>#REF!</v>
      </c>
      <c r="T77" s="13" t="e">
        <f>VLOOKUP(A77,Districts!$A$2:$R$608,20,FALSE)</f>
        <v>#REF!</v>
      </c>
      <c r="U77" s="3" t="e">
        <f>VLOOKUP(A77,Districts!$A$2:$R$608,21,FALSE)</f>
        <v>#REF!</v>
      </c>
    </row>
    <row r="78" spans="1:21" x14ac:dyDescent="0.2">
      <c r="A78" s="1" t="s">
        <v>201</v>
      </c>
      <c r="B78" s="1" t="s">
        <v>202</v>
      </c>
      <c r="C78" s="1" t="s">
        <v>82</v>
      </c>
      <c r="D78" s="25">
        <v>7398564</v>
      </c>
      <c r="E78" s="25">
        <v>2236281</v>
      </c>
      <c r="F78" s="26">
        <v>0.30225878967864572</v>
      </c>
      <c r="G78" s="25">
        <v>7428847</v>
      </c>
      <c r="H78" s="25">
        <v>1836304</v>
      </c>
      <c r="I78" s="26">
        <f t="shared" si="1"/>
        <v>0.24718559959573808</v>
      </c>
      <c r="J78" s="11">
        <v>7128396</v>
      </c>
      <c r="K78" s="12">
        <v>1148595</v>
      </c>
      <c r="L78" s="3">
        <v>0.16112951637366948</v>
      </c>
      <c r="M78" s="11">
        <v>7224429</v>
      </c>
      <c r="N78" s="12">
        <v>950749</v>
      </c>
      <c r="O78" s="3">
        <v>0.13160195774641845</v>
      </c>
      <c r="P78" s="11">
        <v>6460390</v>
      </c>
      <c r="Q78" s="12">
        <v>1260623</v>
      </c>
      <c r="R78" s="3">
        <v>0.19513109889650626</v>
      </c>
      <c r="S78" s="10" t="e">
        <f>VLOOKUP(A78,Districts!$A$2:$R$608,19,FALSE)</f>
        <v>#REF!</v>
      </c>
      <c r="T78" s="13" t="e">
        <f>VLOOKUP(A78,Districts!$A$2:$R$608,20,FALSE)</f>
        <v>#REF!</v>
      </c>
      <c r="U78" s="3" t="e">
        <f>VLOOKUP(A78,Districts!$A$2:$R$608,21,FALSE)</f>
        <v>#REF!</v>
      </c>
    </row>
    <row r="79" spans="1:21" x14ac:dyDescent="0.2">
      <c r="A79" s="1" t="s">
        <v>203</v>
      </c>
      <c r="B79" s="1" t="s">
        <v>204</v>
      </c>
      <c r="C79" s="1" t="s">
        <v>205</v>
      </c>
      <c r="D79" s="25">
        <v>32634505</v>
      </c>
      <c r="E79" s="25">
        <v>8341376</v>
      </c>
      <c r="F79" s="26">
        <v>0.25559989342568551</v>
      </c>
      <c r="G79" s="25">
        <v>33709326</v>
      </c>
      <c r="H79" s="25">
        <v>8379037</v>
      </c>
      <c r="I79" s="26">
        <f t="shared" si="1"/>
        <v>0.24856732525592473</v>
      </c>
      <c r="J79" s="11">
        <v>34047736</v>
      </c>
      <c r="K79" s="12">
        <v>7595819</v>
      </c>
      <c r="L79" s="3">
        <v>0.22309321829798023</v>
      </c>
      <c r="M79" s="11">
        <v>34172299</v>
      </c>
      <c r="N79" s="12">
        <v>8091806</v>
      </c>
      <c r="O79" s="3">
        <v>0.2367943110880541</v>
      </c>
      <c r="P79" s="11">
        <v>34116186</v>
      </c>
      <c r="Q79" s="12">
        <v>8516915</v>
      </c>
      <c r="R79" s="3">
        <v>0.2496444063237315</v>
      </c>
      <c r="S79" s="10" t="e">
        <f>VLOOKUP(A79,Districts!$A$2:$R$608,19,FALSE)</f>
        <v>#REF!</v>
      </c>
      <c r="T79" s="13" t="e">
        <f>VLOOKUP(A79,Districts!$A$2:$R$608,20,FALSE)</f>
        <v>#REF!</v>
      </c>
      <c r="U79" s="3" t="e">
        <f>VLOOKUP(A79,Districts!$A$2:$R$608,21,FALSE)</f>
        <v>#REF!</v>
      </c>
    </row>
    <row r="80" spans="1:21" x14ac:dyDescent="0.2">
      <c r="A80" s="1" t="s">
        <v>206</v>
      </c>
      <c r="B80" s="1" t="s">
        <v>207</v>
      </c>
      <c r="C80" s="1" t="s">
        <v>208</v>
      </c>
      <c r="D80" s="25">
        <v>21733868</v>
      </c>
      <c r="E80" s="25">
        <v>2630308</v>
      </c>
      <c r="F80" s="26">
        <v>0.12102346439207232</v>
      </c>
      <c r="G80" s="25">
        <v>19222156</v>
      </c>
      <c r="H80" s="25">
        <v>1149976</v>
      </c>
      <c r="I80" s="26">
        <f t="shared" si="1"/>
        <v>5.9825547144659527E-2</v>
      </c>
      <c r="J80" s="11">
        <v>17914515</v>
      </c>
      <c r="K80" s="12">
        <v>2119521</v>
      </c>
      <c r="L80" s="3">
        <v>0.11831305508410359</v>
      </c>
      <c r="M80" s="11">
        <v>17996001</v>
      </c>
      <c r="N80" s="12">
        <v>3593912</v>
      </c>
      <c r="O80" s="3">
        <v>0.19970614582650889</v>
      </c>
      <c r="P80" s="11">
        <v>18299132</v>
      </c>
      <c r="Q80" s="12">
        <v>5831211</v>
      </c>
      <c r="R80" s="3">
        <v>0.3186605244445474</v>
      </c>
      <c r="S80" s="10" t="e">
        <f>VLOOKUP(A80,Districts!$A$2:$R$608,19,FALSE)</f>
        <v>#REF!</v>
      </c>
      <c r="T80" s="13" t="e">
        <f>VLOOKUP(A80,Districts!$A$2:$R$608,20,FALSE)</f>
        <v>#REF!</v>
      </c>
      <c r="U80" s="3" t="e">
        <f>VLOOKUP(A80,Districts!$A$2:$R$608,21,FALSE)</f>
        <v>#REF!</v>
      </c>
    </row>
    <row r="81" spans="1:21" x14ac:dyDescent="0.2">
      <c r="A81" s="1" t="s">
        <v>209</v>
      </c>
      <c r="B81" s="1" t="s">
        <v>210</v>
      </c>
      <c r="C81" s="1" t="s">
        <v>127</v>
      </c>
      <c r="D81" s="25">
        <v>94597198</v>
      </c>
      <c r="E81" s="25">
        <v>7768458</v>
      </c>
      <c r="F81" s="26">
        <v>8.2121438734369279E-2</v>
      </c>
      <c r="G81" s="25">
        <v>92390882</v>
      </c>
      <c r="H81" s="25">
        <v>2777516</v>
      </c>
      <c r="I81" s="26">
        <f t="shared" si="1"/>
        <v>3.0062663542924074E-2</v>
      </c>
      <c r="J81" s="11">
        <v>90658034</v>
      </c>
      <c r="K81" s="12">
        <v>3970417</v>
      </c>
      <c r="L81" s="3">
        <v>4.3795533885060862E-2</v>
      </c>
      <c r="M81" s="11">
        <v>95648260</v>
      </c>
      <c r="N81" s="12">
        <v>2538915</v>
      </c>
      <c r="O81" s="3">
        <v>2.6544288416746942E-2</v>
      </c>
      <c r="P81" s="11">
        <v>95292091</v>
      </c>
      <c r="Q81" s="12">
        <v>7709173</v>
      </c>
      <c r="R81" s="3">
        <v>8.0900449545177888E-2</v>
      </c>
      <c r="S81" s="10" t="e">
        <f>VLOOKUP(A81,Districts!$A$2:$R$608,19,FALSE)</f>
        <v>#REF!</v>
      </c>
      <c r="T81" s="13" t="e">
        <f>VLOOKUP(A81,Districts!$A$2:$R$608,20,FALSE)</f>
        <v>#REF!</v>
      </c>
      <c r="U81" s="3" t="e">
        <f>VLOOKUP(A81,Districts!$A$2:$R$608,21,FALSE)</f>
        <v>#REF!</v>
      </c>
    </row>
    <row r="82" spans="1:21" x14ac:dyDescent="0.2">
      <c r="A82" s="1" t="s">
        <v>211</v>
      </c>
      <c r="B82" s="1" t="s">
        <v>212</v>
      </c>
      <c r="C82" s="1" t="s">
        <v>82</v>
      </c>
      <c r="D82" s="25">
        <v>39513694</v>
      </c>
      <c r="E82" s="25">
        <v>6315305</v>
      </c>
      <c r="F82" s="26">
        <v>0.1598257302898585</v>
      </c>
      <c r="G82" s="25">
        <v>40693181</v>
      </c>
      <c r="H82" s="25">
        <v>4196689</v>
      </c>
      <c r="I82" s="26">
        <f t="shared" si="1"/>
        <v>0.1031300305572081</v>
      </c>
      <c r="J82" s="11">
        <v>40898456</v>
      </c>
      <c r="K82" s="12">
        <v>3758853</v>
      </c>
      <c r="L82" s="3">
        <v>9.1906965876658031E-2</v>
      </c>
      <c r="M82" s="11">
        <v>41452921</v>
      </c>
      <c r="N82" s="12">
        <v>4038660</v>
      </c>
      <c r="O82" s="3">
        <v>9.7427633628037941E-2</v>
      </c>
      <c r="P82" s="11">
        <v>42214149</v>
      </c>
      <c r="Q82" s="12">
        <v>7748444</v>
      </c>
      <c r="R82" s="3">
        <v>0.1835508753238162</v>
      </c>
      <c r="S82" s="10" t="e">
        <f>VLOOKUP(A82,Districts!$A$2:$R$608,19,FALSE)</f>
        <v>#REF!</v>
      </c>
      <c r="T82" s="13" t="e">
        <f>VLOOKUP(A82,Districts!$A$2:$R$608,20,FALSE)</f>
        <v>#REF!</v>
      </c>
      <c r="U82" s="3" t="e">
        <f>VLOOKUP(A82,Districts!$A$2:$R$608,21,FALSE)</f>
        <v>#REF!</v>
      </c>
    </row>
    <row r="83" spans="1:21" x14ac:dyDescent="0.2">
      <c r="A83" s="1" t="s">
        <v>213</v>
      </c>
      <c r="B83" s="1" t="s">
        <v>214</v>
      </c>
      <c r="C83" s="1" t="s">
        <v>82</v>
      </c>
      <c r="D83" s="25">
        <v>15655208</v>
      </c>
      <c r="E83" s="25">
        <v>5854830</v>
      </c>
      <c r="F83" s="26">
        <v>0.37398608820783474</v>
      </c>
      <c r="G83" s="25">
        <v>16126802</v>
      </c>
      <c r="H83" s="25">
        <v>6033403</v>
      </c>
      <c r="I83" s="26">
        <f t="shared" si="1"/>
        <v>0.37412271819298087</v>
      </c>
      <c r="J83" s="11">
        <v>16416174</v>
      </c>
      <c r="K83" s="12">
        <v>7121603</v>
      </c>
      <c r="L83" s="3">
        <v>0.43381624731804136</v>
      </c>
      <c r="M83" s="11">
        <v>17620861</v>
      </c>
      <c r="N83" s="12">
        <v>7169980</v>
      </c>
      <c r="O83" s="3">
        <v>0.40690293170123754</v>
      </c>
      <c r="P83" s="11">
        <v>17526196</v>
      </c>
      <c r="Q83" s="12">
        <v>7782169</v>
      </c>
      <c r="R83" s="3">
        <v>0.44403069553712626</v>
      </c>
      <c r="S83" s="10" t="e">
        <f>VLOOKUP(A83,Districts!$A$2:$R$608,19,FALSE)</f>
        <v>#REF!</v>
      </c>
      <c r="T83" s="13" t="e">
        <f>VLOOKUP(A83,Districts!$A$2:$R$608,20,FALSE)</f>
        <v>#REF!</v>
      </c>
      <c r="U83" s="3" t="e">
        <f>VLOOKUP(A83,Districts!$A$2:$R$608,21,FALSE)</f>
        <v>#REF!</v>
      </c>
    </row>
    <row r="84" spans="1:21" x14ac:dyDescent="0.2">
      <c r="A84" s="1" t="s">
        <v>215</v>
      </c>
      <c r="B84" s="1" t="s">
        <v>216</v>
      </c>
      <c r="C84" s="1" t="s">
        <v>217</v>
      </c>
      <c r="D84" s="25">
        <v>53514971</v>
      </c>
      <c r="E84" s="25">
        <v>1679299</v>
      </c>
      <c r="F84" s="26">
        <v>3.1379985238149527E-2</v>
      </c>
      <c r="G84" s="25">
        <v>55043978</v>
      </c>
      <c r="H84" s="25">
        <v>1857594</v>
      </c>
      <c r="I84" s="26">
        <f t="shared" si="1"/>
        <v>3.3747451901096244E-2</v>
      </c>
      <c r="J84" s="11">
        <v>53962724</v>
      </c>
      <c r="K84" s="12">
        <v>3615249</v>
      </c>
      <c r="L84" s="3">
        <v>6.6995302164508969E-2</v>
      </c>
      <c r="M84" s="11">
        <v>57519157</v>
      </c>
      <c r="N84" s="12">
        <v>3149766</v>
      </c>
      <c r="O84" s="3">
        <v>5.4760294904878389E-2</v>
      </c>
      <c r="P84" s="11">
        <v>53723254</v>
      </c>
      <c r="Q84" s="12">
        <v>7998595</v>
      </c>
      <c r="R84" s="3">
        <v>0.14888515502058011</v>
      </c>
      <c r="S84" s="10" t="e">
        <f>VLOOKUP(A84,Districts!$A$2:$R$608,19,FALSE)</f>
        <v>#REF!</v>
      </c>
      <c r="T84" s="13" t="e">
        <f>VLOOKUP(A84,Districts!$A$2:$R$608,20,FALSE)</f>
        <v>#REF!</v>
      </c>
      <c r="U84" s="3" t="e">
        <f>VLOOKUP(A84,Districts!$A$2:$R$608,21,FALSE)</f>
        <v>#REF!</v>
      </c>
    </row>
    <row r="85" spans="1:21" x14ac:dyDescent="0.2">
      <c r="A85" s="1" t="s">
        <v>218</v>
      </c>
      <c r="B85" s="1" t="s">
        <v>219</v>
      </c>
      <c r="C85" s="1" t="s">
        <v>25</v>
      </c>
      <c r="D85" s="25">
        <v>41982643</v>
      </c>
      <c r="E85" s="25">
        <v>745075</v>
      </c>
      <c r="F85" s="26">
        <v>1.7747215200338864E-2</v>
      </c>
      <c r="G85" s="25">
        <v>39948171</v>
      </c>
      <c r="H85" s="25">
        <v>321092</v>
      </c>
      <c r="I85" s="26">
        <f t="shared" si="1"/>
        <v>8.0377146678379842E-3</v>
      </c>
      <c r="J85" s="11">
        <v>38582394</v>
      </c>
      <c r="K85" s="12">
        <v>1178072</v>
      </c>
      <c r="L85" s="3">
        <v>3.0533926951241023E-2</v>
      </c>
      <c r="M85" s="11">
        <v>39263345</v>
      </c>
      <c r="N85" s="12">
        <v>785818</v>
      </c>
      <c r="O85" s="3">
        <v>2.00140359920939E-2</v>
      </c>
      <c r="P85" s="11">
        <v>39583632</v>
      </c>
      <c r="Q85" s="12">
        <v>1739235</v>
      </c>
      <c r="R85" s="3">
        <v>4.3938236895492561E-2</v>
      </c>
      <c r="S85" s="10" t="e">
        <f>VLOOKUP(A85,Districts!$A$2:$R$608,19,FALSE)</f>
        <v>#REF!</v>
      </c>
      <c r="T85" s="13" t="e">
        <f>VLOOKUP(A85,Districts!$A$2:$R$608,20,FALSE)</f>
        <v>#REF!</v>
      </c>
      <c r="U85" s="3" t="e">
        <f>VLOOKUP(A85,Districts!$A$2:$R$608,21,FALSE)</f>
        <v>#REF!</v>
      </c>
    </row>
    <row r="86" spans="1:21" x14ac:dyDescent="0.2">
      <c r="A86" s="1" t="s">
        <v>220</v>
      </c>
      <c r="B86" s="1" t="s">
        <v>221</v>
      </c>
      <c r="C86" s="1" t="s">
        <v>82</v>
      </c>
      <c r="D86" s="25">
        <v>21261408</v>
      </c>
      <c r="E86" s="25">
        <v>6602739</v>
      </c>
      <c r="F86" s="26">
        <v>0.3105504113368221</v>
      </c>
      <c r="G86" s="25">
        <v>23535615</v>
      </c>
      <c r="H86" s="25">
        <v>4229880</v>
      </c>
      <c r="I86" s="26">
        <f t="shared" si="1"/>
        <v>0.17972251840455411</v>
      </c>
      <c r="J86" s="11">
        <v>21461477</v>
      </c>
      <c r="K86" s="12">
        <v>6733739</v>
      </c>
      <c r="L86" s="3">
        <v>0.31375934657246562</v>
      </c>
      <c r="M86" s="11">
        <v>20690068</v>
      </c>
      <c r="N86" s="12">
        <v>7534402</v>
      </c>
      <c r="O86" s="3">
        <v>0.36415549721731216</v>
      </c>
      <c r="P86" s="11">
        <v>20897362</v>
      </c>
      <c r="Q86" s="12">
        <v>9712062</v>
      </c>
      <c r="R86" s="3">
        <v>0.46475062259054517</v>
      </c>
      <c r="S86" s="10" t="e">
        <f>VLOOKUP(A86,Districts!$A$2:$R$608,19,FALSE)</f>
        <v>#REF!</v>
      </c>
      <c r="T86" s="13" t="e">
        <f>VLOOKUP(A86,Districts!$A$2:$R$608,20,FALSE)</f>
        <v>#REF!</v>
      </c>
      <c r="U86" s="3" t="e">
        <f>VLOOKUP(A86,Districts!$A$2:$R$608,21,FALSE)</f>
        <v>#REF!</v>
      </c>
    </row>
    <row r="87" spans="1:21" x14ac:dyDescent="0.2">
      <c r="A87" s="1" t="s">
        <v>222</v>
      </c>
      <c r="B87" s="1" t="s">
        <v>223</v>
      </c>
      <c r="C87" s="1" t="s">
        <v>41</v>
      </c>
      <c r="D87" s="25">
        <v>22508436</v>
      </c>
      <c r="E87" s="25">
        <v>2060897</v>
      </c>
      <c r="F87" s="26">
        <v>9.1561092916451411E-2</v>
      </c>
      <c r="G87" s="25">
        <v>22510721</v>
      </c>
      <c r="H87" s="25">
        <v>1841931</v>
      </c>
      <c r="I87" s="26">
        <f t="shared" si="1"/>
        <v>8.1824611481791279E-2</v>
      </c>
      <c r="J87" s="11">
        <v>23475165</v>
      </c>
      <c r="K87" s="12">
        <v>2078194</v>
      </c>
      <c r="L87" s="3">
        <v>8.85273436842723E-2</v>
      </c>
      <c r="M87" s="11">
        <v>23477768</v>
      </c>
      <c r="N87" s="12">
        <v>2687189</v>
      </c>
      <c r="O87" s="3">
        <v>0.11445674904019837</v>
      </c>
      <c r="P87" s="11">
        <v>24052074</v>
      </c>
      <c r="Q87" s="12">
        <v>3712899</v>
      </c>
      <c r="R87" s="3">
        <v>0.15436918246634365</v>
      </c>
      <c r="S87" s="10" t="e">
        <f>VLOOKUP(A87,Districts!$A$2:$R$608,19,FALSE)</f>
        <v>#REF!</v>
      </c>
      <c r="T87" s="13" t="e">
        <f>VLOOKUP(A87,Districts!$A$2:$R$608,20,FALSE)</f>
        <v>#REF!</v>
      </c>
      <c r="U87" s="3" t="e">
        <f>VLOOKUP(A87,Districts!$A$2:$R$608,21,FALSE)</f>
        <v>#REF!</v>
      </c>
    </row>
    <row r="88" spans="1:21" x14ac:dyDescent="0.2">
      <c r="A88" s="1" t="s">
        <v>224</v>
      </c>
      <c r="B88" s="1" t="s">
        <v>225</v>
      </c>
      <c r="C88" s="1" t="s">
        <v>226</v>
      </c>
      <c r="D88" s="25">
        <v>46125141</v>
      </c>
      <c r="E88" s="25">
        <v>15461555</v>
      </c>
      <c r="F88" s="26">
        <v>0.33520883979519978</v>
      </c>
      <c r="G88" s="25">
        <v>46272186</v>
      </c>
      <c r="H88" s="25">
        <v>15189865</v>
      </c>
      <c r="I88" s="26">
        <f t="shared" si="1"/>
        <v>0.32827204230204293</v>
      </c>
      <c r="J88" s="11">
        <v>46326497</v>
      </c>
      <c r="K88" s="12">
        <v>14498196</v>
      </c>
      <c r="L88" s="3">
        <v>0.31295688081056505</v>
      </c>
      <c r="M88" s="11">
        <v>48034060</v>
      </c>
      <c r="N88" s="12">
        <v>14125261</v>
      </c>
      <c r="O88" s="3">
        <v>0.29406760536169541</v>
      </c>
      <c r="P88" s="11">
        <v>53114370</v>
      </c>
      <c r="Q88" s="12">
        <v>12868051</v>
      </c>
      <c r="R88" s="3">
        <v>0.24227061339520736</v>
      </c>
      <c r="S88" s="10" t="e">
        <f>VLOOKUP(A88,Districts!$A$2:$R$608,19,FALSE)</f>
        <v>#REF!</v>
      </c>
      <c r="T88" s="13" t="e">
        <f>VLOOKUP(A88,Districts!$A$2:$R$608,20,FALSE)</f>
        <v>#REF!</v>
      </c>
      <c r="U88" s="3" t="e">
        <f>VLOOKUP(A88,Districts!$A$2:$R$608,21,FALSE)</f>
        <v>#REF!</v>
      </c>
    </row>
    <row r="89" spans="1:21" x14ac:dyDescent="0.2">
      <c r="A89" s="1" t="s">
        <v>227</v>
      </c>
      <c r="B89" s="1" t="s">
        <v>228</v>
      </c>
      <c r="C89" s="1" t="s">
        <v>32</v>
      </c>
      <c r="D89" s="25">
        <v>12794343</v>
      </c>
      <c r="E89" s="25">
        <v>-436440</v>
      </c>
      <c r="F89" s="26">
        <v>-3.4111950883292719E-2</v>
      </c>
      <c r="G89" s="25">
        <v>12492961</v>
      </c>
      <c r="H89" s="25">
        <v>291282</v>
      </c>
      <c r="I89" s="26">
        <f t="shared" si="1"/>
        <v>2.3315689531088746E-2</v>
      </c>
      <c r="J89" s="11">
        <v>12358912</v>
      </c>
      <c r="K89" s="12">
        <v>1133137</v>
      </c>
      <c r="L89" s="3">
        <v>9.1685821535099535E-2</v>
      </c>
      <c r="M89" s="11">
        <v>12845684</v>
      </c>
      <c r="N89" s="12">
        <v>1851817</v>
      </c>
      <c r="O89" s="3">
        <v>0.14415869174424656</v>
      </c>
      <c r="P89" s="11">
        <v>12986040</v>
      </c>
      <c r="Q89" s="12">
        <v>3294596</v>
      </c>
      <c r="R89" s="3">
        <v>0.25370289942122465</v>
      </c>
      <c r="S89" s="10" t="e">
        <f>VLOOKUP(A89,Districts!$A$2:$R$608,19,FALSE)</f>
        <v>#REF!</v>
      </c>
      <c r="T89" s="13" t="e">
        <f>VLOOKUP(A89,Districts!$A$2:$R$608,20,FALSE)</f>
        <v>#REF!</v>
      </c>
      <c r="U89" s="3" t="e">
        <f>VLOOKUP(A89,Districts!$A$2:$R$608,21,FALSE)</f>
        <v>#REF!</v>
      </c>
    </row>
    <row r="90" spans="1:21" x14ac:dyDescent="0.2">
      <c r="A90" s="1" t="s">
        <v>229</v>
      </c>
      <c r="B90" s="1" t="s">
        <v>230</v>
      </c>
      <c r="C90" s="1" t="s">
        <v>11</v>
      </c>
      <c r="D90" s="25">
        <v>45558085</v>
      </c>
      <c r="E90" s="25">
        <v>4905175</v>
      </c>
      <c r="F90" s="26">
        <v>0.10766859493764938</v>
      </c>
      <c r="G90" s="25">
        <v>40030062</v>
      </c>
      <c r="H90" s="25">
        <v>4867389</v>
      </c>
      <c r="I90" s="26">
        <f t="shared" si="1"/>
        <v>0.1215933415241775</v>
      </c>
      <c r="J90" s="11">
        <v>37887941</v>
      </c>
      <c r="K90" s="12">
        <v>5977359</v>
      </c>
      <c r="L90" s="3">
        <v>0.15776415509092986</v>
      </c>
      <c r="M90" s="11">
        <v>38487590</v>
      </c>
      <c r="N90" s="12">
        <v>9427336</v>
      </c>
      <c r="O90" s="3">
        <v>0.2449448250721856</v>
      </c>
      <c r="P90" s="11">
        <v>39029964</v>
      </c>
      <c r="Q90" s="12">
        <v>15749467</v>
      </c>
      <c r="R90" s="3">
        <v>0.40352245777116269</v>
      </c>
      <c r="S90" s="10" t="e">
        <f>VLOOKUP(A90,Districts!$A$2:$R$608,19,FALSE)</f>
        <v>#REF!</v>
      </c>
      <c r="T90" s="13" t="e">
        <f>VLOOKUP(A90,Districts!$A$2:$R$608,20,FALSE)</f>
        <v>#REF!</v>
      </c>
      <c r="U90" s="3" t="e">
        <f>VLOOKUP(A90,Districts!$A$2:$R$608,21,FALSE)</f>
        <v>#REF!</v>
      </c>
    </row>
    <row r="91" spans="1:21" x14ac:dyDescent="0.2">
      <c r="A91" s="1" t="s">
        <v>231</v>
      </c>
      <c r="B91" s="1" t="s">
        <v>232</v>
      </c>
      <c r="C91" s="1" t="s">
        <v>233</v>
      </c>
      <c r="D91" s="29">
        <v>27300383</v>
      </c>
      <c r="E91" s="29">
        <v>2640075</v>
      </c>
      <c r="F91" s="30">
        <v>9.6704687256585375E-2</v>
      </c>
      <c r="G91" s="29">
        <v>28833532</v>
      </c>
      <c r="H91" s="29">
        <v>2725368</v>
      </c>
      <c r="I91" s="30">
        <v>9.4520782261430888E-2</v>
      </c>
      <c r="J91" s="11">
        <v>28409005</v>
      </c>
      <c r="K91" s="12">
        <v>3184813</v>
      </c>
      <c r="L91" s="3">
        <v>0.11210575660780799</v>
      </c>
      <c r="M91" s="11">
        <v>28495586</v>
      </c>
      <c r="N91" s="12">
        <v>3445245</v>
      </c>
      <c r="O91" s="3">
        <v>0.12090451482555929</v>
      </c>
      <c r="P91" s="11">
        <v>29368631</v>
      </c>
      <c r="Q91" s="12">
        <v>3693873</v>
      </c>
      <c r="R91" s="3">
        <v>0.12577613849280206</v>
      </c>
      <c r="S91" s="10" t="e">
        <f>VLOOKUP(A91,Districts!$A$2:$R$608,19,FALSE)</f>
        <v>#REF!</v>
      </c>
      <c r="T91" s="13" t="e">
        <f>VLOOKUP(A91,Districts!$A$2:$R$608,20,FALSE)</f>
        <v>#REF!</v>
      </c>
      <c r="U91" s="3" t="e">
        <f>VLOOKUP(A91,Districts!$A$2:$R$608,21,FALSE)</f>
        <v>#REF!</v>
      </c>
    </row>
    <row r="92" spans="1:21" x14ac:dyDescent="0.2">
      <c r="A92" s="1" t="s">
        <v>234</v>
      </c>
      <c r="B92" s="1" t="s">
        <v>235</v>
      </c>
      <c r="C92" s="1" t="s">
        <v>25</v>
      </c>
      <c r="D92" s="25">
        <v>55631084</v>
      </c>
      <c r="E92" s="25">
        <v>19695339</v>
      </c>
      <c r="F92" s="26">
        <v>0.35403478745803335</v>
      </c>
      <c r="G92" s="25">
        <v>61367912</v>
      </c>
      <c r="H92" s="25">
        <v>22744318</v>
      </c>
      <c r="I92" s="26">
        <f t="shared" si="1"/>
        <v>0.3706223213199758</v>
      </c>
      <c r="J92" s="11">
        <v>60723738</v>
      </c>
      <c r="K92" s="12">
        <v>25191689</v>
      </c>
      <c r="L92" s="3">
        <v>0.41485734952614411</v>
      </c>
      <c r="M92" s="11">
        <v>62516334</v>
      </c>
      <c r="N92" s="12">
        <v>28058971</v>
      </c>
      <c r="O92" s="3">
        <v>0.44882623795566773</v>
      </c>
      <c r="P92" s="11">
        <v>65124412</v>
      </c>
      <c r="Q92" s="12">
        <v>29705690</v>
      </c>
      <c r="R92" s="3">
        <v>0.45613755407112161</v>
      </c>
      <c r="S92" s="10" t="e">
        <f>VLOOKUP(A92,Districts!$A$2:$R$608,19,FALSE)</f>
        <v>#REF!</v>
      </c>
      <c r="T92" s="13" t="e">
        <f>VLOOKUP(A92,Districts!$A$2:$R$608,20,FALSE)</f>
        <v>#REF!</v>
      </c>
      <c r="U92" s="3" t="e">
        <f>VLOOKUP(A92,Districts!$A$2:$R$608,21,FALSE)</f>
        <v>#REF!</v>
      </c>
    </row>
    <row r="93" spans="1:21" x14ac:dyDescent="0.2">
      <c r="A93" s="1" t="s">
        <v>236</v>
      </c>
      <c r="B93" s="1" t="s">
        <v>237</v>
      </c>
      <c r="C93" s="1" t="s">
        <v>56</v>
      </c>
      <c r="D93" s="25">
        <v>70489333</v>
      </c>
      <c r="E93" s="25">
        <v>14920293</v>
      </c>
      <c r="F93" s="26">
        <v>0.21166738802876742</v>
      </c>
      <c r="G93" s="25">
        <v>69102761</v>
      </c>
      <c r="H93" s="25">
        <v>18489436</v>
      </c>
      <c r="I93" s="26">
        <f t="shared" si="1"/>
        <v>0.26756435969324005</v>
      </c>
      <c r="J93" s="11">
        <v>65278663</v>
      </c>
      <c r="K93" s="12">
        <v>21423295</v>
      </c>
      <c r="L93" s="3">
        <v>0.32818219637862373</v>
      </c>
      <c r="M93" s="11">
        <v>64787094</v>
      </c>
      <c r="N93" s="12">
        <v>29376292</v>
      </c>
      <c r="O93" s="3">
        <v>0.45342814727883923</v>
      </c>
      <c r="P93" s="11">
        <v>68391912</v>
      </c>
      <c r="Q93" s="12">
        <v>39469240</v>
      </c>
      <c r="R93" s="3">
        <v>0.57710391252111803</v>
      </c>
      <c r="S93" s="10" t="e">
        <f>VLOOKUP(A93,Districts!$A$2:$R$608,19,FALSE)</f>
        <v>#REF!</v>
      </c>
      <c r="T93" s="13" t="e">
        <f>VLOOKUP(A93,Districts!$A$2:$R$608,20,FALSE)</f>
        <v>#REF!</v>
      </c>
      <c r="U93" s="3" t="e">
        <f>VLOOKUP(A93,Districts!$A$2:$R$608,21,FALSE)</f>
        <v>#REF!</v>
      </c>
    </row>
    <row r="94" spans="1:21" x14ac:dyDescent="0.2">
      <c r="A94" s="1" t="s">
        <v>238</v>
      </c>
      <c r="B94" s="1" t="s">
        <v>239</v>
      </c>
      <c r="C94" s="1" t="s">
        <v>76</v>
      </c>
      <c r="D94" s="25">
        <v>45520615</v>
      </c>
      <c r="E94" s="25">
        <v>5089417</v>
      </c>
      <c r="F94" s="26">
        <v>0.11180466256881635</v>
      </c>
      <c r="G94" s="25">
        <v>48392740</v>
      </c>
      <c r="H94" s="25">
        <v>6842391</v>
      </c>
      <c r="I94" s="26">
        <f t="shared" si="1"/>
        <v>0.14139292381460525</v>
      </c>
      <c r="J94" s="11">
        <v>46252442</v>
      </c>
      <c r="K94" s="12">
        <v>7994761</v>
      </c>
      <c r="L94" s="3">
        <v>0.17285057078715974</v>
      </c>
      <c r="M94" s="11">
        <v>47692944</v>
      </c>
      <c r="N94" s="12">
        <v>9923095</v>
      </c>
      <c r="O94" s="3">
        <v>0.20806211920991918</v>
      </c>
      <c r="P94" s="11">
        <v>48935266</v>
      </c>
      <c r="Q94" s="12">
        <v>11870434</v>
      </c>
      <c r="R94" s="3">
        <v>0.24257422039966023</v>
      </c>
      <c r="S94" s="10" t="e">
        <f>VLOOKUP(A94,Districts!$A$2:$R$608,19,FALSE)</f>
        <v>#REF!</v>
      </c>
      <c r="T94" s="13" t="e">
        <f>VLOOKUP(A94,Districts!$A$2:$R$608,20,FALSE)</f>
        <v>#REF!</v>
      </c>
      <c r="U94" s="3" t="e">
        <f>VLOOKUP(A94,Districts!$A$2:$R$608,21,FALSE)</f>
        <v>#REF!</v>
      </c>
    </row>
    <row r="95" spans="1:21" x14ac:dyDescent="0.2">
      <c r="A95" s="1" t="s">
        <v>240</v>
      </c>
      <c r="B95" s="1" t="s">
        <v>241</v>
      </c>
      <c r="C95" s="1" t="s">
        <v>168</v>
      </c>
      <c r="D95" s="25">
        <v>162943805</v>
      </c>
      <c r="E95" s="25">
        <v>4021289</v>
      </c>
      <c r="F95" s="26">
        <v>2.4678992858918447E-2</v>
      </c>
      <c r="G95" s="25">
        <v>71140500</v>
      </c>
      <c r="H95" s="25">
        <v>1690044</v>
      </c>
      <c r="I95" s="26">
        <f t="shared" si="1"/>
        <v>2.3756425664705757E-2</v>
      </c>
      <c r="J95" s="11">
        <v>69187704</v>
      </c>
      <c r="K95" s="12">
        <v>1523221</v>
      </c>
      <c r="L95" s="3">
        <v>2.2015776098018806E-2</v>
      </c>
      <c r="M95" s="11">
        <v>72865608</v>
      </c>
      <c r="N95" s="12">
        <v>1649253</v>
      </c>
      <c r="O95" s="3">
        <v>2.2634176057379499E-2</v>
      </c>
      <c r="P95" s="11">
        <v>75764007</v>
      </c>
      <c r="Q95" s="12">
        <v>2593485</v>
      </c>
      <c r="R95" s="3">
        <v>3.4231096040102528E-2</v>
      </c>
      <c r="S95" s="10" t="e">
        <f>VLOOKUP(A95,Districts!$A$2:$R$608,19,FALSE)</f>
        <v>#REF!</v>
      </c>
      <c r="T95" s="13" t="e">
        <f>VLOOKUP(A95,Districts!$A$2:$R$608,20,FALSE)</f>
        <v>#REF!</v>
      </c>
      <c r="U95" s="3" t="e">
        <f>VLOOKUP(A95,Districts!$A$2:$R$608,21,FALSE)</f>
        <v>#REF!</v>
      </c>
    </row>
    <row r="96" spans="1:21" x14ac:dyDescent="0.2">
      <c r="A96" s="1" t="s">
        <v>242</v>
      </c>
      <c r="B96" s="1" t="s">
        <v>243</v>
      </c>
      <c r="C96" s="1" t="s">
        <v>82</v>
      </c>
      <c r="D96" s="25">
        <v>36588147</v>
      </c>
      <c r="E96" s="25">
        <v>2244111</v>
      </c>
      <c r="F96" s="26">
        <v>6.1334371483748547E-2</v>
      </c>
      <c r="G96" s="25">
        <v>35170358</v>
      </c>
      <c r="H96" s="25">
        <v>3427581</v>
      </c>
      <c r="I96" s="26">
        <f t="shared" si="1"/>
        <v>9.7456528591491731E-2</v>
      </c>
      <c r="J96" s="11">
        <v>31832418</v>
      </c>
      <c r="K96" s="12">
        <v>6721308</v>
      </c>
      <c r="L96" s="3">
        <v>0.21114663673994227</v>
      </c>
      <c r="M96" s="11">
        <v>32831680</v>
      </c>
      <c r="N96" s="12">
        <v>10377474</v>
      </c>
      <c r="O96" s="3">
        <v>0.3160811143383464</v>
      </c>
      <c r="P96" s="11">
        <v>35011533</v>
      </c>
      <c r="Q96" s="12">
        <v>14562028</v>
      </c>
      <c r="R96" s="3">
        <v>0.41592089098183732</v>
      </c>
      <c r="S96" s="10" t="e">
        <f>VLOOKUP(A96,Districts!$A$2:$R$608,19,FALSE)</f>
        <v>#REF!</v>
      </c>
      <c r="T96" s="13" t="e">
        <f>VLOOKUP(A96,Districts!$A$2:$R$608,20,FALSE)</f>
        <v>#REF!</v>
      </c>
      <c r="U96" s="3" t="e">
        <f>VLOOKUP(A96,Districts!$A$2:$R$608,21,FALSE)</f>
        <v>#REF!</v>
      </c>
    </row>
    <row r="97" spans="1:21" x14ac:dyDescent="0.2">
      <c r="A97" s="1" t="s">
        <v>244</v>
      </c>
      <c r="B97" s="1" t="s">
        <v>245</v>
      </c>
      <c r="C97" s="1" t="s">
        <v>246</v>
      </c>
      <c r="D97" s="25">
        <v>33351725</v>
      </c>
      <c r="E97" s="25">
        <v>3005394</v>
      </c>
      <c r="F97" s="26">
        <v>9.0112100648467211E-2</v>
      </c>
      <c r="G97" s="25">
        <v>31197434</v>
      </c>
      <c r="H97" s="25">
        <v>2309394</v>
      </c>
      <c r="I97" s="26">
        <f t="shared" si="1"/>
        <v>7.4025126553677462E-2</v>
      </c>
      <c r="J97" s="11">
        <v>31604704</v>
      </c>
      <c r="K97" s="12">
        <v>1150829</v>
      </c>
      <c r="L97" s="3">
        <v>3.6413218741108921E-2</v>
      </c>
      <c r="M97" s="11">
        <v>32240683</v>
      </c>
      <c r="N97" s="12">
        <v>2095030</v>
      </c>
      <c r="O97" s="3">
        <v>6.4980943486836182E-2</v>
      </c>
      <c r="P97" s="11">
        <v>34540087</v>
      </c>
      <c r="Q97" s="12">
        <v>3726004</v>
      </c>
      <c r="R97" s="3">
        <v>0.10787477171091087</v>
      </c>
      <c r="S97" s="10" t="e">
        <f>VLOOKUP(A97,Districts!$A$2:$R$608,19,FALSE)</f>
        <v>#REF!</v>
      </c>
      <c r="T97" s="13" t="e">
        <f>VLOOKUP(A97,Districts!$A$2:$R$608,20,FALSE)</f>
        <v>#REF!</v>
      </c>
      <c r="U97" s="3" t="e">
        <f>VLOOKUP(A97,Districts!$A$2:$R$608,21,FALSE)</f>
        <v>#REF!</v>
      </c>
    </row>
    <row r="98" spans="1:21" x14ac:dyDescent="0.2">
      <c r="A98" s="1" t="s">
        <v>247</v>
      </c>
      <c r="B98" s="1" t="s">
        <v>248</v>
      </c>
      <c r="C98" s="1" t="s">
        <v>249</v>
      </c>
      <c r="D98" s="25">
        <v>20246418</v>
      </c>
      <c r="E98" s="25">
        <v>9454395</v>
      </c>
      <c r="F98" s="26">
        <v>0.46696630485451796</v>
      </c>
      <c r="G98" s="25">
        <v>20367912</v>
      </c>
      <c r="H98" s="25">
        <v>9352544</v>
      </c>
      <c r="I98" s="26">
        <f t="shared" si="1"/>
        <v>0.45918030282141831</v>
      </c>
      <c r="J98" s="11">
        <v>19812444</v>
      </c>
      <c r="K98" s="12">
        <v>9242761</v>
      </c>
      <c r="L98" s="3">
        <v>0.46651291481252893</v>
      </c>
      <c r="M98" s="11">
        <v>20452553</v>
      </c>
      <c r="N98" s="12">
        <v>9970321</v>
      </c>
      <c r="O98" s="3">
        <v>0.48748540096681331</v>
      </c>
      <c r="P98" s="11">
        <v>20222598</v>
      </c>
      <c r="Q98" s="12">
        <v>12125631</v>
      </c>
      <c r="R98" s="3">
        <v>0.59960797321887127</v>
      </c>
      <c r="S98" s="10" t="e">
        <f>VLOOKUP(A98,Districts!$A$2:$R$608,19,FALSE)</f>
        <v>#REF!</v>
      </c>
      <c r="T98" s="13" t="e">
        <f>VLOOKUP(A98,Districts!$A$2:$R$608,20,FALSE)</f>
        <v>#REF!</v>
      </c>
      <c r="U98" s="3" t="e">
        <f>VLOOKUP(A98,Districts!$A$2:$R$608,21,FALSE)</f>
        <v>#REF!</v>
      </c>
    </row>
    <row r="99" spans="1:21" x14ac:dyDescent="0.2">
      <c r="A99" s="1" t="s">
        <v>250</v>
      </c>
      <c r="B99" s="1" t="s">
        <v>251</v>
      </c>
      <c r="C99" s="1" t="s">
        <v>20</v>
      </c>
      <c r="D99" s="25">
        <v>12626756</v>
      </c>
      <c r="E99" s="25">
        <v>2836225</v>
      </c>
      <c r="F99" s="26">
        <v>0.22462024291908389</v>
      </c>
      <c r="G99" s="25">
        <v>11655826</v>
      </c>
      <c r="H99" s="25">
        <v>3230125</v>
      </c>
      <c r="I99" s="26">
        <f t="shared" si="1"/>
        <v>0.27712536202925475</v>
      </c>
      <c r="J99" s="11">
        <v>11160111</v>
      </c>
      <c r="K99" s="12">
        <v>3549519</v>
      </c>
      <c r="L99" s="3">
        <v>0.3180540946232524</v>
      </c>
      <c r="M99" s="11">
        <v>11244943</v>
      </c>
      <c r="N99" s="12">
        <v>4674710</v>
      </c>
      <c r="O99" s="3">
        <v>0.41571664702969147</v>
      </c>
      <c r="P99" s="11">
        <v>12212655</v>
      </c>
      <c r="Q99" s="12">
        <v>5012267</v>
      </c>
      <c r="R99" s="3">
        <v>0.41041583504979057</v>
      </c>
      <c r="S99" s="10" t="e">
        <f>VLOOKUP(A99,Districts!$A$2:$R$608,19,FALSE)</f>
        <v>#REF!</v>
      </c>
      <c r="T99" s="13" t="e">
        <f>VLOOKUP(A99,Districts!$A$2:$R$608,20,FALSE)</f>
        <v>#REF!</v>
      </c>
      <c r="U99" s="3" t="e">
        <f>VLOOKUP(A99,Districts!$A$2:$R$608,21,FALSE)</f>
        <v>#REF!</v>
      </c>
    </row>
    <row r="100" spans="1:21" x14ac:dyDescent="0.2">
      <c r="A100" s="1" t="s">
        <v>252</v>
      </c>
      <c r="B100" s="1" t="s">
        <v>253</v>
      </c>
      <c r="C100" s="1" t="s">
        <v>171</v>
      </c>
      <c r="D100" s="25">
        <v>56986195</v>
      </c>
      <c r="E100" s="25">
        <v>14156224</v>
      </c>
      <c r="F100" s="26">
        <v>0.24841497138034924</v>
      </c>
      <c r="G100" s="25">
        <v>59147846</v>
      </c>
      <c r="H100" s="25">
        <v>15026601</v>
      </c>
      <c r="I100" s="26">
        <f t="shared" si="1"/>
        <v>0.25405153384621987</v>
      </c>
      <c r="J100" s="11">
        <v>59589685</v>
      </c>
      <c r="K100" s="12">
        <v>16033865</v>
      </c>
      <c r="L100" s="3">
        <v>0.26907114880704608</v>
      </c>
      <c r="M100" s="11">
        <v>62020228</v>
      </c>
      <c r="N100" s="12">
        <v>17263531</v>
      </c>
      <c r="O100" s="3">
        <v>0.27835323339991591</v>
      </c>
      <c r="P100" s="11">
        <v>62563953</v>
      </c>
      <c r="Q100" s="12">
        <v>21132672</v>
      </c>
      <c r="R100" s="3">
        <v>0.33777712223522705</v>
      </c>
      <c r="S100" s="10" t="e">
        <f>VLOOKUP(A100,Districts!$A$2:$R$608,19,FALSE)</f>
        <v>#REF!</v>
      </c>
      <c r="T100" s="13" t="e">
        <f>VLOOKUP(A100,Districts!$A$2:$R$608,20,FALSE)</f>
        <v>#REF!</v>
      </c>
      <c r="U100" s="3" t="e">
        <f>VLOOKUP(A100,Districts!$A$2:$R$608,21,FALSE)</f>
        <v>#REF!</v>
      </c>
    </row>
    <row r="101" spans="1:21" x14ac:dyDescent="0.2">
      <c r="A101" s="1" t="s">
        <v>254</v>
      </c>
      <c r="B101" s="1" t="s">
        <v>255</v>
      </c>
      <c r="C101" s="1" t="s">
        <v>256</v>
      </c>
      <c r="D101" s="25">
        <v>4095209</v>
      </c>
      <c r="E101" s="25">
        <v>1700676</v>
      </c>
      <c r="F101" s="26">
        <v>0.4152842992872891</v>
      </c>
      <c r="G101" s="25">
        <v>4338653</v>
      </c>
      <c r="H101" s="25">
        <v>1436813</v>
      </c>
      <c r="I101" s="26">
        <f t="shared" si="1"/>
        <v>0.33116568667740887</v>
      </c>
      <c r="J101" s="11">
        <v>4389006</v>
      </c>
      <c r="K101" s="12">
        <v>1553678</v>
      </c>
      <c r="L101" s="3">
        <v>0.35399313648694031</v>
      </c>
      <c r="M101" s="11">
        <v>5128214</v>
      </c>
      <c r="N101" s="12">
        <v>970980</v>
      </c>
      <c r="O101" s="3">
        <v>0.18934077244046368</v>
      </c>
      <c r="P101" s="11">
        <v>4714170</v>
      </c>
      <c r="Q101" s="12">
        <v>886658</v>
      </c>
      <c r="R101" s="3">
        <v>0.18808358629408783</v>
      </c>
      <c r="S101" s="10" t="e">
        <f>VLOOKUP(A101,Districts!$A$2:$R$608,19,FALSE)</f>
        <v>#REF!</v>
      </c>
      <c r="T101" s="13" t="e">
        <f>VLOOKUP(A101,Districts!$A$2:$R$608,20,FALSE)</f>
        <v>#REF!</v>
      </c>
      <c r="U101" s="3" t="e">
        <f>VLOOKUP(A101,Districts!$A$2:$R$608,21,FALSE)</f>
        <v>#REF!</v>
      </c>
    </row>
    <row r="102" spans="1:21" x14ac:dyDescent="0.2">
      <c r="A102" s="1" t="s">
        <v>257</v>
      </c>
      <c r="B102" s="1" t="s">
        <v>258</v>
      </c>
      <c r="C102" s="1" t="s">
        <v>259</v>
      </c>
      <c r="D102" s="25">
        <v>18057044</v>
      </c>
      <c r="E102" s="25">
        <v>3376330</v>
      </c>
      <c r="F102" s="26">
        <v>0.18698132429649061</v>
      </c>
      <c r="G102" s="25">
        <v>18521311</v>
      </c>
      <c r="H102" s="25">
        <v>2712671</v>
      </c>
      <c r="I102" s="26">
        <f t="shared" si="1"/>
        <v>0.14646214838679616</v>
      </c>
      <c r="J102" s="11">
        <v>18670894</v>
      </c>
      <c r="K102" s="12">
        <v>2442336</v>
      </c>
      <c r="L102" s="3">
        <v>0.13080980482241503</v>
      </c>
      <c r="M102" s="11">
        <v>18960647</v>
      </c>
      <c r="N102" s="12">
        <v>2246718</v>
      </c>
      <c r="O102" s="3">
        <v>0.11849374127370231</v>
      </c>
      <c r="P102" s="11">
        <v>19487713</v>
      </c>
      <c r="Q102" s="12">
        <v>2035032</v>
      </c>
      <c r="R102" s="3">
        <v>0.10442641473630077</v>
      </c>
      <c r="S102" s="10" t="e">
        <f>VLOOKUP(A102,Districts!$A$2:$R$608,19,FALSE)</f>
        <v>#REF!</v>
      </c>
      <c r="T102" s="13" t="e">
        <f>VLOOKUP(A102,Districts!$A$2:$R$608,20,FALSE)</f>
        <v>#REF!</v>
      </c>
      <c r="U102" s="3" t="e">
        <f>VLOOKUP(A102,Districts!$A$2:$R$608,21,FALSE)</f>
        <v>#REF!</v>
      </c>
    </row>
    <row r="103" spans="1:21" x14ac:dyDescent="0.2">
      <c r="A103" s="1" t="s">
        <v>260</v>
      </c>
      <c r="B103" s="1" t="s">
        <v>261</v>
      </c>
      <c r="C103" s="1" t="s">
        <v>88</v>
      </c>
      <c r="D103" s="25">
        <v>22601329</v>
      </c>
      <c r="E103" s="25">
        <v>9071309</v>
      </c>
      <c r="F103" s="26">
        <v>0.40136175178017186</v>
      </c>
      <c r="G103" s="25">
        <v>25466997</v>
      </c>
      <c r="H103" s="25">
        <v>7517785</v>
      </c>
      <c r="I103" s="26">
        <f t="shared" si="1"/>
        <v>0.29519715261285029</v>
      </c>
      <c r="J103" s="11">
        <v>26300003</v>
      </c>
      <c r="K103" s="12">
        <v>5141471</v>
      </c>
      <c r="L103" s="3">
        <v>0.19549317161674848</v>
      </c>
      <c r="M103" s="11">
        <v>26448229</v>
      </c>
      <c r="N103" s="12">
        <v>3210454</v>
      </c>
      <c r="O103" s="3">
        <v>0.12138635067020934</v>
      </c>
      <c r="P103" s="11">
        <v>27026717</v>
      </c>
      <c r="Q103" s="12">
        <v>4140875</v>
      </c>
      <c r="R103" s="3">
        <v>0.15321413251931412</v>
      </c>
      <c r="S103" s="10" t="e">
        <f>VLOOKUP(A103,Districts!$A$2:$R$608,19,FALSE)</f>
        <v>#REF!</v>
      </c>
      <c r="T103" s="13" t="e">
        <f>VLOOKUP(A103,Districts!$A$2:$R$608,20,FALSE)</f>
        <v>#REF!</v>
      </c>
      <c r="U103" s="3" t="e">
        <f>VLOOKUP(A103,Districts!$A$2:$R$608,21,FALSE)</f>
        <v>#REF!</v>
      </c>
    </row>
    <row r="104" spans="1:21" x14ac:dyDescent="0.2">
      <c r="A104" s="1" t="s">
        <v>262</v>
      </c>
      <c r="B104" s="1" t="s">
        <v>263</v>
      </c>
      <c r="C104" s="1" t="s">
        <v>158</v>
      </c>
      <c r="D104" s="25">
        <v>24207102</v>
      </c>
      <c r="E104" s="25">
        <v>336585</v>
      </c>
      <c r="F104" s="26">
        <v>1.3904390537950392E-2</v>
      </c>
      <c r="G104" s="25">
        <v>23730927</v>
      </c>
      <c r="H104" s="25">
        <v>31542</v>
      </c>
      <c r="I104" s="26">
        <f t="shared" si="1"/>
        <v>1.329151617212425E-3</v>
      </c>
      <c r="J104" s="11">
        <v>22479129</v>
      </c>
      <c r="K104" s="12">
        <v>82880</v>
      </c>
      <c r="L104" s="3">
        <v>3.6869755941166581E-3</v>
      </c>
      <c r="M104" s="11">
        <v>23369890</v>
      </c>
      <c r="N104" s="12">
        <v>170403</v>
      </c>
      <c r="O104" s="3">
        <v>7.2915619200603857E-3</v>
      </c>
      <c r="P104" s="11">
        <v>24339533</v>
      </c>
      <c r="Q104" s="12">
        <v>619412</v>
      </c>
      <c r="R104" s="3">
        <v>2.5448803804082848E-2</v>
      </c>
      <c r="S104" s="10" t="e">
        <f>VLOOKUP(A104,Districts!$A$2:$R$608,19,FALSE)</f>
        <v>#REF!</v>
      </c>
      <c r="T104" s="13" t="e">
        <f>VLOOKUP(A104,Districts!$A$2:$R$608,20,FALSE)</f>
        <v>#REF!</v>
      </c>
      <c r="U104" s="3" t="e">
        <f>VLOOKUP(A104,Districts!$A$2:$R$608,21,FALSE)</f>
        <v>#REF!</v>
      </c>
    </row>
    <row r="105" spans="1:21" x14ac:dyDescent="0.2">
      <c r="A105" s="1" t="s">
        <v>264</v>
      </c>
      <c r="B105" s="1" t="s">
        <v>265</v>
      </c>
      <c r="C105" s="1" t="s">
        <v>11</v>
      </c>
      <c r="D105" s="25">
        <v>39865441</v>
      </c>
      <c r="E105" s="25">
        <v>4026809</v>
      </c>
      <c r="F105" s="26">
        <v>0.10101002018264391</v>
      </c>
      <c r="G105" s="25">
        <v>39604323</v>
      </c>
      <c r="H105" s="25">
        <v>5401105</v>
      </c>
      <c r="I105" s="26">
        <f t="shared" si="1"/>
        <v>0.13637665261946277</v>
      </c>
      <c r="J105" s="11">
        <v>39582418</v>
      </c>
      <c r="K105" s="12">
        <v>6136450</v>
      </c>
      <c r="L105" s="3">
        <v>0.15502969020235197</v>
      </c>
      <c r="M105" s="11">
        <v>42817447</v>
      </c>
      <c r="N105" s="12">
        <v>6703195</v>
      </c>
      <c r="O105" s="3">
        <v>0.15655288835880382</v>
      </c>
      <c r="P105" s="11">
        <v>43494543</v>
      </c>
      <c r="Q105" s="12">
        <v>7057106</v>
      </c>
      <c r="R105" s="3">
        <v>0.16225267615755842</v>
      </c>
      <c r="S105" s="10" t="e">
        <f>VLOOKUP(A105,Districts!$A$2:$R$608,19,FALSE)</f>
        <v>#REF!</v>
      </c>
      <c r="T105" s="13" t="e">
        <f>VLOOKUP(A105,Districts!$A$2:$R$608,20,FALSE)</f>
        <v>#REF!</v>
      </c>
      <c r="U105" s="3" t="e">
        <f>VLOOKUP(A105,Districts!$A$2:$R$608,21,FALSE)</f>
        <v>#REF!</v>
      </c>
    </row>
    <row r="106" spans="1:21" x14ac:dyDescent="0.2">
      <c r="A106" s="1" t="s">
        <v>266</v>
      </c>
      <c r="B106" s="1" t="s">
        <v>267</v>
      </c>
      <c r="C106" s="1" t="s">
        <v>82</v>
      </c>
      <c r="D106" s="25">
        <v>12482538</v>
      </c>
      <c r="E106" s="25">
        <v>22317</v>
      </c>
      <c r="F106" s="26">
        <v>1.7878575655047074E-3</v>
      </c>
      <c r="G106" s="25">
        <v>13348356</v>
      </c>
      <c r="H106" s="25">
        <v>227698</v>
      </c>
      <c r="I106" s="26">
        <f t="shared" si="1"/>
        <v>1.7058130604248194E-2</v>
      </c>
      <c r="J106" s="11">
        <v>12035229</v>
      </c>
      <c r="K106" s="12">
        <v>684693</v>
      </c>
      <c r="L106" s="3">
        <v>5.6890733030505694E-2</v>
      </c>
      <c r="M106" s="11">
        <v>12982722</v>
      </c>
      <c r="N106" s="12">
        <v>730238</v>
      </c>
      <c r="O106" s="3">
        <v>5.6246910316650085E-2</v>
      </c>
      <c r="P106" s="11">
        <v>13111135</v>
      </c>
      <c r="Q106" s="12">
        <v>1645675</v>
      </c>
      <c r="R106" s="3">
        <v>0.12551735604888517</v>
      </c>
      <c r="S106" s="10" t="e">
        <f>VLOOKUP(A106,Districts!$A$2:$R$608,19,FALSE)</f>
        <v>#REF!</v>
      </c>
      <c r="T106" s="13" t="e">
        <f>VLOOKUP(A106,Districts!$A$2:$R$608,20,FALSE)</f>
        <v>#REF!</v>
      </c>
      <c r="U106" s="3" t="e">
        <f>VLOOKUP(A106,Districts!$A$2:$R$608,21,FALSE)</f>
        <v>#REF!</v>
      </c>
    </row>
    <row r="107" spans="1:21" x14ac:dyDescent="0.2">
      <c r="A107" s="1" t="s">
        <v>268</v>
      </c>
      <c r="B107" s="1" t="s">
        <v>269</v>
      </c>
      <c r="C107" s="1" t="s">
        <v>25</v>
      </c>
      <c r="D107" s="25">
        <v>50241871</v>
      </c>
      <c r="E107" s="25">
        <v>12413162</v>
      </c>
      <c r="F107" s="26">
        <v>0.24706806798656045</v>
      </c>
      <c r="G107" s="25">
        <v>51075512</v>
      </c>
      <c r="H107" s="25">
        <v>16611072</v>
      </c>
      <c r="I107" s="26">
        <f t="shared" si="1"/>
        <v>0.3252257559356429</v>
      </c>
      <c r="J107" s="11">
        <v>51536759</v>
      </c>
      <c r="K107" s="12">
        <v>21711158</v>
      </c>
      <c r="L107" s="3">
        <v>0.42127519116985995</v>
      </c>
      <c r="M107" s="11">
        <v>54052118</v>
      </c>
      <c r="N107" s="12">
        <v>21077820</v>
      </c>
      <c r="O107" s="3">
        <v>0.38995363696941532</v>
      </c>
      <c r="P107" s="11">
        <v>54583112</v>
      </c>
      <c r="Q107" s="12">
        <v>19844286</v>
      </c>
      <c r="R107" s="3">
        <v>0.36356091239356231</v>
      </c>
      <c r="S107" s="10" t="e">
        <f>VLOOKUP(A107,Districts!$A$2:$R$608,19,FALSE)</f>
        <v>#REF!</v>
      </c>
      <c r="T107" s="13" t="e">
        <f>VLOOKUP(A107,Districts!$A$2:$R$608,20,FALSE)</f>
        <v>#REF!</v>
      </c>
      <c r="U107" s="3" t="e">
        <f>VLOOKUP(A107,Districts!$A$2:$R$608,21,FALSE)</f>
        <v>#REF!</v>
      </c>
    </row>
    <row r="108" spans="1:21" x14ac:dyDescent="0.2">
      <c r="A108" s="1" t="s">
        <v>270</v>
      </c>
      <c r="B108" s="1" t="s">
        <v>271</v>
      </c>
      <c r="C108" s="1" t="s">
        <v>127</v>
      </c>
      <c r="D108" s="25">
        <v>34519972</v>
      </c>
      <c r="E108" s="25">
        <v>1405698</v>
      </c>
      <c r="F108" s="26">
        <v>4.0721296065941187E-2</v>
      </c>
      <c r="G108" s="25">
        <v>33676168</v>
      </c>
      <c r="H108" s="25">
        <v>1006450</v>
      </c>
      <c r="I108" s="26">
        <f t="shared" si="1"/>
        <v>2.9886120059740763E-2</v>
      </c>
      <c r="J108" s="11">
        <v>32467925</v>
      </c>
      <c r="K108" s="12">
        <v>4213622</v>
      </c>
      <c r="L108" s="3">
        <v>0.12977798858411801</v>
      </c>
      <c r="M108" s="11">
        <v>31943139</v>
      </c>
      <c r="N108" s="12">
        <v>10227239</v>
      </c>
      <c r="O108" s="3">
        <v>0.32017013105693837</v>
      </c>
      <c r="P108" s="11">
        <v>34613414</v>
      </c>
      <c r="Q108" s="12">
        <v>14881434</v>
      </c>
      <c r="R108" s="3">
        <v>0.42993256891677889</v>
      </c>
      <c r="S108" s="10" t="e">
        <f>VLOOKUP(A108,Districts!$A$2:$R$608,19,FALSE)</f>
        <v>#REF!</v>
      </c>
      <c r="T108" s="13" t="e">
        <f>VLOOKUP(A108,Districts!$A$2:$R$608,20,FALSE)</f>
        <v>#REF!</v>
      </c>
      <c r="U108" s="3" t="e">
        <f>VLOOKUP(A108,Districts!$A$2:$R$608,21,FALSE)</f>
        <v>#REF!</v>
      </c>
    </row>
    <row r="109" spans="1:21" x14ac:dyDescent="0.2">
      <c r="A109" s="1" t="s">
        <v>272</v>
      </c>
      <c r="B109" s="1" t="s">
        <v>273</v>
      </c>
      <c r="C109" s="1" t="s">
        <v>25</v>
      </c>
      <c r="D109" s="25">
        <v>44596534</v>
      </c>
      <c r="E109" s="25">
        <v>11093410</v>
      </c>
      <c r="F109" s="26">
        <v>0.2487504970677766</v>
      </c>
      <c r="G109" s="25">
        <v>46947968</v>
      </c>
      <c r="H109" s="25">
        <v>11105317</v>
      </c>
      <c r="I109" s="26">
        <f t="shared" si="1"/>
        <v>0.23654521107282003</v>
      </c>
      <c r="J109" s="11">
        <v>46840662</v>
      </c>
      <c r="K109" s="12">
        <v>11222320</v>
      </c>
      <c r="L109" s="3">
        <v>0.23958499988749091</v>
      </c>
      <c r="M109" s="11">
        <v>47340124</v>
      </c>
      <c r="N109" s="12">
        <v>11065687</v>
      </c>
      <c r="O109" s="3">
        <v>0.23374858502694248</v>
      </c>
      <c r="P109" s="11">
        <v>47730996</v>
      </c>
      <c r="Q109" s="12">
        <v>11763442</v>
      </c>
      <c r="R109" s="3">
        <v>0.24645289195306128</v>
      </c>
      <c r="S109" s="10" t="e">
        <f>VLOOKUP(A109,Districts!$A$2:$R$608,19,FALSE)</f>
        <v>#REF!</v>
      </c>
      <c r="T109" s="13" t="e">
        <f>VLOOKUP(A109,Districts!$A$2:$R$608,20,FALSE)</f>
        <v>#REF!</v>
      </c>
      <c r="U109" s="3" t="e">
        <f>VLOOKUP(A109,Districts!$A$2:$R$608,21,FALSE)</f>
        <v>#REF!</v>
      </c>
    </row>
    <row r="110" spans="1:21" x14ac:dyDescent="0.2">
      <c r="A110" s="1" t="s">
        <v>274</v>
      </c>
      <c r="B110" s="1" t="s">
        <v>275</v>
      </c>
      <c r="C110" s="1" t="s">
        <v>8</v>
      </c>
      <c r="D110" s="25">
        <v>20871280</v>
      </c>
      <c r="E110" s="25">
        <v>4373059</v>
      </c>
      <c r="F110" s="26">
        <v>0.20952519442985768</v>
      </c>
      <c r="G110" s="25">
        <v>20773320</v>
      </c>
      <c r="H110" s="25">
        <v>4092390</v>
      </c>
      <c r="I110" s="26">
        <f t="shared" si="1"/>
        <v>0.19700221245328142</v>
      </c>
      <c r="J110" s="11">
        <v>21263052</v>
      </c>
      <c r="K110" s="12">
        <v>3062121</v>
      </c>
      <c r="L110" s="3">
        <v>0.14401135829419032</v>
      </c>
      <c r="M110" s="11">
        <v>21982959</v>
      </c>
      <c r="N110" s="12">
        <v>2169578</v>
      </c>
      <c r="O110" s="3">
        <v>9.8693629005995057E-2</v>
      </c>
      <c r="P110" s="11">
        <v>22465671</v>
      </c>
      <c r="Q110" s="12">
        <v>2142404</v>
      </c>
      <c r="R110" s="3">
        <v>9.5363454757260532E-2</v>
      </c>
      <c r="S110" s="10" t="e">
        <f>VLOOKUP(A110,Districts!$A$2:$R$608,19,FALSE)</f>
        <v>#REF!</v>
      </c>
      <c r="T110" s="13" t="e">
        <f>VLOOKUP(A110,Districts!$A$2:$R$608,20,FALSE)</f>
        <v>#REF!</v>
      </c>
      <c r="U110" s="3" t="e">
        <f>VLOOKUP(A110,Districts!$A$2:$R$608,21,FALSE)</f>
        <v>#REF!</v>
      </c>
    </row>
    <row r="111" spans="1:21" x14ac:dyDescent="0.2">
      <c r="A111" s="1" t="s">
        <v>276</v>
      </c>
      <c r="B111" s="1" t="s">
        <v>277</v>
      </c>
      <c r="C111" s="1" t="s">
        <v>38</v>
      </c>
      <c r="D111" s="25">
        <v>23819115</v>
      </c>
      <c r="E111" s="25">
        <v>9424212</v>
      </c>
      <c r="F111" s="26">
        <v>0.39565752128070247</v>
      </c>
      <c r="G111" s="25">
        <v>24208420</v>
      </c>
      <c r="H111" s="25">
        <v>8205927</v>
      </c>
      <c r="I111" s="26">
        <f t="shared" si="1"/>
        <v>0.3389699534294266</v>
      </c>
      <c r="J111" s="11">
        <v>24044095</v>
      </c>
      <c r="K111" s="12">
        <v>6032312</v>
      </c>
      <c r="L111" s="3">
        <v>0.25088538370855712</v>
      </c>
      <c r="M111" s="11">
        <v>24340488</v>
      </c>
      <c r="N111" s="12">
        <v>4414154</v>
      </c>
      <c r="O111" s="3">
        <v>0.18135026709406976</v>
      </c>
      <c r="P111" s="11">
        <v>25171685</v>
      </c>
      <c r="Q111" s="12">
        <v>4462835</v>
      </c>
      <c r="R111" s="3">
        <v>0.17729583855828485</v>
      </c>
      <c r="S111" s="10" t="e">
        <f>VLOOKUP(A111,Districts!$A$2:$R$608,19,FALSE)</f>
        <v>#REF!</v>
      </c>
      <c r="T111" s="13" t="e">
        <f>VLOOKUP(A111,Districts!$A$2:$R$608,20,FALSE)</f>
        <v>#REF!</v>
      </c>
      <c r="U111" s="3" t="e">
        <f>VLOOKUP(A111,Districts!$A$2:$R$608,21,FALSE)</f>
        <v>#REF!</v>
      </c>
    </row>
    <row r="112" spans="1:21" x14ac:dyDescent="0.2">
      <c r="A112" s="1" t="s">
        <v>278</v>
      </c>
      <c r="B112" s="1" t="s">
        <v>279</v>
      </c>
      <c r="C112" s="1" t="s">
        <v>82</v>
      </c>
      <c r="D112" s="25">
        <v>24364879</v>
      </c>
      <c r="E112" s="25">
        <v>2430169</v>
      </c>
      <c r="F112" s="26">
        <v>9.9740655391721833E-2</v>
      </c>
      <c r="G112" s="25">
        <v>24463375</v>
      </c>
      <c r="H112" s="25">
        <v>3522570</v>
      </c>
      <c r="I112" s="26">
        <f t="shared" si="1"/>
        <v>0.14399362312027675</v>
      </c>
      <c r="J112" s="11">
        <v>28960339</v>
      </c>
      <c r="K112" s="12">
        <v>1948178</v>
      </c>
      <c r="L112" s="3">
        <v>6.7270552323299801E-2</v>
      </c>
      <c r="M112" s="11">
        <v>24014082</v>
      </c>
      <c r="N112" s="12">
        <v>4727379</v>
      </c>
      <c r="O112" s="3">
        <v>0.19685861820576778</v>
      </c>
      <c r="P112" s="11">
        <v>26031569</v>
      </c>
      <c r="Q112" s="12">
        <v>5394705</v>
      </c>
      <c r="R112" s="3">
        <v>0.20723702824059509</v>
      </c>
      <c r="S112" s="10" t="e">
        <f>VLOOKUP(A112,Districts!$A$2:$R$608,19,FALSE)</f>
        <v>#REF!</v>
      </c>
      <c r="T112" s="13" t="e">
        <f>VLOOKUP(A112,Districts!$A$2:$R$608,20,FALSE)</f>
        <v>#REF!</v>
      </c>
      <c r="U112" s="3" t="e">
        <f>VLOOKUP(A112,Districts!$A$2:$R$608,21,FALSE)</f>
        <v>#REF!</v>
      </c>
    </row>
    <row r="113" spans="1:21" x14ac:dyDescent="0.2">
      <c r="A113" s="1" t="s">
        <v>280</v>
      </c>
      <c r="B113" s="1" t="s">
        <v>281</v>
      </c>
      <c r="C113" s="1" t="s">
        <v>76</v>
      </c>
      <c r="D113" s="25">
        <v>25044422</v>
      </c>
      <c r="E113" s="25">
        <v>2184222</v>
      </c>
      <c r="F113" s="26">
        <v>8.7213911345208922E-2</v>
      </c>
      <c r="G113" s="25">
        <v>25650969</v>
      </c>
      <c r="H113" s="25">
        <v>2023392</v>
      </c>
      <c r="I113" s="26">
        <f t="shared" si="1"/>
        <v>7.8881698387300692E-2</v>
      </c>
      <c r="J113" s="11">
        <v>23939337</v>
      </c>
      <c r="K113" s="12">
        <v>1889610</v>
      </c>
      <c r="L113" s="3">
        <v>7.8933263690636038E-2</v>
      </c>
      <c r="M113" s="11">
        <v>24917810</v>
      </c>
      <c r="N113" s="12">
        <v>2610823</v>
      </c>
      <c r="O113" s="3">
        <v>0.1047773861346563</v>
      </c>
      <c r="P113" s="11">
        <v>25656949</v>
      </c>
      <c r="Q113" s="12">
        <v>3981690</v>
      </c>
      <c r="R113" s="3">
        <v>0.1551895355913129</v>
      </c>
      <c r="S113" s="10" t="e">
        <f>VLOOKUP(A113,Districts!$A$2:$R$608,19,FALSE)</f>
        <v>#REF!</v>
      </c>
      <c r="T113" s="13" t="e">
        <f>VLOOKUP(A113,Districts!$A$2:$R$608,20,FALSE)</f>
        <v>#REF!</v>
      </c>
      <c r="U113" s="3" t="e">
        <f>VLOOKUP(A113,Districts!$A$2:$R$608,21,FALSE)</f>
        <v>#REF!</v>
      </c>
    </row>
    <row r="114" spans="1:21" x14ac:dyDescent="0.2">
      <c r="A114" s="1" t="s">
        <v>282</v>
      </c>
      <c r="B114" s="1" t="s">
        <v>283</v>
      </c>
      <c r="C114" s="1" t="s">
        <v>127</v>
      </c>
      <c r="D114" s="25">
        <v>12233072</v>
      </c>
      <c r="E114" s="25">
        <v>90607</v>
      </c>
      <c r="F114" s="26">
        <v>7.406724982898817E-3</v>
      </c>
      <c r="G114" s="25">
        <v>12142510</v>
      </c>
      <c r="H114" s="25">
        <v>673688</v>
      </c>
      <c r="I114" s="26">
        <f t="shared" si="1"/>
        <v>5.5481774361314094E-2</v>
      </c>
      <c r="J114" s="11">
        <v>12456514</v>
      </c>
      <c r="K114" s="12">
        <v>1232252</v>
      </c>
      <c r="L114" s="3">
        <v>9.8924305788922973E-2</v>
      </c>
      <c r="M114" s="11">
        <v>13243321</v>
      </c>
      <c r="N114" s="12">
        <v>1258357</v>
      </c>
      <c r="O114" s="3">
        <v>9.5018235984765456E-2</v>
      </c>
      <c r="P114" s="11">
        <v>12911110</v>
      </c>
      <c r="Q114" s="12">
        <v>1943152</v>
      </c>
      <c r="R114" s="3">
        <v>0.15050231932033728</v>
      </c>
      <c r="S114" s="10" t="e">
        <f>VLOOKUP(A114,Districts!$A$2:$R$608,19,FALSE)</f>
        <v>#REF!</v>
      </c>
      <c r="T114" s="13" t="e">
        <f>VLOOKUP(A114,Districts!$A$2:$R$608,20,FALSE)</f>
        <v>#REF!</v>
      </c>
      <c r="U114" s="3" t="e">
        <f>VLOOKUP(A114,Districts!$A$2:$R$608,21,FALSE)</f>
        <v>#REF!</v>
      </c>
    </row>
    <row r="115" spans="1:21" x14ac:dyDescent="0.2">
      <c r="A115" s="1" t="s">
        <v>284</v>
      </c>
      <c r="B115" s="1" t="s">
        <v>285</v>
      </c>
      <c r="C115" s="1" t="s">
        <v>233</v>
      </c>
      <c r="D115" s="25">
        <v>38880914</v>
      </c>
      <c r="E115" s="25">
        <v>7253275</v>
      </c>
      <c r="F115" s="26">
        <v>0.18655104146985846</v>
      </c>
      <c r="G115" s="25">
        <v>39976003</v>
      </c>
      <c r="H115" s="25">
        <v>9586718</v>
      </c>
      <c r="I115" s="26">
        <f t="shared" si="1"/>
        <v>0.23981181910557692</v>
      </c>
      <c r="J115" s="11">
        <v>37296472</v>
      </c>
      <c r="K115" s="12">
        <v>9434510</v>
      </c>
      <c r="L115" s="3">
        <v>0.25295985100145663</v>
      </c>
      <c r="M115" s="11">
        <v>39125394</v>
      </c>
      <c r="N115" s="12">
        <v>8022101</v>
      </c>
      <c r="O115" s="3">
        <v>0.20503566047155972</v>
      </c>
      <c r="P115" s="11">
        <v>40124485</v>
      </c>
      <c r="Q115" s="12">
        <v>7860297</v>
      </c>
      <c r="R115" s="3">
        <v>0.19589776666292416</v>
      </c>
      <c r="S115" s="10" t="e">
        <f>VLOOKUP(A115,Districts!$A$2:$R$608,19,FALSE)</f>
        <v>#REF!</v>
      </c>
      <c r="T115" s="13" t="e">
        <f>VLOOKUP(A115,Districts!$A$2:$R$608,20,FALSE)</f>
        <v>#REF!</v>
      </c>
      <c r="U115" s="3" t="e">
        <f>VLOOKUP(A115,Districts!$A$2:$R$608,21,FALSE)</f>
        <v>#REF!</v>
      </c>
    </row>
    <row r="116" spans="1:21" x14ac:dyDescent="0.2">
      <c r="A116" s="1" t="s">
        <v>286</v>
      </c>
      <c r="B116" s="1" t="s">
        <v>287</v>
      </c>
      <c r="C116" s="1" t="s">
        <v>288</v>
      </c>
      <c r="D116" s="25">
        <v>14965928</v>
      </c>
      <c r="E116" s="25">
        <v>609305</v>
      </c>
      <c r="F116" s="26">
        <v>4.071281112671396E-2</v>
      </c>
      <c r="G116" s="25">
        <v>14728733</v>
      </c>
      <c r="H116" s="25">
        <v>964436</v>
      </c>
      <c r="I116" s="26">
        <f t="shared" si="1"/>
        <v>6.5479902446462984E-2</v>
      </c>
      <c r="J116" s="11">
        <v>14665326</v>
      </c>
      <c r="K116" s="12">
        <v>1332470</v>
      </c>
      <c r="L116" s="3">
        <v>9.0858532568590708E-2</v>
      </c>
      <c r="M116" s="11">
        <v>14207616</v>
      </c>
      <c r="N116" s="12">
        <v>3022243</v>
      </c>
      <c r="O116" s="3">
        <v>0.21271992429975584</v>
      </c>
      <c r="P116" s="11">
        <v>15357958</v>
      </c>
      <c r="Q116" s="12">
        <v>4537879</v>
      </c>
      <c r="R116" s="3">
        <v>0.29547411185783945</v>
      </c>
      <c r="S116" s="10" t="e">
        <f>VLOOKUP(A116,Districts!$A$2:$R$608,19,FALSE)</f>
        <v>#REF!</v>
      </c>
      <c r="T116" s="13" t="e">
        <f>VLOOKUP(A116,Districts!$A$2:$R$608,20,FALSE)</f>
        <v>#REF!</v>
      </c>
      <c r="U116" s="3" t="e">
        <f>VLOOKUP(A116,Districts!$A$2:$R$608,21,FALSE)</f>
        <v>#REF!</v>
      </c>
    </row>
    <row r="117" spans="1:21" x14ac:dyDescent="0.2">
      <c r="A117" s="1" t="s">
        <v>289</v>
      </c>
      <c r="B117" s="1" t="s">
        <v>290</v>
      </c>
      <c r="C117" s="1" t="s">
        <v>291</v>
      </c>
      <c r="D117" s="25">
        <v>29945299</v>
      </c>
      <c r="E117" s="25">
        <v>1000597</v>
      </c>
      <c r="F117" s="26">
        <v>3.3414159598139259E-2</v>
      </c>
      <c r="G117" s="25">
        <v>28532346</v>
      </c>
      <c r="H117" s="25">
        <v>2248188</v>
      </c>
      <c r="I117" s="26">
        <f t="shared" si="1"/>
        <v>7.8794362019863354E-2</v>
      </c>
      <c r="J117" s="11">
        <v>29050569</v>
      </c>
      <c r="K117" s="12">
        <v>2322431</v>
      </c>
      <c r="L117" s="3">
        <v>7.9944423808015599E-2</v>
      </c>
      <c r="M117" s="11">
        <v>30676594</v>
      </c>
      <c r="N117" s="12">
        <v>2404705</v>
      </c>
      <c r="O117" s="3">
        <v>7.8388917622341001E-2</v>
      </c>
      <c r="P117" s="11">
        <v>32444781</v>
      </c>
      <c r="Q117" s="12">
        <v>3193238</v>
      </c>
      <c r="R117" s="3">
        <v>9.8420698231866624E-2</v>
      </c>
      <c r="S117" s="10" t="e">
        <f>VLOOKUP(A117,Districts!$A$2:$R$608,19,FALSE)</f>
        <v>#REF!</v>
      </c>
      <c r="T117" s="13" t="e">
        <f>VLOOKUP(A117,Districts!$A$2:$R$608,20,FALSE)</f>
        <v>#REF!</v>
      </c>
      <c r="U117" s="3" t="e">
        <f>VLOOKUP(A117,Districts!$A$2:$R$608,21,FALSE)</f>
        <v>#REF!</v>
      </c>
    </row>
    <row r="118" spans="1:21" x14ac:dyDescent="0.2">
      <c r="A118" s="1" t="s">
        <v>292</v>
      </c>
      <c r="B118" s="1" t="s">
        <v>293</v>
      </c>
      <c r="C118" s="1" t="s">
        <v>25</v>
      </c>
      <c r="D118" s="25">
        <v>127136637</v>
      </c>
      <c r="E118" s="25">
        <v>9403674</v>
      </c>
      <c r="F118" s="26">
        <v>7.3965099454376793E-2</v>
      </c>
      <c r="G118" s="25">
        <v>131629203</v>
      </c>
      <c r="H118" s="25">
        <v>14337077</v>
      </c>
      <c r="I118" s="26">
        <f t="shared" si="1"/>
        <v>0.10892018391997708</v>
      </c>
      <c r="J118" s="11">
        <v>135220920</v>
      </c>
      <c r="K118" s="12">
        <v>15735612</v>
      </c>
      <c r="L118" s="3">
        <v>0.11636965641115295</v>
      </c>
      <c r="M118" s="11">
        <v>141559345</v>
      </c>
      <c r="N118" s="12">
        <v>12411093</v>
      </c>
      <c r="O118" s="3">
        <v>8.7674134123748595E-2</v>
      </c>
      <c r="P118" s="11">
        <v>150194823</v>
      </c>
      <c r="Q118" s="12">
        <v>6021234</v>
      </c>
      <c r="R118" s="3">
        <v>4.0089490967341795E-2</v>
      </c>
      <c r="S118" s="10" t="e">
        <f>VLOOKUP(A118,Districts!$A$2:$R$608,19,FALSE)</f>
        <v>#REF!</v>
      </c>
      <c r="T118" s="13" t="e">
        <f>VLOOKUP(A118,Districts!$A$2:$R$608,20,FALSE)</f>
        <v>#REF!</v>
      </c>
      <c r="U118" s="3" t="e">
        <f>VLOOKUP(A118,Districts!$A$2:$R$608,21,FALSE)</f>
        <v>#REF!</v>
      </c>
    </row>
    <row r="119" spans="1:21" x14ac:dyDescent="0.2">
      <c r="A119" s="1" t="s">
        <v>294</v>
      </c>
      <c r="B119" s="1" t="s">
        <v>295</v>
      </c>
      <c r="C119" s="1" t="s">
        <v>296</v>
      </c>
      <c r="D119" s="25">
        <v>28933726</v>
      </c>
      <c r="E119" s="25">
        <v>6676080</v>
      </c>
      <c r="F119" s="26">
        <v>0.2307369607357172</v>
      </c>
      <c r="G119" s="25">
        <v>28266122</v>
      </c>
      <c r="H119" s="25">
        <v>7513443</v>
      </c>
      <c r="I119" s="26">
        <f t="shared" si="1"/>
        <v>0.26581088838433514</v>
      </c>
      <c r="J119" s="11">
        <v>28695833</v>
      </c>
      <c r="K119" s="12">
        <v>7955771</v>
      </c>
      <c r="L119" s="3">
        <v>0.27724481808909329</v>
      </c>
      <c r="M119" s="11">
        <v>30153504</v>
      </c>
      <c r="N119" s="12">
        <v>9718342</v>
      </c>
      <c r="O119" s="3">
        <v>0.3222956111502</v>
      </c>
      <c r="P119" s="11">
        <v>32174948</v>
      </c>
      <c r="Q119" s="12">
        <v>11757491</v>
      </c>
      <c r="R119" s="3">
        <v>0.36542377628706657</v>
      </c>
      <c r="S119" s="10" t="e">
        <f>VLOOKUP(A119,Districts!$A$2:$R$608,19,FALSE)</f>
        <v>#REF!</v>
      </c>
      <c r="T119" s="13" t="e">
        <f>VLOOKUP(A119,Districts!$A$2:$R$608,20,FALSE)</f>
        <v>#REF!</v>
      </c>
      <c r="U119" s="3" t="e">
        <f>VLOOKUP(A119,Districts!$A$2:$R$608,21,FALSE)</f>
        <v>#REF!</v>
      </c>
    </row>
    <row r="120" spans="1:21" x14ac:dyDescent="0.2">
      <c r="A120" s="1" t="s">
        <v>297</v>
      </c>
      <c r="B120" s="1" t="s">
        <v>298</v>
      </c>
      <c r="C120" s="1" t="s">
        <v>299</v>
      </c>
      <c r="D120" s="25">
        <v>19350209</v>
      </c>
      <c r="E120" s="25">
        <v>9923392</v>
      </c>
      <c r="F120" s="26">
        <v>0.5128312567580019</v>
      </c>
      <c r="G120" s="25">
        <v>18574010</v>
      </c>
      <c r="H120" s="25">
        <v>11212004</v>
      </c>
      <c r="I120" s="26">
        <f t="shared" si="1"/>
        <v>0.6036393864329781</v>
      </c>
      <c r="J120" s="11">
        <v>18549026</v>
      </c>
      <c r="K120" s="12">
        <v>11933147</v>
      </c>
      <c r="L120" s="3">
        <v>0.64333011339786794</v>
      </c>
      <c r="M120" s="11">
        <v>18953121</v>
      </c>
      <c r="N120" s="12">
        <v>13008970</v>
      </c>
      <c r="O120" s="3">
        <v>0.68637613826240018</v>
      </c>
      <c r="P120" s="11">
        <v>23734037</v>
      </c>
      <c r="Q120" s="12">
        <v>9558013</v>
      </c>
      <c r="R120" s="3">
        <v>0.4027133268562782</v>
      </c>
      <c r="S120" s="10" t="e">
        <f>VLOOKUP(A120,Districts!$A$2:$R$608,19,FALSE)</f>
        <v>#REF!</v>
      </c>
      <c r="T120" s="13" t="e">
        <f>VLOOKUP(A120,Districts!$A$2:$R$608,20,FALSE)</f>
        <v>#REF!</v>
      </c>
      <c r="U120" s="3" t="e">
        <f>VLOOKUP(A120,Districts!$A$2:$R$608,21,FALSE)</f>
        <v>#REF!</v>
      </c>
    </row>
    <row r="121" spans="1:21" x14ac:dyDescent="0.2">
      <c r="A121" s="1" t="s">
        <v>300</v>
      </c>
      <c r="B121" s="1" t="s">
        <v>301</v>
      </c>
      <c r="C121" s="1" t="s">
        <v>256</v>
      </c>
      <c r="D121" s="25">
        <v>25518845</v>
      </c>
      <c r="E121" s="25">
        <v>2414051</v>
      </c>
      <c r="F121" s="26">
        <v>9.4598756330860581E-2</v>
      </c>
      <c r="G121" s="25">
        <v>25316239</v>
      </c>
      <c r="H121" s="25">
        <v>1862497</v>
      </c>
      <c r="I121" s="26">
        <f t="shared" si="1"/>
        <v>7.3569261216091378E-2</v>
      </c>
      <c r="J121" s="11">
        <v>25445271</v>
      </c>
      <c r="K121" s="12">
        <v>438980</v>
      </c>
      <c r="L121" s="3">
        <v>1.7251928658963783E-2</v>
      </c>
      <c r="M121" s="11">
        <v>25487906</v>
      </c>
      <c r="N121" s="12">
        <v>426604</v>
      </c>
      <c r="O121" s="3">
        <v>1.6737506800284026E-2</v>
      </c>
      <c r="P121" s="11">
        <v>26730026</v>
      </c>
      <c r="Q121" s="12">
        <v>837836</v>
      </c>
      <c r="R121" s="3">
        <v>3.1344376544938636E-2</v>
      </c>
      <c r="S121" s="10" t="e">
        <f>VLOOKUP(A121,Districts!$A$2:$R$608,19,FALSE)</f>
        <v>#REF!</v>
      </c>
      <c r="T121" s="13" t="e">
        <f>VLOOKUP(A121,Districts!$A$2:$R$608,20,FALSE)</f>
        <v>#REF!</v>
      </c>
      <c r="U121" s="3" t="e">
        <f>VLOOKUP(A121,Districts!$A$2:$R$608,21,FALSE)</f>
        <v>#REF!</v>
      </c>
    </row>
    <row r="122" spans="1:21" x14ac:dyDescent="0.2">
      <c r="A122" s="1" t="s">
        <v>302</v>
      </c>
      <c r="B122" s="1" t="s">
        <v>303</v>
      </c>
      <c r="C122" s="1" t="s">
        <v>82</v>
      </c>
      <c r="D122" s="25">
        <v>80597569</v>
      </c>
      <c r="E122" s="25">
        <v>9595118</v>
      </c>
      <c r="F122" s="26">
        <v>0.11904971972541753</v>
      </c>
      <c r="G122" s="25">
        <v>72154111</v>
      </c>
      <c r="H122" s="25">
        <v>9592359</v>
      </c>
      <c r="I122" s="26">
        <f t="shared" si="1"/>
        <v>0.13294265381497111</v>
      </c>
      <c r="J122" s="11">
        <v>71536939</v>
      </c>
      <c r="K122" s="12">
        <v>7395121</v>
      </c>
      <c r="L122" s="3">
        <v>0.10337485924579468</v>
      </c>
      <c r="M122" s="11">
        <v>67611188</v>
      </c>
      <c r="N122" s="12">
        <v>16563895</v>
      </c>
      <c r="O122" s="3">
        <v>0.244987486390566</v>
      </c>
      <c r="P122" s="11">
        <v>70915181</v>
      </c>
      <c r="Q122" s="12">
        <v>25304310</v>
      </c>
      <c r="R122" s="3">
        <v>0.35682500761014768</v>
      </c>
      <c r="S122" s="10" t="e">
        <f>VLOOKUP(A122,Districts!$A$2:$R$608,19,FALSE)</f>
        <v>#REF!</v>
      </c>
      <c r="T122" s="13" t="e">
        <f>VLOOKUP(A122,Districts!$A$2:$R$608,20,FALSE)</f>
        <v>#REF!</v>
      </c>
      <c r="U122" s="3" t="e">
        <f>VLOOKUP(A122,Districts!$A$2:$R$608,21,FALSE)</f>
        <v>#REF!</v>
      </c>
    </row>
    <row r="123" spans="1:21" x14ac:dyDescent="0.2">
      <c r="A123" s="1" t="s">
        <v>304</v>
      </c>
      <c r="B123" s="1" t="s">
        <v>305</v>
      </c>
      <c r="C123" s="1" t="s">
        <v>186</v>
      </c>
      <c r="D123" s="25">
        <v>27857223</v>
      </c>
      <c r="E123" s="25">
        <v>3897431</v>
      </c>
      <c r="F123" s="26">
        <v>0.13990737698441802</v>
      </c>
      <c r="G123" s="25">
        <v>28001065</v>
      </c>
      <c r="H123" s="25">
        <v>2105609</v>
      </c>
      <c r="I123" s="26">
        <f t="shared" si="1"/>
        <v>7.5197461239420713E-2</v>
      </c>
      <c r="J123" s="11">
        <v>27076767</v>
      </c>
      <c r="K123" s="12">
        <v>1049351</v>
      </c>
      <c r="L123" s="3">
        <v>3.8754663730717925E-2</v>
      </c>
      <c r="M123" s="11">
        <v>27452482</v>
      </c>
      <c r="N123" s="12">
        <v>561957</v>
      </c>
      <c r="O123" s="3">
        <v>2.0470170966690734E-2</v>
      </c>
      <c r="P123" s="11">
        <v>28368572</v>
      </c>
      <c r="Q123" s="12">
        <v>1308034</v>
      </c>
      <c r="R123" s="3">
        <v>4.6108559852783566E-2</v>
      </c>
      <c r="S123" s="10" t="e">
        <f>VLOOKUP(A123,Districts!$A$2:$R$608,19,FALSE)</f>
        <v>#REF!</v>
      </c>
      <c r="T123" s="13" t="e">
        <f>VLOOKUP(A123,Districts!$A$2:$R$608,20,FALSE)</f>
        <v>#REF!</v>
      </c>
      <c r="U123" s="3" t="e">
        <f>VLOOKUP(A123,Districts!$A$2:$R$608,21,FALSE)</f>
        <v>#REF!</v>
      </c>
    </row>
    <row r="124" spans="1:21" x14ac:dyDescent="0.2">
      <c r="A124" s="1" t="s">
        <v>306</v>
      </c>
      <c r="B124" s="1" t="s">
        <v>307</v>
      </c>
      <c r="C124" s="1" t="s">
        <v>82</v>
      </c>
      <c r="D124" s="25">
        <v>14230737</v>
      </c>
      <c r="E124" s="25">
        <v>2149422</v>
      </c>
      <c r="F124" s="26">
        <v>0.15104080695188168</v>
      </c>
      <c r="G124" s="25">
        <v>14353818</v>
      </c>
      <c r="H124" s="25">
        <v>2640961</v>
      </c>
      <c r="I124" s="26">
        <f t="shared" si="1"/>
        <v>0.18399014115965523</v>
      </c>
      <c r="J124" s="11">
        <v>14870322</v>
      </c>
      <c r="K124" s="12">
        <v>2678048</v>
      </c>
      <c r="L124" s="3">
        <v>0.18009347746471124</v>
      </c>
      <c r="M124" s="11">
        <v>15274249</v>
      </c>
      <c r="N124" s="12">
        <v>2675442</v>
      </c>
      <c r="O124" s="3">
        <v>0.17516029757011295</v>
      </c>
      <c r="P124" s="11">
        <v>15193235</v>
      </c>
      <c r="Q124" s="12">
        <v>3608895</v>
      </c>
      <c r="R124" s="3">
        <v>0.23753302045285288</v>
      </c>
      <c r="S124" s="10" t="e">
        <f>VLOOKUP(A124,Districts!$A$2:$R$608,19,FALSE)</f>
        <v>#REF!</v>
      </c>
      <c r="T124" s="13" t="e">
        <f>VLOOKUP(A124,Districts!$A$2:$R$608,20,FALSE)</f>
        <v>#REF!</v>
      </c>
      <c r="U124" s="3" t="e">
        <f>VLOOKUP(A124,Districts!$A$2:$R$608,21,FALSE)</f>
        <v>#REF!</v>
      </c>
    </row>
    <row r="125" spans="1:21" x14ac:dyDescent="0.2">
      <c r="A125" s="1" t="s">
        <v>308</v>
      </c>
      <c r="B125" s="1" t="s">
        <v>309</v>
      </c>
      <c r="C125" s="1" t="s">
        <v>25</v>
      </c>
      <c r="D125" s="25">
        <v>31071041</v>
      </c>
      <c r="E125" s="25">
        <v>2309104</v>
      </c>
      <c r="F125" s="26">
        <v>7.4316917801370092E-2</v>
      </c>
      <c r="G125" s="25">
        <v>31740829</v>
      </c>
      <c r="H125" s="25">
        <v>2744707</v>
      </c>
      <c r="I125" s="26">
        <f t="shared" si="1"/>
        <v>8.6472442165893018E-2</v>
      </c>
      <c r="J125" s="11">
        <v>32732876</v>
      </c>
      <c r="K125" s="12">
        <v>3495857</v>
      </c>
      <c r="L125" s="3">
        <v>0.10679956750515904</v>
      </c>
      <c r="M125" s="11">
        <v>34123179</v>
      </c>
      <c r="N125" s="12">
        <v>5219972</v>
      </c>
      <c r="O125" s="3">
        <v>0.1529743755703418</v>
      </c>
      <c r="P125" s="11">
        <v>34426674</v>
      </c>
      <c r="Q125" s="12">
        <v>6183548</v>
      </c>
      <c r="R125" s="3">
        <v>0.1796150275800677</v>
      </c>
      <c r="S125" s="10" t="e">
        <f>VLOOKUP(A125,Districts!$A$2:$R$608,19,FALSE)</f>
        <v>#REF!</v>
      </c>
      <c r="T125" s="13" t="e">
        <f>VLOOKUP(A125,Districts!$A$2:$R$608,20,FALSE)</f>
        <v>#REF!</v>
      </c>
      <c r="U125" s="3" t="e">
        <f>VLOOKUP(A125,Districts!$A$2:$R$608,21,FALSE)</f>
        <v>#REF!</v>
      </c>
    </row>
    <row r="126" spans="1:21" x14ac:dyDescent="0.2">
      <c r="A126" s="1" t="s">
        <v>310</v>
      </c>
      <c r="B126" s="1" t="s">
        <v>311</v>
      </c>
      <c r="C126" s="1" t="s">
        <v>82</v>
      </c>
      <c r="D126" s="25">
        <v>12386751</v>
      </c>
      <c r="E126" s="25">
        <v>3737563</v>
      </c>
      <c r="F126" s="26">
        <v>0.30173876910902625</v>
      </c>
      <c r="G126" s="25">
        <v>13881157</v>
      </c>
      <c r="H126" s="25">
        <v>4392653</v>
      </c>
      <c r="I126" s="26">
        <f t="shared" si="1"/>
        <v>0.31644718087980706</v>
      </c>
      <c r="J126" s="11">
        <v>12029994</v>
      </c>
      <c r="K126" s="12">
        <v>5834911</v>
      </c>
      <c r="L126" s="3">
        <v>0.48503025022290119</v>
      </c>
      <c r="M126" s="11">
        <v>12498071</v>
      </c>
      <c r="N126" s="12">
        <v>6011797</v>
      </c>
      <c r="O126" s="3">
        <v>0.48101799069632428</v>
      </c>
      <c r="P126" s="11">
        <v>12164329</v>
      </c>
      <c r="Q126" s="12">
        <v>7845448</v>
      </c>
      <c r="R126" s="3">
        <v>0.64495526222613675</v>
      </c>
      <c r="S126" s="10" t="e">
        <f>VLOOKUP(A126,Districts!$A$2:$R$608,19,FALSE)</f>
        <v>#REF!</v>
      </c>
      <c r="T126" s="13" t="e">
        <f>VLOOKUP(A126,Districts!$A$2:$R$608,20,FALSE)</f>
        <v>#REF!</v>
      </c>
      <c r="U126" s="3" t="e">
        <f>VLOOKUP(A126,Districts!$A$2:$R$608,21,FALSE)</f>
        <v>#REF!</v>
      </c>
    </row>
    <row r="127" spans="1:21" x14ac:dyDescent="0.2">
      <c r="A127" s="1" t="s">
        <v>312</v>
      </c>
      <c r="B127" s="1" t="s">
        <v>313</v>
      </c>
      <c r="C127" s="1" t="s">
        <v>314</v>
      </c>
      <c r="D127" s="25">
        <v>20653051</v>
      </c>
      <c r="E127" s="25">
        <v>4231468</v>
      </c>
      <c r="F127" s="26">
        <v>0.20488343344525708</v>
      </c>
      <c r="G127" s="25">
        <v>20100882</v>
      </c>
      <c r="H127" s="25">
        <v>3437310</v>
      </c>
      <c r="I127" s="26">
        <f t="shared" si="1"/>
        <v>0.17100294404991781</v>
      </c>
      <c r="J127" s="11">
        <v>19852052</v>
      </c>
      <c r="K127" s="12">
        <v>2083913</v>
      </c>
      <c r="L127" s="3">
        <v>0.10497217113878203</v>
      </c>
      <c r="M127" s="11">
        <v>18744616</v>
      </c>
      <c r="N127" s="12">
        <v>2741955</v>
      </c>
      <c r="O127" s="3">
        <v>0.14627960370060394</v>
      </c>
      <c r="P127" s="11">
        <v>19203948</v>
      </c>
      <c r="Q127" s="12">
        <v>3960799</v>
      </c>
      <c r="R127" s="3">
        <v>0.20624920459063939</v>
      </c>
      <c r="S127" s="10" t="e">
        <f>VLOOKUP(A127,Districts!$A$2:$R$608,19,FALSE)</f>
        <v>#REF!</v>
      </c>
      <c r="T127" s="13" t="e">
        <f>VLOOKUP(A127,Districts!$A$2:$R$608,20,FALSE)</f>
        <v>#REF!</v>
      </c>
      <c r="U127" s="3" t="e">
        <f>VLOOKUP(A127,Districts!$A$2:$R$608,21,FALSE)</f>
        <v>#REF!</v>
      </c>
    </row>
    <row r="128" spans="1:21" x14ac:dyDescent="0.2">
      <c r="A128" s="1" t="s">
        <v>315</v>
      </c>
      <c r="B128" s="1" t="s">
        <v>316</v>
      </c>
      <c r="C128" s="1" t="s">
        <v>119</v>
      </c>
      <c r="D128" s="25">
        <v>19433398</v>
      </c>
      <c r="E128" s="25">
        <v>1680232</v>
      </c>
      <c r="F128" s="26">
        <v>8.6461050198220604E-2</v>
      </c>
      <c r="G128" s="25">
        <v>18554189</v>
      </c>
      <c r="H128" s="25">
        <v>1471192</v>
      </c>
      <c r="I128" s="26">
        <f t="shared" si="1"/>
        <v>7.9291635975035066E-2</v>
      </c>
      <c r="J128" s="11">
        <v>18504950</v>
      </c>
      <c r="K128" s="12">
        <v>974835</v>
      </c>
      <c r="L128" s="3">
        <v>5.2679688407696316E-2</v>
      </c>
      <c r="M128" s="11">
        <v>18921265</v>
      </c>
      <c r="N128" s="12">
        <v>818377</v>
      </c>
      <c r="O128" s="3">
        <v>4.3251706479455788E-2</v>
      </c>
      <c r="P128" s="11">
        <v>19078934</v>
      </c>
      <c r="Q128" s="12">
        <v>1305611</v>
      </c>
      <c r="R128" s="3">
        <v>6.8432072777231678E-2</v>
      </c>
      <c r="S128" s="10" t="e">
        <f>VLOOKUP(A128,Districts!$A$2:$R$608,19,FALSE)</f>
        <v>#REF!</v>
      </c>
      <c r="T128" s="13" t="e">
        <f>VLOOKUP(A128,Districts!$A$2:$R$608,20,FALSE)</f>
        <v>#REF!</v>
      </c>
      <c r="U128" s="3" t="e">
        <f>VLOOKUP(A128,Districts!$A$2:$R$608,21,FALSE)</f>
        <v>#REF!</v>
      </c>
    </row>
    <row r="129" spans="1:21" x14ac:dyDescent="0.2">
      <c r="A129" s="1" t="s">
        <v>317</v>
      </c>
      <c r="B129" s="1" t="s">
        <v>318</v>
      </c>
      <c r="C129" s="1" t="s">
        <v>177</v>
      </c>
      <c r="D129" s="25">
        <v>42369030</v>
      </c>
      <c r="E129" s="25">
        <v>3425821</v>
      </c>
      <c r="F129" s="26">
        <v>8.0856724829433194E-2</v>
      </c>
      <c r="G129" s="25">
        <v>41453054</v>
      </c>
      <c r="H129" s="25">
        <v>1938027</v>
      </c>
      <c r="I129" s="26">
        <f t="shared" si="1"/>
        <v>4.6752333374520491E-2</v>
      </c>
      <c r="J129" s="11">
        <v>40424194</v>
      </c>
      <c r="K129" s="12">
        <v>1277719</v>
      </c>
      <c r="L129" s="3">
        <v>3.1607779242302271E-2</v>
      </c>
      <c r="M129" s="11">
        <v>41130263</v>
      </c>
      <c r="N129" s="12">
        <v>2514225</v>
      </c>
      <c r="O129" s="3">
        <v>6.1128347270718884E-2</v>
      </c>
      <c r="P129" s="11">
        <v>42611350</v>
      </c>
      <c r="Q129" s="12">
        <v>4424932</v>
      </c>
      <c r="R129" s="3">
        <v>0.10384397584211719</v>
      </c>
      <c r="S129" s="10" t="e">
        <f>VLOOKUP(A129,Districts!$A$2:$R$608,19,FALSE)</f>
        <v>#REF!</v>
      </c>
      <c r="T129" s="13" t="e">
        <f>VLOOKUP(A129,Districts!$A$2:$R$608,20,FALSE)</f>
        <v>#REF!</v>
      </c>
      <c r="U129" s="3" t="e">
        <f>VLOOKUP(A129,Districts!$A$2:$R$608,21,FALSE)</f>
        <v>#REF!</v>
      </c>
    </row>
    <row r="130" spans="1:21" x14ac:dyDescent="0.2">
      <c r="A130" s="1" t="s">
        <v>319</v>
      </c>
      <c r="B130" s="1" t="s">
        <v>320</v>
      </c>
      <c r="C130" s="1" t="s">
        <v>25</v>
      </c>
      <c r="D130" s="25">
        <v>88771390</v>
      </c>
      <c r="E130" s="25">
        <v>21801655</v>
      </c>
      <c r="F130" s="26">
        <v>0.24559325926968137</v>
      </c>
      <c r="G130" s="25">
        <v>86977530</v>
      </c>
      <c r="H130" s="25">
        <v>23506585</v>
      </c>
      <c r="I130" s="26">
        <f t="shared" si="1"/>
        <v>0.27026043393046456</v>
      </c>
      <c r="J130" s="11">
        <v>88409869</v>
      </c>
      <c r="K130" s="12">
        <v>23486173</v>
      </c>
      <c r="L130" s="3">
        <v>0.26565103269183671</v>
      </c>
      <c r="M130" s="11">
        <v>89826214</v>
      </c>
      <c r="N130" s="12">
        <v>24073183</v>
      </c>
      <c r="O130" s="3">
        <v>0.26799730199026311</v>
      </c>
      <c r="P130" s="11">
        <v>87435681</v>
      </c>
      <c r="Q130" s="12">
        <v>31941176</v>
      </c>
      <c r="R130" s="3">
        <v>0.3653105418141594</v>
      </c>
      <c r="S130" s="10" t="e">
        <f>VLOOKUP(A130,Districts!$A$2:$R$608,19,FALSE)</f>
        <v>#REF!</v>
      </c>
      <c r="T130" s="13" t="e">
        <f>VLOOKUP(A130,Districts!$A$2:$R$608,20,FALSE)</f>
        <v>#REF!</v>
      </c>
      <c r="U130" s="3" t="e">
        <f>VLOOKUP(A130,Districts!$A$2:$R$608,21,FALSE)</f>
        <v>#REF!</v>
      </c>
    </row>
    <row r="131" spans="1:21" x14ac:dyDescent="0.2">
      <c r="A131" s="1" t="s">
        <v>321</v>
      </c>
      <c r="B131" s="1" t="s">
        <v>322</v>
      </c>
      <c r="C131" s="1" t="s">
        <v>127</v>
      </c>
      <c r="D131" s="25">
        <v>19393010</v>
      </c>
      <c r="E131" s="25">
        <v>11305981</v>
      </c>
      <c r="F131" s="26">
        <v>0.5829925834102081</v>
      </c>
      <c r="G131" s="25">
        <v>19862081</v>
      </c>
      <c r="H131" s="25">
        <v>10406684</v>
      </c>
      <c r="I131" s="26">
        <f t="shared" si="1"/>
        <v>0.52394731448331122</v>
      </c>
      <c r="J131" s="11">
        <v>21105735</v>
      </c>
      <c r="K131" s="12">
        <v>7518209</v>
      </c>
      <c r="L131" s="3">
        <v>0.35621640279289019</v>
      </c>
      <c r="M131" s="11">
        <v>20245351</v>
      </c>
      <c r="N131" s="12">
        <v>5163063</v>
      </c>
      <c r="O131" s="3">
        <v>0.25502462268992027</v>
      </c>
      <c r="P131" s="11">
        <v>19960746</v>
      </c>
      <c r="Q131" s="12">
        <v>3510443</v>
      </c>
      <c r="R131" s="3">
        <v>0.1758673247983818</v>
      </c>
      <c r="S131" s="10" t="e">
        <f>VLOOKUP(A131,Districts!$A$2:$R$608,19,FALSE)</f>
        <v>#REF!</v>
      </c>
      <c r="T131" s="13" t="e">
        <f>VLOOKUP(A131,Districts!$A$2:$R$608,20,FALSE)</f>
        <v>#REF!</v>
      </c>
      <c r="U131" s="3" t="e">
        <f>VLOOKUP(A131,Districts!$A$2:$R$608,21,FALSE)</f>
        <v>#REF!</v>
      </c>
    </row>
    <row r="132" spans="1:21" x14ac:dyDescent="0.2">
      <c r="A132" s="1" t="s">
        <v>323</v>
      </c>
      <c r="B132" s="1" t="s">
        <v>324</v>
      </c>
      <c r="C132" s="1" t="s">
        <v>217</v>
      </c>
      <c r="D132" s="25">
        <v>17625530</v>
      </c>
      <c r="E132" s="25">
        <v>4881091</v>
      </c>
      <c r="F132" s="26">
        <v>0.27693300570252355</v>
      </c>
      <c r="G132" s="25">
        <v>17626878</v>
      </c>
      <c r="H132" s="25">
        <v>4385894</v>
      </c>
      <c r="I132" s="26">
        <f t="shared" ref="I132:I195" si="2">H132/G132</f>
        <v>0.24881853723614583</v>
      </c>
      <c r="J132" s="11">
        <v>17646885</v>
      </c>
      <c r="K132" s="12">
        <v>3619262</v>
      </c>
      <c r="L132" s="3">
        <v>0.20509353350463835</v>
      </c>
      <c r="M132" s="11">
        <v>17205044</v>
      </c>
      <c r="N132" s="12">
        <v>4499628</v>
      </c>
      <c r="O132" s="3">
        <v>0.26152958399873899</v>
      </c>
      <c r="P132" s="11">
        <v>17510270</v>
      </c>
      <c r="Q132" s="12">
        <v>5949061</v>
      </c>
      <c r="R132" s="3">
        <v>0.3397469599269457</v>
      </c>
      <c r="S132" s="10" t="e">
        <f>VLOOKUP(A132,Districts!$A$2:$R$608,19,FALSE)</f>
        <v>#REF!</v>
      </c>
      <c r="T132" s="13" t="e">
        <f>VLOOKUP(A132,Districts!$A$2:$R$608,20,FALSE)</f>
        <v>#REF!</v>
      </c>
      <c r="U132" s="3" t="e">
        <f>VLOOKUP(A132,Districts!$A$2:$R$608,21,FALSE)</f>
        <v>#REF!</v>
      </c>
    </row>
    <row r="133" spans="1:21" x14ac:dyDescent="0.2">
      <c r="A133" s="1" t="s">
        <v>325</v>
      </c>
      <c r="B133" s="1" t="s">
        <v>326</v>
      </c>
      <c r="C133" s="1" t="s">
        <v>327</v>
      </c>
      <c r="D133" s="25">
        <v>31402545</v>
      </c>
      <c r="E133" s="25">
        <v>7179375</v>
      </c>
      <c r="F133" s="26">
        <v>0.22862398573109283</v>
      </c>
      <c r="G133" s="25">
        <v>30544761</v>
      </c>
      <c r="H133" s="25">
        <v>9219877</v>
      </c>
      <c r="I133" s="26">
        <f t="shared" si="2"/>
        <v>0.30184806487763971</v>
      </c>
      <c r="J133" s="11">
        <v>30075382</v>
      </c>
      <c r="K133" s="12">
        <v>11444982</v>
      </c>
      <c r="L133" s="3">
        <v>0.38054319642556828</v>
      </c>
      <c r="M133" s="11">
        <v>31246727</v>
      </c>
      <c r="N133" s="12">
        <v>13800704</v>
      </c>
      <c r="O133" s="3">
        <v>0.44166878662203563</v>
      </c>
      <c r="P133" s="11">
        <v>31913380</v>
      </c>
      <c r="Q133" s="12">
        <v>17377304</v>
      </c>
      <c r="R133" s="3">
        <v>0.54451468318304108</v>
      </c>
      <c r="S133" s="10" t="e">
        <f>VLOOKUP(A133,Districts!$A$2:$R$608,19,FALSE)</f>
        <v>#REF!</v>
      </c>
      <c r="T133" s="13" t="e">
        <f>VLOOKUP(A133,Districts!$A$2:$R$608,20,FALSE)</f>
        <v>#REF!</v>
      </c>
      <c r="U133" s="3" t="e">
        <f>VLOOKUP(A133,Districts!$A$2:$R$608,21,FALSE)</f>
        <v>#REF!</v>
      </c>
    </row>
    <row r="134" spans="1:21" x14ac:dyDescent="0.2">
      <c r="A134" s="1" t="s">
        <v>328</v>
      </c>
      <c r="B134" s="1" t="s">
        <v>329</v>
      </c>
      <c r="C134" s="1" t="s">
        <v>25</v>
      </c>
      <c r="D134" s="31">
        <v>59446150</v>
      </c>
      <c r="E134" s="31">
        <v>8278597</v>
      </c>
      <c r="F134" s="32">
        <v>0.13926212210546857</v>
      </c>
      <c r="G134" s="31">
        <v>57597230</v>
      </c>
      <c r="H134" s="31">
        <v>7491501</v>
      </c>
      <c r="I134" s="32">
        <v>0.13006703620990107</v>
      </c>
      <c r="J134" s="11">
        <v>54828897</v>
      </c>
      <c r="K134" s="12">
        <v>12756888</v>
      </c>
      <c r="L134" s="3">
        <v>0.23266723749704468</v>
      </c>
      <c r="M134" s="11">
        <v>57855460</v>
      </c>
      <c r="N134" s="12">
        <v>13452333</v>
      </c>
      <c r="O134" s="3">
        <v>0.23251622232370117</v>
      </c>
      <c r="P134" s="11">
        <v>58609748</v>
      </c>
      <c r="Q134" s="12">
        <v>14773728</v>
      </c>
      <c r="R134" s="3">
        <v>0.25206946803456654</v>
      </c>
      <c r="S134" s="10" t="e">
        <f>VLOOKUP(A134,Districts!$A$2:$R$608,19,FALSE)</f>
        <v>#REF!</v>
      </c>
      <c r="T134" s="13" t="e">
        <f>VLOOKUP(A134,Districts!$A$2:$R$608,20,FALSE)</f>
        <v>#REF!</v>
      </c>
      <c r="U134" s="3" t="e">
        <f>VLOOKUP(A134,Districts!$A$2:$R$608,21,FALSE)</f>
        <v>#REF!</v>
      </c>
    </row>
    <row r="135" spans="1:21" x14ac:dyDescent="0.2">
      <c r="A135" s="1" t="s">
        <v>330</v>
      </c>
      <c r="B135" s="1" t="s">
        <v>331</v>
      </c>
      <c r="C135" s="1" t="s">
        <v>46</v>
      </c>
      <c r="D135" s="25">
        <v>193190303</v>
      </c>
      <c r="E135" s="25">
        <v>56501933</v>
      </c>
      <c r="F135" s="26">
        <v>0.29246774875652015</v>
      </c>
      <c r="G135" s="25">
        <v>195719310</v>
      </c>
      <c r="H135" s="25">
        <v>78594046</v>
      </c>
      <c r="I135" s="26">
        <f t="shared" si="2"/>
        <v>0.40156510872636941</v>
      </c>
      <c r="J135" s="11">
        <v>202533649</v>
      </c>
      <c r="K135" s="12">
        <v>85507256</v>
      </c>
      <c r="L135" s="3">
        <v>0.42218790024367753</v>
      </c>
      <c r="M135" s="11">
        <v>207181571</v>
      </c>
      <c r="N135" s="12">
        <v>99774656</v>
      </c>
      <c r="O135" s="3">
        <v>0.48158074831858477</v>
      </c>
      <c r="P135" s="11">
        <v>234596000</v>
      </c>
      <c r="Q135" s="12">
        <v>101997400</v>
      </c>
      <c r="R135" s="3">
        <v>0.43477893911234633</v>
      </c>
      <c r="S135" s="10" t="e">
        <f>VLOOKUP(A135,Districts!$A$2:$R$608,19,FALSE)</f>
        <v>#REF!</v>
      </c>
      <c r="T135" s="13" t="e">
        <f>VLOOKUP(A135,Districts!$A$2:$R$608,20,FALSE)</f>
        <v>#REF!</v>
      </c>
      <c r="U135" s="3" t="e">
        <f>VLOOKUP(A135,Districts!$A$2:$R$608,21,FALSE)</f>
        <v>#REF!</v>
      </c>
    </row>
    <row r="136" spans="1:21" x14ac:dyDescent="0.2">
      <c r="A136" s="1" t="s">
        <v>332</v>
      </c>
      <c r="B136" s="1" t="s">
        <v>333</v>
      </c>
      <c r="C136" s="1" t="s">
        <v>334</v>
      </c>
      <c r="D136" s="25">
        <v>78975202</v>
      </c>
      <c r="E136" s="25">
        <v>28355301</v>
      </c>
      <c r="F136" s="26">
        <v>0.35904056313778088</v>
      </c>
      <c r="G136" s="25">
        <v>80326952</v>
      </c>
      <c r="H136" s="25">
        <v>29196373</v>
      </c>
      <c r="I136" s="26">
        <f t="shared" si="2"/>
        <v>0.36346920022559798</v>
      </c>
      <c r="J136" s="11">
        <v>85300253</v>
      </c>
      <c r="K136" s="12">
        <v>23461544</v>
      </c>
      <c r="L136" s="3">
        <v>0.27504659335535619</v>
      </c>
      <c r="M136" s="11">
        <v>82195924</v>
      </c>
      <c r="N136" s="12">
        <v>29635685</v>
      </c>
      <c r="O136" s="3">
        <v>0.36054932602254097</v>
      </c>
      <c r="P136" s="11">
        <v>90234629</v>
      </c>
      <c r="Q136" s="12">
        <v>28740023</v>
      </c>
      <c r="R136" s="3">
        <v>0.31850325444347977</v>
      </c>
      <c r="S136" s="10" t="e">
        <f>VLOOKUP(A136,Districts!$A$2:$R$608,19,FALSE)</f>
        <v>#REF!</v>
      </c>
      <c r="T136" s="13" t="e">
        <f>VLOOKUP(A136,Districts!$A$2:$R$608,20,FALSE)</f>
        <v>#REF!</v>
      </c>
      <c r="U136" s="3" t="e">
        <f>VLOOKUP(A136,Districts!$A$2:$R$608,21,FALSE)</f>
        <v>#REF!</v>
      </c>
    </row>
    <row r="137" spans="1:21" x14ac:dyDescent="0.2">
      <c r="A137" s="1" t="s">
        <v>335</v>
      </c>
      <c r="B137" s="1" t="s">
        <v>336</v>
      </c>
      <c r="C137" s="1" t="s">
        <v>337</v>
      </c>
      <c r="D137" s="25">
        <v>18846162</v>
      </c>
      <c r="E137" s="25">
        <v>4194638</v>
      </c>
      <c r="F137" s="26">
        <v>0.22257253227474114</v>
      </c>
      <c r="G137" s="25">
        <v>19804911</v>
      </c>
      <c r="H137" s="25">
        <v>4204457</v>
      </c>
      <c r="I137" s="26">
        <f t="shared" si="2"/>
        <v>0.21229365787101998</v>
      </c>
      <c r="J137" s="11">
        <v>19817549</v>
      </c>
      <c r="K137" s="12">
        <v>3295144</v>
      </c>
      <c r="L137" s="3">
        <v>0.16627404327346434</v>
      </c>
      <c r="M137" s="11">
        <v>21212490</v>
      </c>
      <c r="N137" s="12">
        <v>3741307</v>
      </c>
      <c r="O137" s="3">
        <v>0.1763728350608533</v>
      </c>
      <c r="P137" s="11">
        <v>20182877</v>
      </c>
      <c r="Q137" s="12">
        <v>4867215</v>
      </c>
      <c r="R137" s="3">
        <v>0.2411556588290163</v>
      </c>
      <c r="S137" s="10" t="e">
        <f>VLOOKUP(A137,Districts!$A$2:$R$608,19,FALSE)</f>
        <v>#REF!</v>
      </c>
      <c r="T137" s="13" t="e">
        <f>VLOOKUP(A137,Districts!$A$2:$R$608,20,FALSE)</f>
        <v>#REF!</v>
      </c>
      <c r="U137" s="3" t="e">
        <f>VLOOKUP(A137,Districts!$A$2:$R$608,21,FALSE)</f>
        <v>#REF!</v>
      </c>
    </row>
    <row r="138" spans="1:21" x14ac:dyDescent="0.2">
      <c r="A138" s="1" t="s">
        <v>338</v>
      </c>
      <c r="B138" s="1" t="s">
        <v>339</v>
      </c>
      <c r="C138" s="1" t="s">
        <v>8</v>
      </c>
      <c r="D138" s="25">
        <v>53187456</v>
      </c>
      <c r="E138" s="25">
        <v>13062625</v>
      </c>
      <c r="F138" s="26">
        <v>0.24559597285495285</v>
      </c>
      <c r="G138" s="25">
        <v>50846118</v>
      </c>
      <c r="H138" s="25">
        <v>15365641</v>
      </c>
      <c r="I138" s="26">
        <f t="shared" si="2"/>
        <v>0.30219890139892291</v>
      </c>
      <c r="J138" s="11">
        <v>50746655</v>
      </c>
      <c r="K138" s="12">
        <v>21456218</v>
      </c>
      <c r="L138" s="3">
        <v>0.42281048869132359</v>
      </c>
      <c r="M138" s="11">
        <v>53657357</v>
      </c>
      <c r="N138" s="12">
        <v>25406350</v>
      </c>
      <c r="O138" s="3">
        <v>0.47349238614194133</v>
      </c>
      <c r="P138" s="11">
        <v>56108548</v>
      </c>
      <c r="Q138" s="12">
        <v>26829264</v>
      </c>
      <c r="R138" s="3">
        <v>0.47816714130616961</v>
      </c>
      <c r="S138" s="10" t="e">
        <f>VLOOKUP(A138,Districts!$A$2:$R$608,19,FALSE)</f>
        <v>#REF!</v>
      </c>
      <c r="T138" s="13" t="e">
        <f>VLOOKUP(A138,Districts!$A$2:$R$608,20,FALSE)</f>
        <v>#REF!</v>
      </c>
      <c r="U138" s="3" t="e">
        <f>VLOOKUP(A138,Districts!$A$2:$R$608,21,FALSE)</f>
        <v>#REF!</v>
      </c>
    </row>
    <row r="139" spans="1:21" x14ac:dyDescent="0.2">
      <c r="A139" s="1" t="s">
        <v>340</v>
      </c>
      <c r="B139" s="1" t="s">
        <v>341</v>
      </c>
      <c r="C139" s="1" t="s">
        <v>25</v>
      </c>
      <c r="D139" s="25">
        <v>73537904</v>
      </c>
      <c r="E139" s="25">
        <v>542420</v>
      </c>
      <c r="F139" s="26">
        <v>7.3760601063636516E-3</v>
      </c>
      <c r="G139" s="25">
        <v>67427587</v>
      </c>
      <c r="H139" s="25">
        <v>2535354</v>
      </c>
      <c r="I139" s="26">
        <f t="shared" si="2"/>
        <v>3.7601137943732141E-2</v>
      </c>
      <c r="J139" s="11">
        <v>69661244</v>
      </c>
      <c r="K139" s="12">
        <v>3759536</v>
      </c>
      <c r="L139" s="3">
        <v>5.3968832368253429E-2</v>
      </c>
      <c r="M139" s="11">
        <v>68462786</v>
      </c>
      <c r="N139" s="12">
        <v>7217478</v>
      </c>
      <c r="O139" s="3">
        <v>0.10542191490717308</v>
      </c>
      <c r="P139" s="11">
        <v>66711344</v>
      </c>
      <c r="Q139" s="12">
        <v>12357191</v>
      </c>
      <c r="R139" s="3">
        <v>0.18523372876433131</v>
      </c>
      <c r="S139" s="10" t="e">
        <f>VLOOKUP(A139,Districts!$A$2:$R$608,19,FALSE)</f>
        <v>#REF!</v>
      </c>
      <c r="T139" s="13" t="e">
        <f>VLOOKUP(A139,Districts!$A$2:$R$608,20,FALSE)</f>
        <v>#REF!</v>
      </c>
      <c r="U139" s="3" t="e">
        <f>VLOOKUP(A139,Districts!$A$2:$R$608,21,FALSE)</f>
        <v>#REF!</v>
      </c>
    </row>
    <row r="140" spans="1:21" x14ac:dyDescent="0.2">
      <c r="A140" s="1" t="s">
        <v>342</v>
      </c>
      <c r="B140" s="1" t="s">
        <v>343</v>
      </c>
      <c r="C140" s="1" t="s">
        <v>68</v>
      </c>
      <c r="D140" s="25">
        <v>17134655</v>
      </c>
      <c r="E140" s="25">
        <v>7033802</v>
      </c>
      <c r="F140" s="26">
        <v>0.41050152454192979</v>
      </c>
      <c r="G140" s="25">
        <v>17320931</v>
      </c>
      <c r="H140" s="25">
        <v>6584661</v>
      </c>
      <c r="I140" s="26">
        <f t="shared" si="2"/>
        <v>0.38015629760317154</v>
      </c>
      <c r="J140" s="11">
        <v>16950367</v>
      </c>
      <c r="K140" s="12">
        <v>6645525</v>
      </c>
      <c r="L140" s="3">
        <v>0.39205788287651827</v>
      </c>
      <c r="M140" s="11">
        <v>17624715</v>
      </c>
      <c r="N140" s="12">
        <v>6993193</v>
      </c>
      <c r="O140" s="3">
        <v>0.39678332387218745</v>
      </c>
      <c r="P140" s="11">
        <v>17987255</v>
      </c>
      <c r="Q140" s="12">
        <v>8282973</v>
      </c>
      <c r="R140" s="3">
        <v>0.46049122003329579</v>
      </c>
      <c r="S140" s="10" t="e">
        <f>VLOOKUP(A140,Districts!$A$2:$R$608,19,FALSE)</f>
        <v>#REF!</v>
      </c>
      <c r="T140" s="13" t="e">
        <f>VLOOKUP(A140,Districts!$A$2:$R$608,20,FALSE)</f>
        <v>#REF!</v>
      </c>
      <c r="U140" s="3" t="e">
        <f>VLOOKUP(A140,Districts!$A$2:$R$608,21,FALSE)</f>
        <v>#REF!</v>
      </c>
    </row>
    <row r="141" spans="1:21" x14ac:dyDescent="0.2">
      <c r="A141" s="1" t="s">
        <v>344</v>
      </c>
      <c r="B141" s="1" t="s">
        <v>345</v>
      </c>
      <c r="C141" s="1" t="s">
        <v>82</v>
      </c>
      <c r="D141" s="25">
        <v>75050532</v>
      </c>
      <c r="E141" s="25">
        <v>41102233</v>
      </c>
      <c r="F141" s="26">
        <v>0.54766078140525376</v>
      </c>
      <c r="G141" s="25">
        <v>74729015</v>
      </c>
      <c r="H141" s="25">
        <v>40053246</v>
      </c>
      <c r="I141" s="26">
        <f t="shared" si="2"/>
        <v>0.53597984664992571</v>
      </c>
      <c r="J141" s="11">
        <v>74222261</v>
      </c>
      <c r="K141" s="12">
        <v>38145600</v>
      </c>
      <c r="L141" s="3">
        <v>0.51393745604165841</v>
      </c>
      <c r="M141" s="11">
        <v>74723746</v>
      </c>
      <c r="N141" s="12">
        <v>36095905</v>
      </c>
      <c r="O141" s="3">
        <v>0.48305802281379201</v>
      </c>
      <c r="P141" s="11">
        <v>76191976</v>
      </c>
      <c r="Q141" s="12">
        <v>34306139</v>
      </c>
      <c r="R141" s="3">
        <v>0.45025921102243105</v>
      </c>
      <c r="S141" s="10" t="e">
        <f>VLOOKUP(A141,Districts!$A$2:$R$608,19,FALSE)</f>
        <v>#REF!</v>
      </c>
      <c r="T141" s="13" t="e">
        <f>VLOOKUP(A141,Districts!$A$2:$R$608,20,FALSE)</f>
        <v>#REF!</v>
      </c>
      <c r="U141" s="3" t="e">
        <f>VLOOKUP(A141,Districts!$A$2:$R$608,21,FALSE)</f>
        <v>#REF!</v>
      </c>
    </row>
    <row r="142" spans="1:21" x14ac:dyDescent="0.2">
      <c r="A142" s="1" t="s">
        <v>346</v>
      </c>
      <c r="B142" s="1" t="s">
        <v>347</v>
      </c>
      <c r="C142" s="1" t="s">
        <v>233</v>
      </c>
      <c r="D142" s="25">
        <v>79460314</v>
      </c>
      <c r="E142" s="25">
        <v>4718754</v>
      </c>
      <c r="F142" s="26">
        <v>5.9385040940059711E-2</v>
      </c>
      <c r="G142" s="25">
        <v>75851336</v>
      </c>
      <c r="H142" s="25">
        <v>6935091</v>
      </c>
      <c r="I142" s="26">
        <f t="shared" si="2"/>
        <v>9.1430044159011251E-2</v>
      </c>
      <c r="J142" s="11">
        <v>78187921</v>
      </c>
      <c r="K142" s="12">
        <v>6368111</v>
      </c>
      <c r="L142" s="3">
        <v>8.1446224922645027E-2</v>
      </c>
      <c r="M142" s="11">
        <v>79927162</v>
      </c>
      <c r="N142" s="12">
        <v>4315235</v>
      </c>
      <c r="O142" s="3">
        <v>5.3989593675301518E-2</v>
      </c>
      <c r="P142" s="11">
        <v>81577349</v>
      </c>
      <c r="Q142" s="12">
        <v>4051614</v>
      </c>
      <c r="R142" s="3">
        <v>4.9665918905994359E-2</v>
      </c>
      <c r="S142" s="10" t="e">
        <f>VLOOKUP(A142,Districts!$A$2:$R$608,19,FALSE)</f>
        <v>#REF!</v>
      </c>
      <c r="T142" s="13" t="e">
        <f>VLOOKUP(A142,Districts!$A$2:$R$608,20,FALSE)</f>
        <v>#REF!</v>
      </c>
      <c r="U142" s="3" t="e">
        <f>VLOOKUP(A142,Districts!$A$2:$R$608,21,FALSE)</f>
        <v>#REF!</v>
      </c>
    </row>
    <row r="143" spans="1:21" x14ac:dyDescent="0.2">
      <c r="A143" s="1" t="s">
        <v>348</v>
      </c>
      <c r="B143" s="1" t="s">
        <v>349</v>
      </c>
      <c r="C143" s="1" t="s">
        <v>8</v>
      </c>
      <c r="D143" s="25">
        <v>24602270</v>
      </c>
      <c r="E143" s="25">
        <v>4658108</v>
      </c>
      <c r="F143" s="26">
        <v>0.18933651244377042</v>
      </c>
      <c r="G143" s="25">
        <v>25749382</v>
      </c>
      <c r="H143" s="25">
        <v>4374382</v>
      </c>
      <c r="I143" s="26">
        <f t="shared" si="2"/>
        <v>0.16988298981311473</v>
      </c>
      <c r="J143" s="11">
        <v>25386124</v>
      </c>
      <c r="K143" s="12">
        <v>3591060</v>
      </c>
      <c r="L143" s="3">
        <v>0.14145759313237422</v>
      </c>
      <c r="M143" s="11">
        <v>25357765</v>
      </c>
      <c r="N143" s="12">
        <v>4631208</v>
      </c>
      <c r="O143" s="3">
        <v>0.1826347077512549</v>
      </c>
      <c r="P143" s="11">
        <v>25453510</v>
      </c>
      <c r="Q143" s="12">
        <v>5971217</v>
      </c>
      <c r="R143" s="3">
        <v>0.23459306791086967</v>
      </c>
      <c r="S143" s="10" t="e">
        <f>VLOOKUP(A143,Districts!$A$2:$R$608,19,FALSE)</f>
        <v>#REF!</v>
      </c>
      <c r="T143" s="13" t="e">
        <f>VLOOKUP(A143,Districts!$A$2:$R$608,20,FALSE)</f>
        <v>#REF!</v>
      </c>
      <c r="U143" s="3" t="e">
        <f>VLOOKUP(A143,Districts!$A$2:$R$608,21,FALSE)</f>
        <v>#REF!</v>
      </c>
    </row>
    <row r="144" spans="1:21" x14ac:dyDescent="0.2">
      <c r="A144" s="1" t="s">
        <v>350</v>
      </c>
      <c r="B144" s="1" t="s">
        <v>351</v>
      </c>
      <c r="C144" s="1" t="s">
        <v>140</v>
      </c>
      <c r="D144" s="25">
        <v>23501274</v>
      </c>
      <c r="E144" s="25">
        <v>2431311</v>
      </c>
      <c r="F144" s="26">
        <v>0.10345443400217368</v>
      </c>
      <c r="G144" s="25">
        <v>22226117</v>
      </c>
      <c r="H144" s="25">
        <v>2462385</v>
      </c>
      <c r="I144" s="26">
        <f t="shared" si="2"/>
        <v>0.11078790775734691</v>
      </c>
      <c r="J144" s="11">
        <v>21551134</v>
      </c>
      <c r="K144" s="12">
        <v>3182855</v>
      </c>
      <c r="L144" s="3">
        <v>0.14768851606602232</v>
      </c>
      <c r="M144" s="11">
        <v>22157526</v>
      </c>
      <c r="N144" s="12">
        <v>5365871</v>
      </c>
      <c r="O144" s="3">
        <v>0.24216922954304557</v>
      </c>
      <c r="P144" s="11">
        <v>23740102</v>
      </c>
      <c r="Q144" s="12">
        <v>7436972</v>
      </c>
      <c r="R144" s="3">
        <v>0.31326621932795401</v>
      </c>
      <c r="S144" s="10" t="e">
        <f>VLOOKUP(A144,Districts!$A$2:$R$608,19,FALSE)</f>
        <v>#REF!</v>
      </c>
      <c r="T144" s="13" t="e">
        <f>VLOOKUP(A144,Districts!$A$2:$R$608,20,FALSE)</f>
        <v>#REF!</v>
      </c>
      <c r="U144" s="3" t="e">
        <f>VLOOKUP(A144,Districts!$A$2:$R$608,21,FALSE)</f>
        <v>#REF!</v>
      </c>
    </row>
    <row r="145" spans="1:21" x14ac:dyDescent="0.2">
      <c r="A145" s="1" t="s">
        <v>352</v>
      </c>
      <c r="B145" s="1" t="s">
        <v>353</v>
      </c>
      <c r="C145" s="1" t="s">
        <v>233</v>
      </c>
      <c r="D145" s="25">
        <v>349953292</v>
      </c>
      <c r="E145" s="25">
        <v>4507319</v>
      </c>
      <c r="F145" s="26">
        <v>1.2879773109835469E-2</v>
      </c>
      <c r="G145" s="25">
        <v>330351954</v>
      </c>
      <c r="H145" s="25">
        <v>15481880</v>
      </c>
      <c r="I145" s="26">
        <f t="shared" si="2"/>
        <v>4.6864805285819502E-2</v>
      </c>
      <c r="J145" s="11">
        <v>304665243</v>
      </c>
      <c r="K145" s="12">
        <v>18951665</v>
      </c>
      <c r="L145" s="3">
        <v>6.2204880390639115E-2</v>
      </c>
      <c r="M145" s="11">
        <v>300597162</v>
      </c>
      <c r="N145" s="12">
        <v>39080606</v>
      </c>
      <c r="O145" s="3">
        <v>0.13000989676675656</v>
      </c>
      <c r="P145" s="11">
        <v>332357504</v>
      </c>
      <c r="Q145" s="12">
        <v>53985783</v>
      </c>
      <c r="R145" s="3">
        <v>0.1624328692756099</v>
      </c>
      <c r="S145" s="10" t="e">
        <f>VLOOKUP(A145,Districts!$A$2:$R$608,19,FALSE)</f>
        <v>#REF!</v>
      </c>
      <c r="T145" s="13" t="e">
        <f>VLOOKUP(A145,Districts!$A$2:$R$608,20,FALSE)</f>
        <v>#REF!</v>
      </c>
      <c r="U145" s="3" t="e">
        <f>VLOOKUP(A145,Districts!$A$2:$R$608,21,FALSE)</f>
        <v>#REF!</v>
      </c>
    </row>
    <row r="146" spans="1:21" x14ac:dyDescent="0.2">
      <c r="A146" s="1" t="s">
        <v>354</v>
      </c>
      <c r="B146" s="1" t="s">
        <v>355</v>
      </c>
      <c r="C146" s="1" t="s">
        <v>337</v>
      </c>
      <c r="D146" s="25">
        <v>6704581</v>
      </c>
      <c r="E146" s="25">
        <v>2776604</v>
      </c>
      <c r="F146" s="26">
        <v>0.41413535014343178</v>
      </c>
      <c r="G146" s="25">
        <v>7434027</v>
      </c>
      <c r="H146" s="25">
        <v>1481362</v>
      </c>
      <c r="I146" s="26">
        <f t="shared" si="2"/>
        <v>0.19926777236617516</v>
      </c>
      <c r="J146" s="11">
        <v>6884790</v>
      </c>
      <c r="K146" s="12">
        <v>944199</v>
      </c>
      <c r="L146" s="3">
        <v>0.13714274509462163</v>
      </c>
      <c r="M146" s="11">
        <v>6599200</v>
      </c>
      <c r="N146" s="12">
        <v>1269668</v>
      </c>
      <c r="O146" s="3">
        <v>0.19239726027397261</v>
      </c>
      <c r="P146" s="11">
        <v>10389866</v>
      </c>
      <c r="Q146" s="12">
        <v>1595327</v>
      </c>
      <c r="R146" s="3">
        <v>0.15354644612355925</v>
      </c>
      <c r="S146" s="10" t="e">
        <f>VLOOKUP(A146,Districts!$A$2:$R$608,19,FALSE)</f>
        <v>#REF!</v>
      </c>
      <c r="T146" s="13" t="e">
        <f>VLOOKUP(A146,Districts!$A$2:$R$608,20,FALSE)</f>
        <v>#REF!</v>
      </c>
      <c r="U146" s="3" t="e">
        <f>VLOOKUP(A146,Districts!$A$2:$R$608,21,FALSE)</f>
        <v>#REF!</v>
      </c>
    </row>
    <row r="147" spans="1:21" x14ac:dyDescent="0.2">
      <c r="A147" s="1" t="s">
        <v>356</v>
      </c>
      <c r="B147" s="1" t="s">
        <v>357</v>
      </c>
      <c r="C147" s="1" t="s">
        <v>296</v>
      </c>
      <c r="D147" s="25">
        <v>42066474</v>
      </c>
      <c r="E147" s="25">
        <v>11097581</v>
      </c>
      <c r="F147" s="26">
        <v>0.26381058227033716</v>
      </c>
      <c r="G147" s="25">
        <v>42202668</v>
      </c>
      <c r="H147" s="25">
        <v>9877152</v>
      </c>
      <c r="I147" s="26">
        <f t="shared" si="2"/>
        <v>0.234040937885728</v>
      </c>
      <c r="J147" s="11">
        <v>41625827</v>
      </c>
      <c r="K147" s="12">
        <v>8509859</v>
      </c>
      <c r="L147" s="3">
        <v>0.20443699532984655</v>
      </c>
      <c r="M147" s="11">
        <v>41510222</v>
      </c>
      <c r="N147" s="12">
        <v>9143969</v>
      </c>
      <c r="O147" s="3">
        <v>0.22028234394891938</v>
      </c>
      <c r="P147" s="11">
        <v>42167624</v>
      </c>
      <c r="Q147" s="12">
        <v>11031860</v>
      </c>
      <c r="R147" s="3">
        <v>0.26161919865345035</v>
      </c>
      <c r="S147" s="10" t="e">
        <f>VLOOKUP(A147,Districts!$A$2:$R$608,19,FALSE)</f>
        <v>#REF!</v>
      </c>
      <c r="T147" s="13" t="e">
        <f>VLOOKUP(A147,Districts!$A$2:$R$608,20,FALSE)</f>
        <v>#REF!</v>
      </c>
      <c r="U147" s="3" t="e">
        <f>VLOOKUP(A147,Districts!$A$2:$R$608,21,FALSE)</f>
        <v>#REF!</v>
      </c>
    </row>
    <row r="148" spans="1:21" x14ac:dyDescent="0.2">
      <c r="A148" s="1" t="s">
        <v>358</v>
      </c>
      <c r="B148" s="1" t="s">
        <v>359</v>
      </c>
      <c r="C148" s="1" t="s">
        <v>46</v>
      </c>
      <c r="D148" s="25">
        <v>76586446</v>
      </c>
      <c r="E148" s="25">
        <v>45073810</v>
      </c>
      <c r="F148" s="26">
        <v>0.58853507838710784</v>
      </c>
      <c r="G148" s="25">
        <v>77907945</v>
      </c>
      <c r="H148" s="25">
        <v>35289141</v>
      </c>
      <c r="I148" s="26">
        <f t="shared" si="2"/>
        <v>0.45295946389036446</v>
      </c>
      <c r="J148" s="11">
        <v>81092748</v>
      </c>
      <c r="K148" s="12">
        <v>30536362</v>
      </c>
      <c r="L148" s="3">
        <v>0.37656094722551514</v>
      </c>
      <c r="M148" s="11">
        <v>78197556</v>
      </c>
      <c r="N148" s="12">
        <v>32754318</v>
      </c>
      <c r="O148" s="3">
        <v>0.41886626226528101</v>
      </c>
      <c r="P148" s="11">
        <v>84333999</v>
      </c>
      <c r="Q148" s="12">
        <v>35610706</v>
      </c>
      <c r="R148" s="3">
        <v>0.42225800296746274</v>
      </c>
      <c r="S148" s="10" t="e">
        <f>VLOOKUP(A148,Districts!$A$2:$R$608,19,FALSE)</f>
        <v>#REF!</v>
      </c>
      <c r="T148" s="13" t="e">
        <f>VLOOKUP(A148,Districts!$A$2:$R$608,20,FALSE)</f>
        <v>#REF!</v>
      </c>
      <c r="U148" s="3" t="e">
        <f>VLOOKUP(A148,Districts!$A$2:$R$608,21,FALSE)</f>
        <v>#REF!</v>
      </c>
    </row>
    <row r="149" spans="1:21" x14ac:dyDescent="0.2">
      <c r="A149" s="1" t="s">
        <v>360</v>
      </c>
      <c r="B149" s="1" t="s">
        <v>361</v>
      </c>
      <c r="C149" s="1" t="s">
        <v>362</v>
      </c>
      <c r="D149" s="25">
        <v>23580743</v>
      </c>
      <c r="E149" s="25">
        <v>3070007</v>
      </c>
      <c r="F149" s="26">
        <v>0.13019127514345075</v>
      </c>
      <c r="G149" s="25">
        <v>22973330</v>
      </c>
      <c r="H149" s="25">
        <v>2421734</v>
      </c>
      <c r="I149" s="26">
        <f t="shared" si="2"/>
        <v>0.10541501819718778</v>
      </c>
      <c r="J149" s="11">
        <v>21608251</v>
      </c>
      <c r="K149" s="12">
        <v>2096794</v>
      </c>
      <c r="L149" s="3">
        <v>9.7036729164243787E-2</v>
      </c>
      <c r="M149" s="11">
        <v>21406951</v>
      </c>
      <c r="N149" s="12">
        <v>3792312</v>
      </c>
      <c r="O149" s="3">
        <v>0.17715329941195268</v>
      </c>
      <c r="P149" s="11">
        <v>20995568</v>
      </c>
      <c r="Q149" s="12">
        <v>6768002</v>
      </c>
      <c r="R149" s="3">
        <v>0.32235384153455626</v>
      </c>
      <c r="S149" s="10" t="e">
        <f>VLOOKUP(A149,Districts!$A$2:$R$608,19,FALSE)</f>
        <v>#REF!</v>
      </c>
      <c r="T149" s="13" t="e">
        <f>VLOOKUP(A149,Districts!$A$2:$R$608,20,FALSE)</f>
        <v>#REF!</v>
      </c>
      <c r="U149" s="3" t="e">
        <f>VLOOKUP(A149,Districts!$A$2:$R$608,21,FALSE)</f>
        <v>#REF!</v>
      </c>
    </row>
    <row r="150" spans="1:21" x14ac:dyDescent="0.2">
      <c r="A150" s="1" t="s">
        <v>363</v>
      </c>
      <c r="B150" s="1" t="s">
        <v>364</v>
      </c>
      <c r="C150" s="1" t="s">
        <v>76</v>
      </c>
      <c r="D150" s="25">
        <v>34517963</v>
      </c>
      <c r="E150" s="25">
        <v>10749140</v>
      </c>
      <c r="F150" s="26">
        <v>0.31140713604681713</v>
      </c>
      <c r="G150" s="25">
        <v>36056723</v>
      </c>
      <c r="H150" s="25">
        <v>4826233</v>
      </c>
      <c r="I150" s="26">
        <f t="shared" si="2"/>
        <v>0.13385112673716909</v>
      </c>
      <c r="J150" s="11">
        <v>32314779</v>
      </c>
      <c r="K150" s="12">
        <v>4335533</v>
      </c>
      <c r="L150" s="3">
        <v>0.13416563981452573</v>
      </c>
      <c r="M150" s="11">
        <v>30258521</v>
      </c>
      <c r="N150" s="12">
        <v>9092321</v>
      </c>
      <c r="O150" s="3">
        <v>0.30048795180702981</v>
      </c>
      <c r="P150" s="11">
        <v>31167328</v>
      </c>
      <c r="Q150" s="12">
        <v>11673398</v>
      </c>
      <c r="R150" s="3">
        <v>0.37453958196223941</v>
      </c>
      <c r="S150" s="10" t="e">
        <f>VLOOKUP(A150,Districts!$A$2:$R$608,19,FALSE)</f>
        <v>#REF!</v>
      </c>
      <c r="T150" s="13" t="e">
        <f>VLOOKUP(A150,Districts!$A$2:$R$608,20,FALSE)</f>
        <v>#REF!</v>
      </c>
      <c r="U150" s="3" t="e">
        <f>VLOOKUP(A150,Districts!$A$2:$R$608,21,FALSE)</f>
        <v>#REF!</v>
      </c>
    </row>
    <row r="151" spans="1:21" x14ac:dyDescent="0.2">
      <c r="A151" s="1" t="s">
        <v>365</v>
      </c>
      <c r="B151" s="1" t="s">
        <v>366</v>
      </c>
      <c r="C151" s="1" t="s">
        <v>367</v>
      </c>
      <c r="D151" s="25">
        <v>20346162</v>
      </c>
      <c r="E151" s="25">
        <v>6084071</v>
      </c>
      <c r="F151" s="26">
        <v>0.29902794443492586</v>
      </c>
      <c r="G151" s="25">
        <v>21183012</v>
      </c>
      <c r="H151" s="25">
        <v>5337303</v>
      </c>
      <c r="I151" s="26">
        <f t="shared" si="2"/>
        <v>0.25196147743295427</v>
      </c>
      <c r="J151" s="11">
        <v>20935989</v>
      </c>
      <c r="K151" s="12">
        <v>3796018</v>
      </c>
      <c r="L151" s="3">
        <v>0.1813154372597349</v>
      </c>
      <c r="M151" s="11">
        <v>21727272</v>
      </c>
      <c r="N151" s="12">
        <v>2809036</v>
      </c>
      <c r="O151" s="3">
        <v>0.12928618005978845</v>
      </c>
      <c r="P151" s="11">
        <v>22071295</v>
      </c>
      <c r="Q151" s="12">
        <v>2883769</v>
      </c>
      <c r="R151" s="3">
        <v>0.13065699135460787</v>
      </c>
      <c r="S151" s="10" t="e">
        <f>VLOOKUP(A151,Districts!$A$2:$R$608,19,FALSE)</f>
        <v>#REF!</v>
      </c>
      <c r="T151" s="13" t="e">
        <f>VLOOKUP(A151,Districts!$A$2:$R$608,20,FALSE)</f>
        <v>#REF!</v>
      </c>
      <c r="U151" s="3" t="e">
        <f>VLOOKUP(A151,Districts!$A$2:$R$608,21,FALSE)</f>
        <v>#REF!</v>
      </c>
    </row>
    <row r="152" spans="1:21" x14ac:dyDescent="0.2">
      <c r="A152" s="1" t="s">
        <v>368</v>
      </c>
      <c r="B152" s="1" t="s">
        <v>369</v>
      </c>
      <c r="C152" s="1" t="s">
        <v>56</v>
      </c>
      <c r="D152" s="25">
        <v>37614691</v>
      </c>
      <c r="E152" s="25">
        <v>7393422</v>
      </c>
      <c r="F152" s="26">
        <v>0.19655676554673812</v>
      </c>
      <c r="G152" s="25">
        <v>36801263</v>
      </c>
      <c r="H152" s="25">
        <v>8271791</v>
      </c>
      <c r="I152" s="26">
        <f t="shared" si="2"/>
        <v>0.2247692151217745</v>
      </c>
      <c r="J152" s="11">
        <v>39587770</v>
      </c>
      <c r="K152" s="12">
        <v>7349782</v>
      </c>
      <c r="L152" s="3">
        <v>0.18565789383943576</v>
      </c>
      <c r="M152" s="11">
        <v>41423115</v>
      </c>
      <c r="N152" s="12">
        <v>8430201</v>
      </c>
      <c r="O152" s="3">
        <v>0.20351441459677766</v>
      </c>
      <c r="P152" s="11">
        <v>41947185</v>
      </c>
      <c r="Q152" s="12">
        <v>11278431</v>
      </c>
      <c r="R152" s="3">
        <v>0.26887217819264869</v>
      </c>
      <c r="S152" s="10" t="e">
        <f>VLOOKUP(A152,Districts!$A$2:$R$608,19,FALSE)</f>
        <v>#REF!</v>
      </c>
      <c r="T152" s="13" t="e">
        <f>VLOOKUP(A152,Districts!$A$2:$R$608,20,FALSE)</f>
        <v>#REF!</v>
      </c>
      <c r="U152" s="3" t="e">
        <f>VLOOKUP(A152,Districts!$A$2:$R$608,21,FALSE)</f>
        <v>#REF!</v>
      </c>
    </row>
    <row r="153" spans="1:21" x14ac:dyDescent="0.2">
      <c r="A153" s="1" t="s">
        <v>370</v>
      </c>
      <c r="B153" s="1" t="s">
        <v>371</v>
      </c>
      <c r="C153" s="1" t="s">
        <v>314</v>
      </c>
      <c r="D153" s="25">
        <v>25005081</v>
      </c>
      <c r="E153" s="25">
        <v>3408374</v>
      </c>
      <c r="F153" s="26">
        <v>0.13630725691310497</v>
      </c>
      <c r="G153" s="25">
        <v>24014382</v>
      </c>
      <c r="H153" s="25">
        <v>2466479</v>
      </c>
      <c r="I153" s="26">
        <f t="shared" si="2"/>
        <v>0.10270841031845</v>
      </c>
      <c r="J153" s="11">
        <v>23193879</v>
      </c>
      <c r="K153" s="12">
        <v>2590560</v>
      </c>
      <c r="L153" s="3">
        <v>0.11169153723704431</v>
      </c>
      <c r="M153" s="11">
        <v>23033170</v>
      </c>
      <c r="N153" s="12">
        <v>4675228</v>
      </c>
      <c r="O153" s="3">
        <v>0.20297805295580243</v>
      </c>
      <c r="P153" s="11">
        <v>24094043</v>
      </c>
      <c r="Q153" s="12">
        <v>8228549</v>
      </c>
      <c r="R153" s="3">
        <v>0.34151798434160674</v>
      </c>
      <c r="S153" s="10" t="e">
        <f>VLOOKUP(A153,Districts!$A$2:$R$608,19,FALSE)</f>
        <v>#REF!</v>
      </c>
      <c r="T153" s="13" t="e">
        <f>VLOOKUP(A153,Districts!$A$2:$R$608,20,FALSE)</f>
        <v>#REF!</v>
      </c>
      <c r="U153" s="3" t="e">
        <f>VLOOKUP(A153,Districts!$A$2:$R$608,21,FALSE)</f>
        <v>#REF!</v>
      </c>
    </row>
    <row r="154" spans="1:21" x14ac:dyDescent="0.2">
      <c r="A154" s="1" t="s">
        <v>372</v>
      </c>
      <c r="B154" s="1" t="s">
        <v>373</v>
      </c>
      <c r="C154" s="1" t="s">
        <v>158</v>
      </c>
      <c r="D154" s="25">
        <v>65635202</v>
      </c>
      <c r="E154" s="25">
        <v>17100551</v>
      </c>
      <c r="F154" s="26">
        <v>0.26053932156710663</v>
      </c>
      <c r="G154" s="25">
        <v>62658844</v>
      </c>
      <c r="H154" s="25">
        <v>16442657</v>
      </c>
      <c r="I154" s="26">
        <f t="shared" si="2"/>
        <v>0.26241558174932178</v>
      </c>
      <c r="J154" s="11">
        <v>61914113</v>
      </c>
      <c r="K154" s="12">
        <v>13388403</v>
      </c>
      <c r="L154" s="3">
        <v>0.21624153769270668</v>
      </c>
      <c r="M154" s="11">
        <v>60950670</v>
      </c>
      <c r="N154" s="12">
        <v>14767954</v>
      </c>
      <c r="O154" s="3">
        <v>0.2422935465680689</v>
      </c>
      <c r="P154" s="11">
        <v>63134178</v>
      </c>
      <c r="Q154" s="12">
        <v>19000861</v>
      </c>
      <c r="R154" s="3">
        <v>0.30095998082053116</v>
      </c>
      <c r="S154" s="10" t="e">
        <f>VLOOKUP(A154,Districts!$A$2:$R$608,19,FALSE)</f>
        <v>#REF!</v>
      </c>
      <c r="T154" s="13" t="e">
        <f>VLOOKUP(A154,Districts!$A$2:$R$608,20,FALSE)</f>
        <v>#REF!</v>
      </c>
      <c r="U154" s="3" t="e">
        <f>VLOOKUP(A154,Districts!$A$2:$R$608,21,FALSE)</f>
        <v>#REF!</v>
      </c>
    </row>
    <row r="155" spans="1:21" x14ac:dyDescent="0.2">
      <c r="A155" s="1" t="s">
        <v>374</v>
      </c>
      <c r="B155" s="1" t="s">
        <v>375</v>
      </c>
      <c r="C155" s="1" t="s">
        <v>25</v>
      </c>
      <c r="D155" s="25">
        <v>30989973</v>
      </c>
      <c r="E155" s="25">
        <v>7339469</v>
      </c>
      <c r="F155" s="26">
        <v>0.23683366874827544</v>
      </c>
      <c r="G155" s="25">
        <v>30340742</v>
      </c>
      <c r="H155" s="25">
        <v>10946948</v>
      </c>
      <c r="I155" s="26">
        <f t="shared" si="2"/>
        <v>0.36080027311131679</v>
      </c>
      <c r="J155" s="11">
        <v>30686860</v>
      </c>
      <c r="K155" s="12">
        <v>14484866</v>
      </c>
      <c r="L155" s="3">
        <v>0.47202177088173897</v>
      </c>
      <c r="M155" s="11">
        <v>32772188</v>
      </c>
      <c r="N155" s="12">
        <v>16709608</v>
      </c>
      <c r="O155" s="3">
        <v>0.50987160210358862</v>
      </c>
      <c r="P155" s="11">
        <v>33199935</v>
      </c>
      <c r="Q155" s="12">
        <v>18842809</v>
      </c>
      <c r="R155" s="3">
        <v>0.56755559912993803</v>
      </c>
      <c r="S155" s="10" t="e">
        <f>VLOOKUP(A155,Districts!$A$2:$R$608,19,FALSE)</f>
        <v>#REF!</v>
      </c>
      <c r="T155" s="13" t="e">
        <f>VLOOKUP(A155,Districts!$A$2:$R$608,20,FALSE)</f>
        <v>#REF!</v>
      </c>
      <c r="U155" s="3" t="e">
        <f>VLOOKUP(A155,Districts!$A$2:$R$608,21,FALSE)</f>
        <v>#REF!</v>
      </c>
    </row>
    <row r="156" spans="1:21" x14ac:dyDescent="0.2">
      <c r="A156" s="1" t="s">
        <v>376</v>
      </c>
      <c r="B156" s="1" t="s">
        <v>377</v>
      </c>
      <c r="C156" s="1" t="s">
        <v>378</v>
      </c>
      <c r="D156" s="25">
        <v>18213478</v>
      </c>
      <c r="E156" s="25">
        <v>569701</v>
      </c>
      <c r="F156" s="26">
        <v>3.127908903505415E-2</v>
      </c>
      <c r="G156" s="25">
        <v>17546990</v>
      </c>
      <c r="H156" s="25">
        <v>590432</v>
      </c>
      <c r="I156" s="26">
        <f t="shared" si="2"/>
        <v>3.3648620076719711E-2</v>
      </c>
      <c r="J156" s="11">
        <v>17199333</v>
      </c>
      <c r="K156" s="12">
        <v>648463</v>
      </c>
      <c r="L156" s="3">
        <v>3.7702799288786372E-2</v>
      </c>
      <c r="M156" s="11">
        <v>17191601</v>
      </c>
      <c r="N156" s="12">
        <v>1510712</v>
      </c>
      <c r="O156" s="3">
        <v>8.7875003613683222E-2</v>
      </c>
      <c r="P156" s="11">
        <v>19398791</v>
      </c>
      <c r="Q156" s="12">
        <v>2225196</v>
      </c>
      <c r="R156" s="3">
        <v>0.11470797329586158</v>
      </c>
      <c r="S156" s="10" t="e">
        <f>VLOOKUP(A156,Districts!$A$2:$R$608,19,FALSE)</f>
        <v>#REF!</v>
      </c>
      <c r="T156" s="13" t="e">
        <f>VLOOKUP(A156,Districts!$A$2:$R$608,20,FALSE)</f>
        <v>#REF!</v>
      </c>
      <c r="U156" s="3" t="e">
        <f>VLOOKUP(A156,Districts!$A$2:$R$608,21,FALSE)</f>
        <v>#REF!</v>
      </c>
    </row>
    <row r="157" spans="1:21" x14ac:dyDescent="0.2">
      <c r="A157" s="1" t="s">
        <v>379</v>
      </c>
      <c r="B157" s="1" t="s">
        <v>380</v>
      </c>
      <c r="C157" s="1" t="s">
        <v>183</v>
      </c>
      <c r="D157" s="25">
        <v>13965490</v>
      </c>
      <c r="E157" s="25">
        <v>7014412</v>
      </c>
      <c r="F157" s="26">
        <v>0.50226751800330671</v>
      </c>
      <c r="G157" s="25">
        <v>14258506</v>
      </c>
      <c r="H157" s="25">
        <v>6704501</v>
      </c>
      <c r="I157" s="26">
        <f t="shared" si="2"/>
        <v>0.47021062374978134</v>
      </c>
      <c r="J157" s="11">
        <v>13807940</v>
      </c>
      <c r="K157" s="12">
        <v>6384233</v>
      </c>
      <c r="L157" s="3">
        <v>0.46235955544418644</v>
      </c>
      <c r="M157" s="11">
        <v>14642861</v>
      </c>
      <c r="N157" s="12">
        <v>6037075</v>
      </c>
      <c r="O157" s="3">
        <v>0.4122879401778109</v>
      </c>
      <c r="P157" s="11">
        <v>14401963</v>
      </c>
      <c r="Q157" s="12">
        <v>7028044</v>
      </c>
      <c r="R157" s="3">
        <v>0.48799208830074065</v>
      </c>
      <c r="S157" s="10" t="e">
        <f>VLOOKUP(A157,Districts!$A$2:$R$608,19,FALSE)</f>
        <v>#REF!</v>
      </c>
      <c r="T157" s="13" t="e">
        <f>VLOOKUP(A157,Districts!$A$2:$R$608,20,FALSE)</f>
        <v>#REF!</v>
      </c>
      <c r="U157" s="3" t="e">
        <f>VLOOKUP(A157,Districts!$A$2:$R$608,21,FALSE)</f>
        <v>#REF!</v>
      </c>
    </row>
    <row r="158" spans="1:21" x14ac:dyDescent="0.2">
      <c r="A158" s="1" t="s">
        <v>381</v>
      </c>
      <c r="B158" s="1" t="s">
        <v>382</v>
      </c>
      <c r="C158" s="1" t="s">
        <v>119</v>
      </c>
      <c r="D158" s="25">
        <v>8336364</v>
      </c>
      <c r="E158" s="25">
        <v>2504056</v>
      </c>
      <c r="F158" s="26">
        <v>0.30037747871853965</v>
      </c>
      <c r="G158" s="25">
        <v>8153181</v>
      </c>
      <c r="H158" s="25">
        <v>2070241</v>
      </c>
      <c r="I158" s="26">
        <f t="shared" si="2"/>
        <v>0.25391819462857501</v>
      </c>
      <c r="J158" s="11">
        <v>8954636</v>
      </c>
      <c r="K158" s="12">
        <v>1261934</v>
      </c>
      <c r="L158" s="3">
        <v>0.14092521460392138</v>
      </c>
      <c r="M158" s="11">
        <v>8081478</v>
      </c>
      <c r="N158" s="12">
        <v>1365531</v>
      </c>
      <c r="O158" s="3">
        <v>0.16897045317700549</v>
      </c>
      <c r="P158" s="11">
        <v>8152853</v>
      </c>
      <c r="Q158" s="12">
        <v>1840328</v>
      </c>
      <c r="R158" s="3">
        <v>0.22572809788180898</v>
      </c>
      <c r="S158" s="10" t="e">
        <f>VLOOKUP(A158,Districts!$A$2:$R$608,19,FALSE)</f>
        <v>#REF!</v>
      </c>
      <c r="T158" s="13" t="e">
        <f>VLOOKUP(A158,Districts!$A$2:$R$608,20,FALSE)</f>
        <v>#REF!</v>
      </c>
      <c r="U158" s="3" t="e">
        <f>VLOOKUP(A158,Districts!$A$2:$R$608,21,FALSE)</f>
        <v>#REF!</v>
      </c>
    </row>
    <row r="159" spans="1:21" x14ac:dyDescent="0.2">
      <c r="A159" s="1" t="s">
        <v>383</v>
      </c>
      <c r="B159" s="1" t="s">
        <v>384</v>
      </c>
      <c r="C159" s="1" t="s">
        <v>46</v>
      </c>
      <c r="D159" s="25">
        <v>150557058</v>
      </c>
      <c r="E159" s="25">
        <v>12431471</v>
      </c>
      <c r="F159" s="26">
        <v>8.256983209648E-2</v>
      </c>
      <c r="G159" s="25">
        <v>147984087</v>
      </c>
      <c r="H159" s="25">
        <v>10099862</v>
      </c>
      <c r="I159" s="26">
        <f t="shared" si="2"/>
        <v>6.8249649031520532E-2</v>
      </c>
      <c r="J159" s="11">
        <v>143179856</v>
      </c>
      <c r="K159" s="12">
        <v>16960643</v>
      </c>
      <c r="L159" s="3">
        <v>0.11845690779295098</v>
      </c>
      <c r="M159" s="11">
        <v>137852199</v>
      </c>
      <c r="N159" s="12">
        <v>41496337</v>
      </c>
      <c r="O159" s="3">
        <v>0.30102049369557027</v>
      </c>
      <c r="P159" s="11">
        <v>145282123</v>
      </c>
      <c r="Q159" s="12">
        <v>63954998</v>
      </c>
      <c r="R159" s="3">
        <v>0.44021244100349499</v>
      </c>
      <c r="S159" s="10" t="e">
        <f>VLOOKUP(A159,Districts!$A$2:$R$608,19,FALSE)</f>
        <v>#REF!</v>
      </c>
      <c r="T159" s="13" t="e">
        <f>VLOOKUP(A159,Districts!$A$2:$R$608,20,FALSE)</f>
        <v>#REF!</v>
      </c>
      <c r="U159" s="3" t="e">
        <f>VLOOKUP(A159,Districts!$A$2:$R$608,21,FALSE)</f>
        <v>#REF!</v>
      </c>
    </row>
    <row r="160" spans="1:21" x14ac:dyDescent="0.2">
      <c r="A160" s="1" t="s">
        <v>385</v>
      </c>
      <c r="B160" s="1" t="s">
        <v>386</v>
      </c>
      <c r="C160" s="1" t="s">
        <v>76</v>
      </c>
      <c r="D160" s="25">
        <v>38198192</v>
      </c>
      <c r="E160" s="25">
        <v>15797762</v>
      </c>
      <c r="F160" s="26">
        <v>0.41357355342891622</v>
      </c>
      <c r="G160" s="25">
        <v>38198192</v>
      </c>
      <c r="H160" s="25">
        <v>15797762</v>
      </c>
      <c r="I160" s="26">
        <f t="shared" si="2"/>
        <v>0.41357355342891622</v>
      </c>
      <c r="J160" s="11">
        <v>36771293</v>
      </c>
      <c r="K160" s="12">
        <v>11515400</v>
      </c>
      <c r="L160" s="3">
        <v>0.31316277075162952</v>
      </c>
      <c r="M160" s="11">
        <v>38480224</v>
      </c>
      <c r="N160" s="12">
        <v>10612599</v>
      </c>
      <c r="O160" s="3">
        <v>0.27579358685645905</v>
      </c>
      <c r="P160" s="11">
        <v>40536411</v>
      </c>
      <c r="Q160" s="12">
        <v>9594631</v>
      </c>
      <c r="R160" s="3">
        <v>0.2366916745540201</v>
      </c>
      <c r="S160" s="10" t="e">
        <f>VLOOKUP(A160,Districts!$A$2:$R$608,19,FALSE)</f>
        <v>#REF!</v>
      </c>
      <c r="T160" s="13" t="e">
        <f>VLOOKUP(A160,Districts!$A$2:$R$608,20,FALSE)</f>
        <v>#REF!</v>
      </c>
      <c r="U160" s="3" t="e">
        <f>VLOOKUP(A160,Districts!$A$2:$R$608,21,FALSE)</f>
        <v>#REF!</v>
      </c>
    </row>
    <row r="161" spans="1:21" x14ac:dyDescent="0.2">
      <c r="A161" s="1" t="s">
        <v>387</v>
      </c>
      <c r="B161" s="1" t="s">
        <v>388</v>
      </c>
      <c r="C161" s="1" t="s">
        <v>25</v>
      </c>
      <c r="D161" s="25">
        <v>49666690</v>
      </c>
      <c r="E161" s="25">
        <v>24032255</v>
      </c>
      <c r="F161" s="26">
        <v>0.48387067871847311</v>
      </c>
      <c r="G161" s="25">
        <v>51000882</v>
      </c>
      <c r="H161" s="25">
        <v>22169664</v>
      </c>
      <c r="I161" s="26">
        <f t="shared" si="2"/>
        <v>0.43469177650692392</v>
      </c>
      <c r="J161" s="11">
        <v>51184246</v>
      </c>
      <c r="K161" s="12">
        <v>19265932</v>
      </c>
      <c r="L161" s="3">
        <v>0.37640355198355369</v>
      </c>
      <c r="M161" s="11">
        <v>52160169</v>
      </c>
      <c r="N161" s="12">
        <v>19412603</v>
      </c>
      <c r="O161" s="3">
        <v>0.3721729314182245</v>
      </c>
      <c r="P161" s="11">
        <v>49878926</v>
      </c>
      <c r="Q161" s="12">
        <v>19212405</v>
      </c>
      <c r="R161" s="3">
        <v>0.3851808076220406</v>
      </c>
      <c r="S161" s="10" t="e">
        <f>VLOOKUP(A161,Districts!$A$2:$R$608,19,FALSE)</f>
        <v>#REF!</v>
      </c>
      <c r="T161" s="13" t="e">
        <f>VLOOKUP(A161,Districts!$A$2:$R$608,20,FALSE)</f>
        <v>#REF!</v>
      </c>
      <c r="U161" s="3" t="e">
        <f>VLOOKUP(A161,Districts!$A$2:$R$608,21,FALSE)</f>
        <v>#REF!</v>
      </c>
    </row>
    <row r="162" spans="1:21" x14ac:dyDescent="0.2">
      <c r="A162" s="1" t="s">
        <v>389</v>
      </c>
      <c r="B162" s="1" t="s">
        <v>390</v>
      </c>
      <c r="C162" s="1" t="s">
        <v>46</v>
      </c>
      <c r="D162" s="25">
        <v>30647062</v>
      </c>
      <c r="E162" s="25">
        <v>15940136</v>
      </c>
      <c r="F162" s="26">
        <v>0.52011954685901052</v>
      </c>
      <c r="G162" s="25">
        <v>30886245</v>
      </c>
      <c r="H162" s="25">
        <v>15271647</v>
      </c>
      <c r="I162" s="26">
        <f t="shared" si="2"/>
        <v>0.49444815969050299</v>
      </c>
      <c r="J162" s="11">
        <v>31669865</v>
      </c>
      <c r="K162" s="12">
        <v>13479243</v>
      </c>
      <c r="L162" s="3">
        <v>0.42561731791404855</v>
      </c>
      <c r="M162" s="11">
        <v>33207923</v>
      </c>
      <c r="N162" s="12">
        <v>12291555</v>
      </c>
      <c r="O162" s="3">
        <v>0.37013922852085629</v>
      </c>
      <c r="P162" s="11">
        <v>37082527</v>
      </c>
      <c r="Q162" s="12">
        <v>10499523</v>
      </c>
      <c r="R162" s="3">
        <v>0.28313936102574672</v>
      </c>
      <c r="S162" s="10" t="e">
        <f>VLOOKUP(A162,Districts!$A$2:$R$608,19,FALSE)</f>
        <v>#REF!</v>
      </c>
      <c r="T162" s="13" t="e">
        <f>VLOOKUP(A162,Districts!$A$2:$R$608,20,FALSE)</f>
        <v>#REF!</v>
      </c>
      <c r="U162" s="3" t="e">
        <f>VLOOKUP(A162,Districts!$A$2:$R$608,21,FALSE)</f>
        <v>#REF!</v>
      </c>
    </row>
    <row r="163" spans="1:21" x14ac:dyDescent="0.2">
      <c r="A163" s="1" t="s">
        <v>391</v>
      </c>
      <c r="B163" s="1" t="s">
        <v>392</v>
      </c>
      <c r="C163" s="1" t="s">
        <v>291</v>
      </c>
      <c r="D163" s="25">
        <v>19127306</v>
      </c>
      <c r="E163" s="25">
        <v>6809154</v>
      </c>
      <c r="F163" s="26">
        <v>0.35599127237259653</v>
      </c>
      <c r="G163" s="25">
        <v>18870850</v>
      </c>
      <c r="H163" s="25">
        <v>5657871</v>
      </c>
      <c r="I163" s="26">
        <f t="shared" si="2"/>
        <v>0.29982067580421656</v>
      </c>
      <c r="J163" s="11">
        <v>18588851</v>
      </c>
      <c r="K163" s="12">
        <v>6015119</v>
      </c>
      <c r="L163" s="3">
        <v>0.32358745572816738</v>
      </c>
      <c r="M163" s="11">
        <v>18650663</v>
      </c>
      <c r="N163" s="12">
        <v>4812148</v>
      </c>
      <c r="O163" s="3">
        <v>0.25801484912359418</v>
      </c>
      <c r="P163" s="11">
        <v>20320453</v>
      </c>
      <c r="Q163" s="12">
        <v>4420717</v>
      </c>
      <c r="R163" s="3">
        <v>0.21755012056079656</v>
      </c>
      <c r="S163" s="10" t="e">
        <f>VLOOKUP(A163,Districts!$A$2:$R$608,19,FALSE)</f>
        <v>#REF!</v>
      </c>
      <c r="T163" s="13" t="e">
        <f>VLOOKUP(A163,Districts!$A$2:$R$608,20,FALSE)</f>
        <v>#REF!</v>
      </c>
      <c r="U163" s="3" t="e">
        <f>VLOOKUP(A163,Districts!$A$2:$R$608,21,FALSE)</f>
        <v>#REF!</v>
      </c>
    </row>
    <row r="164" spans="1:21" x14ac:dyDescent="0.2">
      <c r="A164" s="1" t="s">
        <v>393</v>
      </c>
      <c r="B164" s="1" t="s">
        <v>394</v>
      </c>
      <c r="C164" s="1" t="s">
        <v>38</v>
      </c>
      <c r="D164" s="25">
        <v>18204573</v>
      </c>
      <c r="E164" s="25">
        <v>2134717</v>
      </c>
      <c r="F164" s="26">
        <v>0.11726267899829346</v>
      </c>
      <c r="G164" s="25">
        <v>17194851</v>
      </c>
      <c r="H164" s="25">
        <v>1508885</v>
      </c>
      <c r="I164" s="26">
        <f t="shared" si="2"/>
        <v>8.7752141614952053E-2</v>
      </c>
      <c r="J164" s="11">
        <v>16669112</v>
      </c>
      <c r="K164" s="12">
        <v>572054</v>
      </c>
      <c r="L164" s="3">
        <v>3.4318204832986907E-2</v>
      </c>
      <c r="M164" s="11">
        <v>16396896</v>
      </c>
      <c r="N164" s="12">
        <v>786752</v>
      </c>
      <c r="O164" s="3">
        <v>4.7981764353448357E-2</v>
      </c>
      <c r="P164" s="11">
        <v>16242165</v>
      </c>
      <c r="Q164" s="12">
        <v>1622700</v>
      </c>
      <c r="R164" s="3">
        <v>9.9906631905290949E-2</v>
      </c>
      <c r="S164" s="10" t="e">
        <f>VLOOKUP(A164,Districts!$A$2:$R$608,19,FALSE)</f>
        <v>#REF!</v>
      </c>
      <c r="T164" s="13" t="e">
        <f>VLOOKUP(A164,Districts!$A$2:$R$608,20,FALSE)</f>
        <v>#REF!</v>
      </c>
      <c r="U164" s="3" t="e">
        <f>VLOOKUP(A164,Districts!$A$2:$R$608,21,FALSE)</f>
        <v>#REF!</v>
      </c>
    </row>
    <row r="165" spans="1:21" x14ac:dyDescent="0.2">
      <c r="A165" s="1" t="s">
        <v>395</v>
      </c>
      <c r="B165" s="1" t="s">
        <v>396</v>
      </c>
      <c r="C165" s="1" t="s">
        <v>291</v>
      </c>
      <c r="D165" s="25">
        <v>91775359</v>
      </c>
      <c r="E165" s="25">
        <v>11972241</v>
      </c>
      <c r="F165" s="26">
        <v>0.13045158450428943</v>
      </c>
      <c r="G165" s="25">
        <v>85448860</v>
      </c>
      <c r="H165" s="25">
        <v>11632862</v>
      </c>
      <c r="I165" s="26">
        <f t="shared" si="2"/>
        <v>0.13613829371158376</v>
      </c>
      <c r="J165" s="11">
        <v>95110230</v>
      </c>
      <c r="K165" s="12">
        <v>5789503</v>
      </c>
      <c r="L165" s="3">
        <v>6.0871506671784939E-2</v>
      </c>
      <c r="M165" s="11">
        <v>89805712</v>
      </c>
      <c r="N165" s="12">
        <v>12632540</v>
      </c>
      <c r="O165" s="3">
        <v>0.14066521737503734</v>
      </c>
      <c r="P165" s="11">
        <v>92443566</v>
      </c>
      <c r="Q165" s="12">
        <v>14836640</v>
      </c>
      <c r="R165" s="3">
        <v>0.1604940250790412</v>
      </c>
      <c r="S165" s="10" t="e">
        <f>VLOOKUP(A165,Districts!$A$2:$R$608,19,FALSE)</f>
        <v>#REF!</v>
      </c>
      <c r="T165" s="13" t="e">
        <f>VLOOKUP(A165,Districts!$A$2:$R$608,20,FALSE)</f>
        <v>#REF!</v>
      </c>
      <c r="U165" s="3" t="e">
        <f>VLOOKUP(A165,Districts!$A$2:$R$608,21,FALSE)</f>
        <v>#REF!</v>
      </c>
    </row>
    <row r="166" spans="1:21" x14ac:dyDescent="0.2">
      <c r="A166" s="1" t="s">
        <v>397</v>
      </c>
      <c r="B166" s="1" t="s">
        <v>398</v>
      </c>
      <c r="C166" s="1" t="s">
        <v>399</v>
      </c>
      <c r="D166" s="25">
        <v>25419778</v>
      </c>
      <c r="E166" s="25">
        <v>3572990</v>
      </c>
      <c r="F166" s="26">
        <v>0.14055944941769358</v>
      </c>
      <c r="G166" s="25">
        <v>24798560</v>
      </c>
      <c r="H166" s="25">
        <v>3206779</v>
      </c>
      <c r="I166" s="26">
        <f t="shared" si="2"/>
        <v>0.12931311334206502</v>
      </c>
      <c r="J166" s="11">
        <v>24291631</v>
      </c>
      <c r="K166" s="12">
        <v>3087658</v>
      </c>
      <c r="L166" s="3">
        <v>0.12710789160266761</v>
      </c>
      <c r="M166" s="11">
        <v>23939437</v>
      </c>
      <c r="N166" s="12">
        <v>4275967</v>
      </c>
      <c r="O166" s="3">
        <v>0.17861602175523175</v>
      </c>
      <c r="P166" s="11">
        <v>24410417</v>
      </c>
      <c r="Q166" s="12">
        <v>6250741</v>
      </c>
      <c r="R166" s="3">
        <v>0.25606858743953453</v>
      </c>
      <c r="S166" s="10" t="e">
        <f>VLOOKUP(A166,Districts!$A$2:$R$608,19,FALSE)</f>
        <v>#REF!</v>
      </c>
      <c r="T166" s="13" t="e">
        <f>VLOOKUP(A166,Districts!$A$2:$R$608,20,FALSE)</f>
        <v>#REF!</v>
      </c>
      <c r="U166" s="3" t="e">
        <f>VLOOKUP(A166,Districts!$A$2:$R$608,21,FALSE)</f>
        <v>#REF!</v>
      </c>
    </row>
    <row r="167" spans="1:21" x14ac:dyDescent="0.2">
      <c r="A167" s="1" t="s">
        <v>400</v>
      </c>
      <c r="B167" s="1" t="s">
        <v>401</v>
      </c>
      <c r="C167" s="1" t="s">
        <v>288</v>
      </c>
      <c r="D167" s="25">
        <v>38905909</v>
      </c>
      <c r="E167" s="25">
        <v>19862803</v>
      </c>
      <c r="F167" s="26">
        <v>0.51053435096452826</v>
      </c>
      <c r="G167" s="25">
        <v>39884915</v>
      </c>
      <c r="H167" s="25">
        <v>23247851</v>
      </c>
      <c r="I167" s="26">
        <f t="shared" si="2"/>
        <v>0.58287327426923186</v>
      </c>
      <c r="J167" s="11">
        <v>39734707</v>
      </c>
      <c r="K167" s="12">
        <v>25714211</v>
      </c>
      <c r="L167" s="3">
        <v>0.64714736665857386</v>
      </c>
      <c r="M167" s="11">
        <v>39446285</v>
      </c>
      <c r="N167" s="12">
        <v>30005210</v>
      </c>
      <c r="O167" s="3">
        <v>0.76065997089459758</v>
      </c>
      <c r="P167" s="11">
        <v>41114392</v>
      </c>
      <c r="Q167" s="12">
        <v>34350299</v>
      </c>
      <c r="R167" s="3">
        <v>0.83548113760261855</v>
      </c>
      <c r="S167" s="10" t="e">
        <f>VLOOKUP(A167,Districts!$A$2:$R$608,19,FALSE)</f>
        <v>#REF!</v>
      </c>
      <c r="T167" s="13" t="e">
        <f>VLOOKUP(A167,Districts!$A$2:$R$608,20,FALSE)</f>
        <v>#REF!</v>
      </c>
      <c r="U167" s="3" t="e">
        <f>VLOOKUP(A167,Districts!$A$2:$R$608,21,FALSE)</f>
        <v>#REF!</v>
      </c>
    </row>
    <row r="168" spans="1:21" x14ac:dyDescent="0.2">
      <c r="A168" s="1" t="s">
        <v>402</v>
      </c>
      <c r="B168" s="1" t="s">
        <v>403</v>
      </c>
      <c r="C168" s="1" t="s">
        <v>46</v>
      </c>
      <c r="D168" s="25">
        <v>115118215</v>
      </c>
      <c r="E168" s="25">
        <v>44312545</v>
      </c>
      <c r="F168" s="26">
        <v>0.3849307861488297</v>
      </c>
      <c r="G168" s="25">
        <v>115743870</v>
      </c>
      <c r="H168" s="25">
        <v>44241474</v>
      </c>
      <c r="I168" s="26">
        <f t="shared" si="2"/>
        <v>0.3822360009216903</v>
      </c>
      <c r="J168" s="11">
        <v>112195278</v>
      </c>
      <c r="K168" s="12">
        <v>50295720</v>
      </c>
      <c r="L168" s="3">
        <v>0.44828731562125101</v>
      </c>
      <c r="M168" s="11">
        <v>112614086</v>
      </c>
      <c r="N168" s="12">
        <v>62612010</v>
      </c>
      <c r="O168" s="3">
        <v>0.55598737443910884</v>
      </c>
      <c r="P168" s="11">
        <v>120171038</v>
      </c>
      <c r="Q168" s="12">
        <v>69619205</v>
      </c>
      <c r="R168" s="3">
        <v>0.57933430682357923</v>
      </c>
      <c r="S168" s="10" t="e">
        <f>VLOOKUP(A168,Districts!$A$2:$R$608,19,FALSE)</f>
        <v>#REF!</v>
      </c>
      <c r="T168" s="13" t="e">
        <f>VLOOKUP(A168,Districts!$A$2:$R$608,20,FALSE)</f>
        <v>#REF!</v>
      </c>
      <c r="U168" s="3" t="e">
        <f>VLOOKUP(A168,Districts!$A$2:$R$608,21,FALSE)</f>
        <v>#REF!</v>
      </c>
    </row>
    <row r="169" spans="1:21" x14ac:dyDescent="0.2">
      <c r="A169" s="1" t="s">
        <v>404</v>
      </c>
      <c r="B169" s="1" t="s">
        <v>405</v>
      </c>
      <c r="C169" s="1" t="s">
        <v>82</v>
      </c>
      <c r="D169" s="25">
        <v>22208803</v>
      </c>
      <c r="E169" s="25">
        <v>11011377</v>
      </c>
      <c r="F169" s="26">
        <v>0.49581136813181692</v>
      </c>
      <c r="G169" s="25">
        <v>22862555</v>
      </c>
      <c r="H169" s="25">
        <v>10517456</v>
      </c>
      <c r="I169" s="26">
        <f t="shared" si="2"/>
        <v>0.46002977357517566</v>
      </c>
      <c r="J169" s="11">
        <v>22637940</v>
      </c>
      <c r="K169" s="12">
        <v>10132533</v>
      </c>
      <c r="L169" s="3">
        <v>0.44759077018491966</v>
      </c>
      <c r="M169" s="11">
        <v>22469753</v>
      </c>
      <c r="N169" s="12">
        <v>10749670</v>
      </c>
      <c r="O169" s="3">
        <v>0.47840623793238851</v>
      </c>
      <c r="P169" s="11">
        <v>24164799</v>
      </c>
      <c r="Q169" s="12">
        <v>9605375</v>
      </c>
      <c r="R169" s="3">
        <v>0.39749451257591673</v>
      </c>
      <c r="S169" s="10" t="e">
        <f>VLOOKUP(A169,Districts!$A$2:$R$608,19,FALSE)</f>
        <v>#REF!</v>
      </c>
      <c r="T169" s="13" t="e">
        <f>VLOOKUP(A169,Districts!$A$2:$R$608,20,FALSE)</f>
        <v>#REF!</v>
      </c>
      <c r="U169" s="3" t="e">
        <f>VLOOKUP(A169,Districts!$A$2:$R$608,21,FALSE)</f>
        <v>#REF!</v>
      </c>
    </row>
    <row r="170" spans="1:21" x14ac:dyDescent="0.2">
      <c r="A170" s="1" t="s">
        <v>406</v>
      </c>
      <c r="B170" s="1" t="s">
        <v>407</v>
      </c>
      <c r="C170" s="1" t="s">
        <v>132</v>
      </c>
      <c r="D170" s="25">
        <v>49847749</v>
      </c>
      <c r="E170" s="25">
        <v>1955252</v>
      </c>
      <c r="F170" s="26">
        <v>3.922447932403126E-2</v>
      </c>
      <c r="G170" s="25">
        <v>43763831</v>
      </c>
      <c r="H170" s="25">
        <v>3102881</v>
      </c>
      <c r="I170" s="26">
        <f t="shared" si="2"/>
        <v>7.0900579978932829E-2</v>
      </c>
      <c r="J170" s="11">
        <v>40941554</v>
      </c>
      <c r="K170" s="12">
        <v>6784623</v>
      </c>
      <c r="L170" s="3">
        <v>0.1657148382789769</v>
      </c>
      <c r="M170" s="11">
        <v>41089692</v>
      </c>
      <c r="N170" s="12">
        <v>11714059</v>
      </c>
      <c r="O170" s="3">
        <v>0.28508510114896946</v>
      </c>
      <c r="P170" s="11">
        <v>42953146</v>
      </c>
      <c r="Q170" s="12">
        <v>16630938</v>
      </c>
      <c r="R170" s="3">
        <v>0.38718789073098392</v>
      </c>
      <c r="S170" s="10" t="e">
        <f>VLOOKUP(A170,Districts!$A$2:$R$608,19,FALSE)</f>
        <v>#REF!</v>
      </c>
      <c r="T170" s="13" t="e">
        <f>VLOOKUP(A170,Districts!$A$2:$R$608,20,FALSE)</f>
        <v>#REF!</v>
      </c>
      <c r="U170" s="3" t="e">
        <f>VLOOKUP(A170,Districts!$A$2:$R$608,21,FALSE)</f>
        <v>#REF!</v>
      </c>
    </row>
    <row r="171" spans="1:21" x14ac:dyDescent="0.2">
      <c r="A171" s="1" t="s">
        <v>408</v>
      </c>
      <c r="B171" s="1" t="s">
        <v>409</v>
      </c>
      <c r="C171" s="1" t="s">
        <v>68</v>
      </c>
      <c r="D171" s="25">
        <v>106924324</v>
      </c>
      <c r="E171" s="25">
        <v>9099850</v>
      </c>
      <c r="F171" s="26">
        <v>8.5105518179380779E-2</v>
      </c>
      <c r="G171" s="25">
        <v>107858445</v>
      </c>
      <c r="H171" s="25">
        <v>9382301</v>
      </c>
      <c r="I171" s="26">
        <f t="shared" si="2"/>
        <v>8.6987171009187084E-2</v>
      </c>
      <c r="J171" s="11">
        <v>106120083</v>
      </c>
      <c r="K171" s="12">
        <v>9217069</v>
      </c>
      <c r="L171" s="3">
        <v>8.6855086609760754E-2</v>
      </c>
      <c r="M171" s="11">
        <v>108292346</v>
      </c>
      <c r="N171" s="12">
        <v>12189752</v>
      </c>
      <c r="O171" s="3">
        <v>0.11256337543929466</v>
      </c>
      <c r="P171" s="11">
        <v>120077659</v>
      </c>
      <c r="Q171" s="12">
        <v>11713387</v>
      </c>
      <c r="R171" s="3">
        <v>9.7548429054567093E-2</v>
      </c>
      <c r="S171" s="10" t="e">
        <f>VLOOKUP(A171,Districts!$A$2:$R$608,19,FALSE)</f>
        <v>#REF!</v>
      </c>
      <c r="T171" s="13" t="e">
        <f>VLOOKUP(A171,Districts!$A$2:$R$608,20,FALSE)</f>
        <v>#REF!</v>
      </c>
      <c r="U171" s="3" t="e">
        <f>VLOOKUP(A171,Districts!$A$2:$R$608,21,FALSE)</f>
        <v>#REF!</v>
      </c>
    </row>
    <row r="172" spans="1:21" x14ac:dyDescent="0.2">
      <c r="A172" s="1" t="s">
        <v>410</v>
      </c>
      <c r="B172" s="1" t="s">
        <v>411</v>
      </c>
      <c r="C172" s="1" t="s">
        <v>412</v>
      </c>
      <c r="D172" s="25">
        <v>35755128</v>
      </c>
      <c r="E172" s="25">
        <v>5120102</v>
      </c>
      <c r="F172" s="26">
        <v>0.14319909580522269</v>
      </c>
      <c r="G172" s="25">
        <v>34441244</v>
      </c>
      <c r="H172" s="25">
        <v>5859527</v>
      </c>
      <c r="I172" s="26">
        <f t="shared" si="2"/>
        <v>0.17013110792397626</v>
      </c>
      <c r="J172" s="11">
        <v>35279544</v>
      </c>
      <c r="K172" s="12">
        <v>4505463</v>
      </c>
      <c r="L172" s="3">
        <v>0.12770751798832775</v>
      </c>
      <c r="M172" s="11">
        <v>36755034</v>
      </c>
      <c r="N172" s="12">
        <v>3174118</v>
      </c>
      <c r="O172" s="3">
        <v>8.6358728439756033E-2</v>
      </c>
      <c r="P172" s="11">
        <v>38669532</v>
      </c>
      <c r="Q172" s="12">
        <v>3091353</v>
      </c>
      <c r="R172" s="3">
        <v>7.9942860441134897E-2</v>
      </c>
      <c r="S172" s="10" t="e">
        <f>VLOOKUP(A172,Districts!$A$2:$R$608,19,FALSE)</f>
        <v>#REF!</v>
      </c>
      <c r="T172" s="13" t="e">
        <f>VLOOKUP(A172,Districts!$A$2:$R$608,20,FALSE)</f>
        <v>#REF!</v>
      </c>
      <c r="U172" s="3" t="e">
        <f>VLOOKUP(A172,Districts!$A$2:$R$608,21,FALSE)</f>
        <v>#REF!</v>
      </c>
    </row>
    <row r="173" spans="1:21" x14ac:dyDescent="0.2">
      <c r="A173" s="1" t="s">
        <v>413</v>
      </c>
      <c r="B173" s="1" t="s">
        <v>414</v>
      </c>
      <c r="C173" s="1" t="s">
        <v>189</v>
      </c>
      <c r="D173" s="25">
        <v>7367472</v>
      </c>
      <c r="E173" s="25">
        <v>1710478</v>
      </c>
      <c r="F173" s="26">
        <v>0.23216620300694729</v>
      </c>
      <c r="G173" s="25">
        <v>7494836</v>
      </c>
      <c r="H173" s="25">
        <v>1486778</v>
      </c>
      <c r="I173" s="26">
        <f t="shared" si="2"/>
        <v>0.19837365353958378</v>
      </c>
      <c r="J173" s="11">
        <v>7609035</v>
      </c>
      <c r="K173" s="12">
        <v>1108614</v>
      </c>
      <c r="L173" s="3">
        <v>0.1456970561970079</v>
      </c>
      <c r="M173" s="11">
        <v>7553666</v>
      </c>
      <c r="N173" s="12">
        <v>1511785</v>
      </c>
      <c r="O173" s="3">
        <v>0.20013924364672731</v>
      </c>
      <c r="P173" s="11">
        <v>7824647</v>
      </c>
      <c r="Q173" s="12">
        <v>2371573</v>
      </c>
      <c r="R173" s="3">
        <v>0.30309009467136344</v>
      </c>
      <c r="S173" s="10" t="e">
        <f>VLOOKUP(A173,Districts!$A$2:$R$608,19,FALSE)</f>
        <v>#REF!</v>
      </c>
      <c r="T173" s="13" t="e">
        <f>VLOOKUP(A173,Districts!$A$2:$R$608,20,FALSE)</f>
        <v>#REF!</v>
      </c>
      <c r="U173" s="3" t="e">
        <f>VLOOKUP(A173,Districts!$A$2:$R$608,21,FALSE)</f>
        <v>#REF!</v>
      </c>
    </row>
    <row r="174" spans="1:21" x14ac:dyDescent="0.2">
      <c r="A174" s="1" t="s">
        <v>415</v>
      </c>
      <c r="B174" s="1" t="s">
        <v>416</v>
      </c>
      <c r="C174" s="1" t="s">
        <v>127</v>
      </c>
      <c r="D174" s="25">
        <v>34942583</v>
      </c>
      <c r="E174" s="25">
        <v>6127461</v>
      </c>
      <c r="F174" s="26">
        <v>0.17535798655754786</v>
      </c>
      <c r="G174" s="25">
        <v>34430793</v>
      </c>
      <c r="H174" s="25">
        <v>6998180</v>
      </c>
      <c r="I174" s="26">
        <f t="shared" si="2"/>
        <v>0.20325352366993116</v>
      </c>
      <c r="J174" s="11">
        <v>35200048</v>
      </c>
      <c r="K174" s="12">
        <v>7333064</v>
      </c>
      <c r="L174" s="3">
        <v>0.208325397738094</v>
      </c>
      <c r="M174" s="11">
        <v>35886119</v>
      </c>
      <c r="N174" s="12">
        <v>9386107</v>
      </c>
      <c r="O174" s="3">
        <v>0.26155257970358958</v>
      </c>
      <c r="P174" s="11">
        <v>36721346</v>
      </c>
      <c r="Q174" s="12">
        <v>11899673</v>
      </c>
      <c r="R174" s="3">
        <v>0.32405329042132608</v>
      </c>
      <c r="S174" s="10" t="e">
        <f>VLOOKUP(A174,Districts!$A$2:$R$608,19,FALSE)</f>
        <v>#REF!</v>
      </c>
      <c r="T174" s="13" t="e">
        <f>VLOOKUP(A174,Districts!$A$2:$R$608,20,FALSE)</f>
        <v>#REF!</v>
      </c>
      <c r="U174" s="3" t="e">
        <f>VLOOKUP(A174,Districts!$A$2:$R$608,21,FALSE)</f>
        <v>#REF!</v>
      </c>
    </row>
    <row r="175" spans="1:21" x14ac:dyDescent="0.2">
      <c r="A175" s="1" t="s">
        <v>417</v>
      </c>
      <c r="B175" s="1" t="s">
        <v>418</v>
      </c>
      <c r="C175" s="1" t="s">
        <v>32</v>
      </c>
      <c r="D175" s="25">
        <v>9183114</v>
      </c>
      <c r="E175" s="25">
        <v>2952385</v>
      </c>
      <c r="F175" s="26">
        <v>0.32150150809409533</v>
      </c>
      <c r="G175" s="25">
        <v>10205633</v>
      </c>
      <c r="H175" s="25">
        <v>3355048</v>
      </c>
      <c r="I175" s="26">
        <f t="shared" si="2"/>
        <v>0.32874472362468843</v>
      </c>
      <c r="J175" s="11">
        <v>10338884</v>
      </c>
      <c r="K175" s="12">
        <v>4087942</v>
      </c>
      <c r="L175" s="3">
        <v>0.39539489948818463</v>
      </c>
      <c r="M175" s="11">
        <v>10625736</v>
      </c>
      <c r="N175" s="12">
        <v>4479678</v>
      </c>
      <c r="O175" s="3">
        <v>0.42158754932364212</v>
      </c>
      <c r="P175" s="11">
        <v>11264519</v>
      </c>
      <c r="Q175" s="12">
        <v>4937540</v>
      </c>
      <c r="R175" s="3">
        <v>0.43832674968189944</v>
      </c>
      <c r="S175" s="10" t="e">
        <f>VLOOKUP(A175,Districts!$A$2:$R$608,19,FALSE)</f>
        <v>#REF!</v>
      </c>
      <c r="T175" s="13" t="e">
        <f>VLOOKUP(A175,Districts!$A$2:$R$608,20,FALSE)</f>
        <v>#REF!</v>
      </c>
      <c r="U175" s="3" t="e">
        <f>VLOOKUP(A175,Districts!$A$2:$R$608,21,FALSE)</f>
        <v>#REF!</v>
      </c>
    </row>
    <row r="176" spans="1:21" x14ac:dyDescent="0.2">
      <c r="A176" s="1" t="s">
        <v>419</v>
      </c>
      <c r="B176" s="1" t="s">
        <v>420</v>
      </c>
      <c r="C176" s="1" t="s">
        <v>114</v>
      </c>
      <c r="D176" s="25">
        <v>8377148</v>
      </c>
      <c r="E176" s="25">
        <v>2309300</v>
      </c>
      <c r="F176" s="26">
        <v>0.27566661111872443</v>
      </c>
      <c r="G176" s="25">
        <v>8247314</v>
      </c>
      <c r="H176" s="25">
        <v>2252193</v>
      </c>
      <c r="I176" s="26">
        <f t="shared" si="2"/>
        <v>0.2730819997880522</v>
      </c>
      <c r="J176" s="11">
        <v>7954608</v>
      </c>
      <c r="K176" s="12">
        <v>2344049</v>
      </c>
      <c r="L176" s="3">
        <v>0.29467812870225663</v>
      </c>
      <c r="M176" s="11">
        <v>8113952</v>
      </c>
      <c r="N176" s="12">
        <v>2557913</v>
      </c>
      <c r="O176" s="3">
        <v>0.31524872220096939</v>
      </c>
      <c r="P176" s="11">
        <v>8320036</v>
      </c>
      <c r="Q176" s="12">
        <v>2718375</v>
      </c>
      <c r="R176" s="3">
        <v>0.3267263507032902</v>
      </c>
      <c r="S176" s="10" t="e">
        <f>VLOOKUP(A176,Districts!$A$2:$R$608,19,FALSE)</f>
        <v>#REF!</v>
      </c>
      <c r="T176" s="13" t="e">
        <f>VLOOKUP(A176,Districts!$A$2:$R$608,20,FALSE)</f>
        <v>#REF!</v>
      </c>
      <c r="U176" s="3" t="e">
        <f>VLOOKUP(A176,Districts!$A$2:$R$608,21,FALSE)</f>
        <v>#REF!</v>
      </c>
    </row>
    <row r="177" spans="1:21" x14ac:dyDescent="0.2">
      <c r="A177" s="1" t="s">
        <v>421</v>
      </c>
      <c r="B177" s="1" t="s">
        <v>422</v>
      </c>
      <c r="C177" s="1" t="s">
        <v>296</v>
      </c>
      <c r="D177" s="25">
        <v>5679555</v>
      </c>
      <c r="E177" s="25">
        <v>3092251</v>
      </c>
      <c r="F177" s="26">
        <v>0.54445304253590288</v>
      </c>
      <c r="G177" s="25">
        <v>5770569</v>
      </c>
      <c r="H177" s="25">
        <v>3299577</v>
      </c>
      <c r="I177" s="26">
        <f t="shared" si="2"/>
        <v>0.57179404665293843</v>
      </c>
      <c r="J177" s="11">
        <v>5615395</v>
      </c>
      <c r="K177" s="12">
        <v>3288608</v>
      </c>
      <c r="L177" s="3">
        <v>0.58564143751241005</v>
      </c>
      <c r="M177" s="11">
        <v>5594908</v>
      </c>
      <c r="N177" s="12">
        <v>3447640</v>
      </c>
      <c r="O177" s="3">
        <v>0.61621031123299974</v>
      </c>
      <c r="P177" s="11">
        <v>5653070</v>
      </c>
      <c r="Q177" s="12">
        <v>3990743</v>
      </c>
      <c r="R177" s="3">
        <v>0.70594261171363526</v>
      </c>
      <c r="S177" s="10" t="e">
        <f>VLOOKUP(A177,Districts!$A$2:$R$608,19,FALSE)</f>
        <v>#REF!</v>
      </c>
      <c r="T177" s="13" t="e">
        <f>VLOOKUP(A177,Districts!$A$2:$R$608,20,FALSE)</f>
        <v>#REF!</v>
      </c>
      <c r="U177" s="3" t="e">
        <f>VLOOKUP(A177,Districts!$A$2:$R$608,21,FALSE)</f>
        <v>#REF!</v>
      </c>
    </row>
    <row r="178" spans="1:21" x14ac:dyDescent="0.2">
      <c r="A178" s="1" t="s">
        <v>423</v>
      </c>
      <c r="B178" s="1" t="s">
        <v>424</v>
      </c>
      <c r="C178" s="1" t="s">
        <v>32</v>
      </c>
      <c r="D178" s="25">
        <v>6851303</v>
      </c>
      <c r="E178" s="25">
        <v>778053</v>
      </c>
      <c r="F178" s="26">
        <v>0.1135627777665066</v>
      </c>
      <c r="G178" s="25">
        <v>6792713</v>
      </c>
      <c r="H178" s="25">
        <v>1170867</v>
      </c>
      <c r="I178" s="26">
        <f t="shared" si="2"/>
        <v>0.17237103937705009</v>
      </c>
      <c r="J178" s="11">
        <v>6795473</v>
      </c>
      <c r="K178" s="12">
        <v>1274111</v>
      </c>
      <c r="L178" s="3">
        <v>0.18749408613646174</v>
      </c>
      <c r="M178" s="11">
        <v>7177490</v>
      </c>
      <c r="N178" s="12">
        <v>1650264</v>
      </c>
      <c r="O178" s="3">
        <v>0.22992215941784663</v>
      </c>
      <c r="P178" s="11">
        <v>7591917</v>
      </c>
      <c r="Q178" s="12">
        <v>1719261</v>
      </c>
      <c r="R178" s="3">
        <v>0.22645940412678378</v>
      </c>
      <c r="S178" s="10" t="e">
        <f>VLOOKUP(A178,Districts!$A$2:$R$608,19,FALSE)</f>
        <v>#REF!</v>
      </c>
      <c r="T178" s="13" t="e">
        <f>VLOOKUP(A178,Districts!$A$2:$R$608,20,FALSE)</f>
        <v>#REF!</v>
      </c>
      <c r="U178" s="3" t="e">
        <f>VLOOKUP(A178,Districts!$A$2:$R$608,21,FALSE)</f>
        <v>#REF!</v>
      </c>
    </row>
    <row r="179" spans="1:21" x14ac:dyDescent="0.2">
      <c r="A179" s="1" t="s">
        <v>425</v>
      </c>
      <c r="B179" s="1" t="s">
        <v>426</v>
      </c>
      <c r="C179" s="1" t="s">
        <v>427</v>
      </c>
      <c r="D179" s="25">
        <v>16924606</v>
      </c>
      <c r="E179" s="25">
        <v>3403562</v>
      </c>
      <c r="F179" s="26">
        <v>0.20110140230147749</v>
      </c>
      <c r="G179" s="25">
        <v>15921999</v>
      </c>
      <c r="H179" s="25">
        <v>4250170</v>
      </c>
      <c r="I179" s="26">
        <f t="shared" si="2"/>
        <v>0.26693695936044209</v>
      </c>
      <c r="J179" s="11">
        <v>16201561</v>
      </c>
      <c r="K179" s="12">
        <v>5435760</v>
      </c>
      <c r="L179" s="3">
        <v>0.33550841181291113</v>
      </c>
      <c r="M179" s="11">
        <v>16151223</v>
      </c>
      <c r="N179" s="12">
        <v>6479536</v>
      </c>
      <c r="O179" s="3">
        <v>0.40117927911712942</v>
      </c>
      <c r="P179" s="11">
        <v>16274054</v>
      </c>
      <c r="Q179" s="12">
        <v>9286503</v>
      </c>
      <c r="R179" s="3">
        <v>0.5706324312307185</v>
      </c>
      <c r="S179" s="10" t="e">
        <f>VLOOKUP(A179,Districts!$A$2:$R$608,19,FALSE)</f>
        <v>#REF!</v>
      </c>
      <c r="T179" s="13" t="e">
        <f>VLOOKUP(A179,Districts!$A$2:$R$608,20,FALSE)</f>
        <v>#REF!</v>
      </c>
      <c r="U179" s="3" t="e">
        <f>VLOOKUP(A179,Districts!$A$2:$R$608,21,FALSE)</f>
        <v>#REF!</v>
      </c>
    </row>
    <row r="180" spans="1:21" x14ac:dyDescent="0.2">
      <c r="A180" s="1" t="s">
        <v>428</v>
      </c>
      <c r="B180" s="1" t="s">
        <v>429</v>
      </c>
      <c r="C180" s="1" t="s">
        <v>430</v>
      </c>
      <c r="D180" s="25">
        <v>7857583</v>
      </c>
      <c r="E180" s="25">
        <v>939772</v>
      </c>
      <c r="F180" s="26">
        <v>0.1196006456438322</v>
      </c>
      <c r="G180" s="25">
        <v>7444257</v>
      </c>
      <c r="H180" s="25">
        <v>907032</v>
      </c>
      <c r="I180" s="26">
        <f t="shared" si="2"/>
        <v>0.12184318730532812</v>
      </c>
      <c r="J180" s="11">
        <v>7513465</v>
      </c>
      <c r="K180" s="12">
        <v>791271</v>
      </c>
      <c r="L180" s="3">
        <v>0.10531372675589758</v>
      </c>
      <c r="M180" s="11">
        <v>7673107</v>
      </c>
      <c r="N180" s="12">
        <v>1446741</v>
      </c>
      <c r="O180" s="3">
        <v>0.18854696018184028</v>
      </c>
      <c r="P180" s="11">
        <v>8466470</v>
      </c>
      <c r="Q180" s="12">
        <v>2222297</v>
      </c>
      <c r="R180" s="3">
        <v>0.26248212064768434</v>
      </c>
      <c r="S180" s="10" t="e">
        <f>VLOOKUP(A180,Districts!$A$2:$R$608,19,FALSE)</f>
        <v>#REF!</v>
      </c>
      <c r="T180" s="13" t="e">
        <f>VLOOKUP(A180,Districts!$A$2:$R$608,20,FALSE)</f>
        <v>#REF!</v>
      </c>
      <c r="U180" s="3" t="e">
        <f>VLOOKUP(A180,Districts!$A$2:$R$608,21,FALSE)</f>
        <v>#REF!</v>
      </c>
    </row>
    <row r="181" spans="1:21" x14ac:dyDescent="0.2">
      <c r="A181" s="1" t="s">
        <v>431</v>
      </c>
      <c r="B181" s="1" t="s">
        <v>432</v>
      </c>
      <c r="C181" s="1" t="s">
        <v>433</v>
      </c>
      <c r="D181" s="25">
        <v>8267727</v>
      </c>
      <c r="E181" s="25">
        <v>5636131</v>
      </c>
      <c r="F181" s="26">
        <v>0.6817026009688032</v>
      </c>
      <c r="G181" s="25">
        <v>8007298</v>
      </c>
      <c r="H181" s="25">
        <v>5809416</v>
      </c>
      <c r="I181" s="26">
        <f t="shared" si="2"/>
        <v>0.72551514880550216</v>
      </c>
      <c r="J181" s="11">
        <v>8342144</v>
      </c>
      <c r="K181" s="12">
        <v>5454232</v>
      </c>
      <c r="L181" s="3">
        <v>0.65381657281389527</v>
      </c>
      <c r="M181" s="11">
        <v>8676533</v>
      </c>
      <c r="N181" s="12">
        <v>5238381</v>
      </c>
      <c r="O181" s="3">
        <v>0.60374126393572181</v>
      </c>
      <c r="P181" s="11">
        <v>8600388</v>
      </c>
      <c r="Q181" s="12">
        <v>5760607</v>
      </c>
      <c r="R181" s="3">
        <v>0.66980780402000473</v>
      </c>
      <c r="S181" s="10" t="e">
        <f>VLOOKUP(A181,Districts!$A$2:$R$608,19,FALSE)</f>
        <v>#REF!</v>
      </c>
      <c r="T181" s="13" t="e">
        <f>VLOOKUP(A181,Districts!$A$2:$R$608,20,FALSE)</f>
        <v>#REF!</v>
      </c>
      <c r="U181" s="3" t="e">
        <f>VLOOKUP(A181,Districts!$A$2:$R$608,21,FALSE)</f>
        <v>#REF!</v>
      </c>
    </row>
    <row r="182" spans="1:21" x14ac:dyDescent="0.2">
      <c r="A182" s="1" t="s">
        <v>434</v>
      </c>
      <c r="B182" s="1" t="s">
        <v>435</v>
      </c>
      <c r="C182" s="1" t="s">
        <v>436</v>
      </c>
      <c r="D182" s="25">
        <v>19934028</v>
      </c>
      <c r="E182" s="25">
        <v>5910400</v>
      </c>
      <c r="F182" s="26">
        <v>0.2964980283964686</v>
      </c>
      <c r="G182" s="25">
        <v>20937591</v>
      </c>
      <c r="H182" s="25">
        <v>5095562</v>
      </c>
      <c r="I182" s="26">
        <f t="shared" si="2"/>
        <v>0.2433690676257837</v>
      </c>
      <c r="J182" s="11">
        <v>20689165</v>
      </c>
      <c r="K182" s="12">
        <v>4685378</v>
      </c>
      <c r="L182" s="3">
        <v>0.22646530200711337</v>
      </c>
      <c r="M182" s="11">
        <v>21867333</v>
      </c>
      <c r="N182" s="12">
        <v>4335066</v>
      </c>
      <c r="O182" s="3">
        <v>0.19824392851199549</v>
      </c>
      <c r="P182" s="11">
        <v>23479226</v>
      </c>
      <c r="Q182" s="12">
        <v>6720087</v>
      </c>
      <c r="R182" s="3">
        <v>0.28621416225560414</v>
      </c>
      <c r="S182" s="10" t="e">
        <f>VLOOKUP(A182,Districts!$A$2:$R$608,19,FALSE)</f>
        <v>#REF!</v>
      </c>
      <c r="T182" s="13" t="e">
        <f>VLOOKUP(A182,Districts!$A$2:$R$608,20,FALSE)</f>
        <v>#REF!</v>
      </c>
      <c r="U182" s="3" t="e">
        <f>VLOOKUP(A182,Districts!$A$2:$R$608,21,FALSE)</f>
        <v>#REF!</v>
      </c>
    </row>
    <row r="183" spans="1:21" x14ac:dyDescent="0.2">
      <c r="A183" s="1" t="s">
        <v>437</v>
      </c>
      <c r="B183" s="1" t="s">
        <v>438</v>
      </c>
      <c r="C183" s="1" t="s">
        <v>25</v>
      </c>
      <c r="D183" s="25">
        <v>23600228</v>
      </c>
      <c r="E183" s="25">
        <v>6742582</v>
      </c>
      <c r="F183" s="26">
        <v>0.28569986696738692</v>
      </c>
      <c r="G183" s="25">
        <v>23770730</v>
      </c>
      <c r="H183" s="25">
        <v>6853881</v>
      </c>
      <c r="I183" s="26">
        <f t="shared" si="2"/>
        <v>0.28833279415482821</v>
      </c>
      <c r="J183" s="11">
        <v>24422065</v>
      </c>
      <c r="K183" s="12">
        <v>7581879</v>
      </c>
      <c r="L183" s="3">
        <v>0.31045200313732685</v>
      </c>
      <c r="M183" s="11">
        <v>26227936</v>
      </c>
      <c r="N183" s="12">
        <v>8976264</v>
      </c>
      <c r="O183" s="3">
        <v>0.3422405789002993</v>
      </c>
      <c r="P183" s="11">
        <v>26573806</v>
      </c>
      <c r="Q183" s="12">
        <v>10265673</v>
      </c>
      <c r="R183" s="3">
        <v>0.38630796807954421</v>
      </c>
      <c r="S183" s="10" t="e">
        <f>VLOOKUP(A183,Districts!$A$2:$R$608,19,FALSE)</f>
        <v>#REF!</v>
      </c>
      <c r="T183" s="13" t="e">
        <f>VLOOKUP(A183,Districts!$A$2:$R$608,20,FALSE)</f>
        <v>#REF!</v>
      </c>
      <c r="U183" s="3" t="e">
        <f>VLOOKUP(A183,Districts!$A$2:$R$608,21,FALSE)</f>
        <v>#REF!</v>
      </c>
    </row>
    <row r="184" spans="1:21" x14ac:dyDescent="0.2">
      <c r="A184" s="1" t="s">
        <v>439</v>
      </c>
      <c r="B184" s="1" t="s">
        <v>440</v>
      </c>
      <c r="C184" s="1" t="s">
        <v>180</v>
      </c>
      <c r="D184" s="25">
        <v>12045797</v>
      </c>
      <c r="E184" s="25">
        <v>1403528</v>
      </c>
      <c r="F184" s="26">
        <v>0.11651599308870969</v>
      </c>
      <c r="G184" s="25">
        <v>12012610</v>
      </c>
      <c r="H184" s="25">
        <v>1737125</v>
      </c>
      <c r="I184" s="26">
        <f t="shared" si="2"/>
        <v>0.14460845727947549</v>
      </c>
      <c r="J184" s="11">
        <v>11752888</v>
      </c>
      <c r="K184" s="12">
        <v>1772990</v>
      </c>
      <c r="L184" s="3">
        <v>0.15085568755526302</v>
      </c>
      <c r="M184" s="11">
        <v>11548063</v>
      </c>
      <c r="N184" s="12">
        <v>1941780</v>
      </c>
      <c r="O184" s="3">
        <v>0.16814767983167395</v>
      </c>
      <c r="P184" s="11">
        <v>11914924</v>
      </c>
      <c r="Q184" s="12">
        <v>2555514</v>
      </c>
      <c r="R184" s="3">
        <v>0.21448009236147877</v>
      </c>
      <c r="S184" s="10" t="e">
        <f>VLOOKUP(A184,Districts!$A$2:$R$608,19,FALSE)</f>
        <v>#REF!</v>
      </c>
      <c r="T184" s="13" t="e">
        <f>VLOOKUP(A184,Districts!$A$2:$R$608,20,FALSE)</f>
        <v>#REF!</v>
      </c>
      <c r="U184" s="3" t="e">
        <f>VLOOKUP(A184,Districts!$A$2:$R$608,21,FALSE)</f>
        <v>#REF!</v>
      </c>
    </row>
    <row r="185" spans="1:21" x14ac:dyDescent="0.2">
      <c r="A185" s="1" t="s">
        <v>441</v>
      </c>
      <c r="B185" s="1" t="s">
        <v>442</v>
      </c>
      <c r="C185" s="1" t="s">
        <v>146</v>
      </c>
      <c r="D185" s="25">
        <v>20876496</v>
      </c>
      <c r="E185" s="25">
        <v>2322417</v>
      </c>
      <c r="F185" s="26">
        <v>0.11124553660729272</v>
      </c>
      <c r="G185" s="25">
        <v>20454098</v>
      </c>
      <c r="H185" s="25">
        <v>2616056</v>
      </c>
      <c r="I185" s="26">
        <f t="shared" si="2"/>
        <v>0.12789886896992475</v>
      </c>
      <c r="J185" s="11">
        <v>19974135</v>
      </c>
      <c r="K185" s="12">
        <v>2844387</v>
      </c>
      <c r="L185" s="3">
        <v>0.14240351334363166</v>
      </c>
      <c r="M185" s="11">
        <v>20615820</v>
      </c>
      <c r="N185" s="12">
        <v>3808500</v>
      </c>
      <c r="O185" s="3">
        <v>0.18473677011149689</v>
      </c>
      <c r="P185" s="11">
        <v>21810333</v>
      </c>
      <c r="Q185" s="12">
        <v>4926972</v>
      </c>
      <c r="R185" s="3">
        <v>0.22590081499443407</v>
      </c>
      <c r="S185" s="10" t="e">
        <f>VLOOKUP(A185,Districts!$A$2:$R$608,19,FALSE)</f>
        <v>#REF!</v>
      </c>
      <c r="T185" s="13" t="e">
        <f>VLOOKUP(A185,Districts!$A$2:$R$608,20,FALSE)</f>
        <v>#REF!</v>
      </c>
      <c r="U185" s="3" t="e">
        <f>VLOOKUP(A185,Districts!$A$2:$R$608,21,FALSE)</f>
        <v>#REF!</v>
      </c>
    </row>
    <row r="186" spans="1:21" x14ac:dyDescent="0.2">
      <c r="A186" s="1" t="s">
        <v>443</v>
      </c>
      <c r="B186" s="1" t="s">
        <v>444</v>
      </c>
      <c r="C186" s="1" t="s">
        <v>73</v>
      </c>
      <c r="D186" s="25">
        <v>12137689</v>
      </c>
      <c r="E186" s="25">
        <v>2374262</v>
      </c>
      <c r="F186" s="26">
        <v>0.19561071304430358</v>
      </c>
      <c r="G186" s="25">
        <v>12355752</v>
      </c>
      <c r="H186" s="25">
        <v>2996469</v>
      </c>
      <c r="I186" s="26">
        <f t="shared" si="2"/>
        <v>0.24251611718979144</v>
      </c>
      <c r="J186" s="11">
        <v>12216397</v>
      </c>
      <c r="K186" s="12">
        <v>3024856</v>
      </c>
      <c r="L186" s="3">
        <v>0.24760622956179307</v>
      </c>
      <c r="M186" s="11">
        <v>12320380</v>
      </c>
      <c r="N186" s="12">
        <v>3872663</v>
      </c>
      <c r="O186" s="3">
        <v>0.31432983398239339</v>
      </c>
      <c r="P186" s="11">
        <v>12893248</v>
      </c>
      <c r="Q186" s="12">
        <v>4424892</v>
      </c>
      <c r="R186" s="3">
        <v>0.34319451545491098</v>
      </c>
      <c r="S186" s="10" t="e">
        <f>VLOOKUP(A186,Districts!$A$2:$R$608,19,FALSE)</f>
        <v>#REF!</v>
      </c>
      <c r="T186" s="13" t="e">
        <f>VLOOKUP(A186,Districts!$A$2:$R$608,20,FALSE)</f>
        <v>#REF!</v>
      </c>
      <c r="U186" s="3" t="e">
        <f>VLOOKUP(A186,Districts!$A$2:$R$608,21,FALSE)</f>
        <v>#REF!</v>
      </c>
    </row>
    <row r="187" spans="1:21" x14ac:dyDescent="0.2">
      <c r="A187" s="1" t="s">
        <v>445</v>
      </c>
      <c r="B187" s="1" t="s">
        <v>446</v>
      </c>
      <c r="C187" s="1" t="s">
        <v>119</v>
      </c>
      <c r="D187" s="25">
        <v>9298099</v>
      </c>
      <c r="E187" s="25">
        <v>1991302</v>
      </c>
      <c r="F187" s="26">
        <v>0.21416227123415227</v>
      </c>
      <c r="G187" s="25">
        <v>8870389</v>
      </c>
      <c r="H187" s="25">
        <v>2172408</v>
      </c>
      <c r="I187" s="26">
        <f t="shared" si="2"/>
        <v>0.24490560673269232</v>
      </c>
      <c r="J187" s="11">
        <v>8759231</v>
      </c>
      <c r="K187" s="12">
        <v>2611290</v>
      </c>
      <c r="L187" s="3">
        <v>0.29811863621361284</v>
      </c>
      <c r="M187" s="11">
        <v>8563128</v>
      </c>
      <c r="N187" s="12">
        <v>3476127</v>
      </c>
      <c r="O187" s="3">
        <v>0.40594126351959237</v>
      </c>
      <c r="P187" s="11">
        <v>9853538</v>
      </c>
      <c r="Q187" s="12">
        <v>3248560</v>
      </c>
      <c r="R187" s="3">
        <v>0.32968462698372908</v>
      </c>
      <c r="S187" s="10" t="e">
        <f>VLOOKUP(A187,Districts!$A$2:$R$608,19,FALSE)</f>
        <v>#REF!</v>
      </c>
      <c r="T187" s="13" t="e">
        <f>VLOOKUP(A187,Districts!$A$2:$R$608,20,FALSE)</f>
        <v>#REF!</v>
      </c>
      <c r="U187" s="3" t="e">
        <f>VLOOKUP(A187,Districts!$A$2:$R$608,21,FALSE)</f>
        <v>#REF!</v>
      </c>
    </row>
    <row r="188" spans="1:21" x14ac:dyDescent="0.2">
      <c r="A188" s="1" t="s">
        <v>447</v>
      </c>
      <c r="B188" s="1" t="s">
        <v>448</v>
      </c>
      <c r="C188" s="1" t="s">
        <v>296</v>
      </c>
      <c r="D188" s="25">
        <v>7739101</v>
      </c>
      <c r="E188" s="25">
        <v>1278765</v>
      </c>
      <c r="F188" s="26">
        <v>0.16523430822262172</v>
      </c>
      <c r="G188" s="25">
        <v>7504599</v>
      </c>
      <c r="H188" s="25">
        <v>1198764</v>
      </c>
      <c r="I188" s="26">
        <f t="shared" si="2"/>
        <v>0.15973724911884032</v>
      </c>
      <c r="J188" s="11">
        <v>7113176</v>
      </c>
      <c r="K188" s="12">
        <v>1665861</v>
      </c>
      <c r="L188" s="3">
        <v>0.23419369912961524</v>
      </c>
      <c r="M188" s="11">
        <v>7605694</v>
      </c>
      <c r="N188" s="12">
        <v>2000739</v>
      </c>
      <c r="O188" s="3">
        <v>0.26305804572206032</v>
      </c>
      <c r="P188" s="11">
        <v>8930876</v>
      </c>
      <c r="Q188" s="12">
        <v>1734224</v>
      </c>
      <c r="R188" s="3">
        <v>0.19418296704600982</v>
      </c>
      <c r="S188" s="10" t="e">
        <f>VLOOKUP(A188,Districts!$A$2:$R$608,19,FALSE)</f>
        <v>#REF!</v>
      </c>
      <c r="T188" s="13" t="e">
        <f>VLOOKUP(A188,Districts!$A$2:$R$608,20,FALSE)</f>
        <v>#REF!</v>
      </c>
      <c r="U188" s="3" t="e">
        <f>VLOOKUP(A188,Districts!$A$2:$R$608,21,FALSE)</f>
        <v>#REF!</v>
      </c>
    </row>
    <row r="189" spans="1:21" x14ac:dyDescent="0.2">
      <c r="A189" s="1" t="s">
        <v>449</v>
      </c>
      <c r="B189" s="1" t="s">
        <v>450</v>
      </c>
      <c r="C189" s="1" t="s">
        <v>62</v>
      </c>
      <c r="D189" s="25">
        <v>6841775</v>
      </c>
      <c r="E189" s="25">
        <v>2605017</v>
      </c>
      <c r="F189" s="26">
        <v>0.38075163243456561</v>
      </c>
      <c r="G189" s="25">
        <v>6841775</v>
      </c>
      <c r="H189" s="25">
        <v>2605017</v>
      </c>
      <c r="I189" s="26">
        <f t="shared" si="2"/>
        <v>0.38075163243456561</v>
      </c>
      <c r="J189" s="11">
        <v>7598695</v>
      </c>
      <c r="K189" s="12">
        <v>2236903</v>
      </c>
      <c r="L189" s="3">
        <v>0.29437989023115152</v>
      </c>
      <c r="M189" s="11">
        <v>8073757</v>
      </c>
      <c r="N189" s="12">
        <v>1626789</v>
      </c>
      <c r="O189" s="3">
        <v>0.20149095396356367</v>
      </c>
      <c r="P189" s="11">
        <v>8012619</v>
      </c>
      <c r="Q189" s="12">
        <v>1423303</v>
      </c>
      <c r="R189" s="3">
        <v>0.17763268164878424</v>
      </c>
      <c r="S189" s="10" t="e">
        <f>VLOOKUP(A189,Districts!$A$2:$R$608,19,FALSE)</f>
        <v>#REF!</v>
      </c>
      <c r="T189" s="13" t="e">
        <f>VLOOKUP(A189,Districts!$A$2:$R$608,20,FALSE)</f>
        <v>#REF!</v>
      </c>
      <c r="U189" s="3" t="e">
        <f>VLOOKUP(A189,Districts!$A$2:$R$608,21,FALSE)</f>
        <v>#REF!</v>
      </c>
    </row>
    <row r="190" spans="1:21" x14ac:dyDescent="0.2">
      <c r="A190" s="1" t="s">
        <v>451</v>
      </c>
      <c r="B190" s="1" t="s">
        <v>452</v>
      </c>
      <c r="C190" s="1" t="s">
        <v>259</v>
      </c>
      <c r="D190" s="25">
        <v>10375021</v>
      </c>
      <c r="E190" s="25">
        <v>684520</v>
      </c>
      <c r="F190" s="26">
        <v>6.5977697780081598E-2</v>
      </c>
      <c r="G190" s="25">
        <v>10209558</v>
      </c>
      <c r="H190" s="25">
        <v>649004</v>
      </c>
      <c r="I190" s="26">
        <f t="shared" si="2"/>
        <v>6.3568275923404319E-2</v>
      </c>
      <c r="J190" s="11">
        <v>9817531</v>
      </c>
      <c r="K190" s="12">
        <v>598474</v>
      </c>
      <c r="L190" s="3">
        <v>6.0959726024801958E-2</v>
      </c>
      <c r="M190" s="11">
        <v>9954289</v>
      </c>
      <c r="N190" s="12">
        <v>835694</v>
      </c>
      <c r="O190" s="3">
        <v>8.3953158281822038E-2</v>
      </c>
      <c r="P190" s="11">
        <v>10597110</v>
      </c>
      <c r="Q190" s="12">
        <v>1486365</v>
      </c>
      <c r="R190" s="3">
        <v>0.14026135427489192</v>
      </c>
      <c r="S190" s="10" t="e">
        <f>VLOOKUP(A190,Districts!$A$2:$R$608,19,FALSE)</f>
        <v>#REF!</v>
      </c>
      <c r="T190" s="13" t="e">
        <f>VLOOKUP(A190,Districts!$A$2:$R$608,20,FALSE)</f>
        <v>#REF!</v>
      </c>
      <c r="U190" s="3" t="e">
        <f>VLOOKUP(A190,Districts!$A$2:$R$608,21,FALSE)</f>
        <v>#REF!</v>
      </c>
    </row>
    <row r="191" spans="1:21" x14ac:dyDescent="0.2">
      <c r="A191" s="1" t="s">
        <v>453</v>
      </c>
      <c r="B191" s="1" t="s">
        <v>454</v>
      </c>
      <c r="C191" s="1" t="s">
        <v>291</v>
      </c>
      <c r="D191" s="25">
        <v>5247046</v>
      </c>
      <c r="E191" s="25">
        <v>483359</v>
      </c>
      <c r="F191" s="26">
        <v>9.2120213926083355E-2</v>
      </c>
      <c r="G191" s="25">
        <v>5462632</v>
      </c>
      <c r="H191" s="25">
        <v>185360</v>
      </c>
      <c r="I191" s="26">
        <f t="shared" si="2"/>
        <v>3.3932360810686131E-2</v>
      </c>
      <c r="J191" s="11">
        <v>4829081</v>
      </c>
      <c r="K191" s="12">
        <v>666215</v>
      </c>
      <c r="L191" s="3">
        <v>0.13795896154982698</v>
      </c>
      <c r="M191" s="11">
        <v>5276057</v>
      </c>
      <c r="N191" s="12">
        <v>884835</v>
      </c>
      <c r="O191" s="3">
        <v>0.16770762711623471</v>
      </c>
      <c r="P191" s="11">
        <v>5700618</v>
      </c>
      <c r="Q191" s="12">
        <v>1169504</v>
      </c>
      <c r="R191" s="3">
        <v>0.20515389734937511</v>
      </c>
      <c r="S191" s="10" t="e">
        <f>VLOOKUP(A191,Districts!$A$2:$R$608,19,FALSE)</f>
        <v>#REF!</v>
      </c>
      <c r="T191" s="13" t="e">
        <f>VLOOKUP(A191,Districts!$A$2:$R$608,20,FALSE)</f>
        <v>#REF!</v>
      </c>
      <c r="U191" s="3" t="e">
        <f>VLOOKUP(A191,Districts!$A$2:$R$608,21,FALSE)</f>
        <v>#REF!</v>
      </c>
    </row>
    <row r="192" spans="1:21" x14ac:dyDescent="0.2">
      <c r="A192" s="1" t="s">
        <v>455</v>
      </c>
      <c r="B192" s="1" t="s">
        <v>456</v>
      </c>
      <c r="C192" s="1" t="s">
        <v>457</v>
      </c>
      <c r="D192" s="25">
        <v>8096493</v>
      </c>
      <c r="E192" s="25">
        <v>888720</v>
      </c>
      <c r="F192" s="26">
        <v>0.10976604314979338</v>
      </c>
      <c r="G192" s="25">
        <v>8018416</v>
      </c>
      <c r="H192" s="25">
        <v>1010624</v>
      </c>
      <c r="I192" s="26">
        <f t="shared" si="2"/>
        <v>0.12603786084433632</v>
      </c>
      <c r="J192" s="11">
        <v>7787106</v>
      </c>
      <c r="K192" s="12">
        <v>1138167</v>
      </c>
      <c r="L192" s="3">
        <v>0.14616046063839377</v>
      </c>
      <c r="M192" s="11">
        <v>7931526</v>
      </c>
      <c r="N192" s="12">
        <v>1485428</v>
      </c>
      <c r="O192" s="3">
        <v>0.18728148908545467</v>
      </c>
      <c r="P192" s="11">
        <v>8189712</v>
      </c>
      <c r="Q192" s="12">
        <v>2087950</v>
      </c>
      <c r="R192" s="3">
        <v>0.25494791514036147</v>
      </c>
      <c r="S192" s="10" t="e">
        <f>VLOOKUP(A192,Districts!$A$2:$R$608,19,FALSE)</f>
        <v>#REF!</v>
      </c>
      <c r="T192" s="13" t="e">
        <f>VLOOKUP(A192,Districts!$A$2:$R$608,20,FALSE)</f>
        <v>#REF!</v>
      </c>
      <c r="U192" s="3" t="e">
        <f>VLOOKUP(A192,Districts!$A$2:$R$608,21,FALSE)</f>
        <v>#REF!</v>
      </c>
    </row>
    <row r="193" spans="1:21" x14ac:dyDescent="0.2">
      <c r="A193" s="1" t="s">
        <v>458</v>
      </c>
      <c r="B193" s="1" t="s">
        <v>459</v>
      </c>
      <c r="C193" s="1" t="s">
        <v>146</v>
      </c>
      <c r="D193" s="25">
        <v>8672488</v>
      </c>
      <c r="E193" s="25">
        <v>2609239</v>
      </c>
      <c r="F193" s="26">
        <v>0.3008639504603523</v>
      </c>
      <c r="G193" s="25">
        <v>8816652</v>
      </c>
      <c r="H193" s="25">
        <v>1902417</v>
      </c>
      <c r="I193" s="26">
        <f t="shared" si="2"/>
        <v>0.21577544401208076</v>
      </c>
      <c r="J193" s="11">
        <v>9170112</v>
      </c>
      <c r="K193" s="12">
        <v>1060658</v>
      </c>
      <c r="L193" s="3">
        <v>0.1156646723616898</v>
      </c>
      <c r="M193" s="11">
        <v>9328817</v>
      </c>
      <c r="N193" s="12">
        <v>294873</v>
      </c>
      <c r="O193" s="3">
        <v>3.1608831001830137E-2</v>
      </c>
      <c r="P193" s="11">
        <v>9171268</v>
      </c>
      <c r="Q193" s="12">
        <v>83021</v>
      </c>
      <c r="R193" s="3">
        <v>9.052292442004747E-3</v>
      </c>
      <c r="S193" s="10" t="e">
        <f>VLOOKUP(A193,Districts!$A$2:$R$608,19,FALSE)</f>
        <v>#REF!</v>
      </c>
      <c r="T193" s="13" t="e">
        <f>VLOOKUP(A193,Districts!$A$2:$R$608,20,FALSE)</f>
        <v>#REF!</v>
      </c>
      <c r="U193" s="3" t="e">
        <f>VLOOKUP(A193,Districts!$A$2:$R$608,21,FALSE)</f>
        <v>#REF!</v>
      </c>
    </row>
    <row r="194" spans="1:21" x14ac:dyDescent="0.2">
      <c r="A194" s="1" t="s">
        <v>460</v>
      </c>
      <c r="B194" s="1" t="s">
        <v>461</v>
      </c>
      <c r="C194" s="1" t="s">
        <v>171</v>
      </c>
      <c r="D194" s="25">
        <v>23845280</v>
      </c>
      <c r="E194" s="25">
        <v>3914501</v>
      </c>
      <c r="F194" s="26">
        <v>0.16416250931001858</v>
      </c>
      <c r="G194" s="25">
        <v>24608926</v>
      </c>
      <c r="H194" s="25">
        <v>1983624</v>
      </c>
      <c r="I194" s="26">
        <f t="shared" si="2"/>
        <v>8.0605874470100813E-2</v>
      </c>
      <c r="J194" s="11">
        <v>22991247</v>
      </c>
      <c r="K194" s="12">
        <v>1576821</v>
      </c>
      <c r="L194" s="3">
        <v>6.8583535290626038E-2</v>
      </c>
      <c r="M194" s="11">
        <v>23899300</v>
      </c>
      <c r="N194" s="12">
        <v>2740295</v>
      </c>
      <c r="O194" s="3">
        <v>0.11466005280489387</v>
      </c>
      <c r="P194" s="11">
        <v>24961112</v>
      </c>
      <c r="Q194" s="12">
        <v>4459793</v>
      </c>
      <c r="R194" s="3">
        <v>0.17866964420495368</v>
      </c>
      <c r="S194" s="10" t="e">
        <f>VLOOKUP(A194,Districts!$A$2:$R$608,19,FALSE)</f>
        <v>#REF!</v>
      </c>
      <c r="T194" s="13" t="e">
        <f>VLOOKUP(A194,Districts!$A$2:$R$608,20,FALSE)</f>
        <v>#REF!</v>
      </c>
      <c r="U194" s="3" t="e">
        <f>VLOOKUP(A194,Districts!$A$2:$R$608,21,FALSE)</f>
        <v>#REF!</v>
      </c>
    </row>
    <row r="195" spans="1:21" x14ac:dyDescent="0.2">
      <c r="A195" s="1" t="s">
        <v>462</v>
      </c>
      <c r="B195" s="1" t="s">
        <v>463</v>
      </c>
      <c r="C195" s="1" t="s">
        <v>174</v>
      </c>
      <c r="D195" s="25">
        <v>24234115</v>
      </c>
      <c r="E195" s="25">
        <v>4776637</v>
      </c>
      <c r="F195" s="26">
        <v>0.19710383482128396</v>
      </c>
      <c r="G195" s="25">
        <v>20853335</v>
      </c>
      <c r="H195" s="25">
        <v>5520744</v>
      </c>
      <c r="I195" s="26">
        <f t="shared" si="2"/>
        <v>0.26474153894329133</v>
      </c>
      <c r="J195" s="11">
        <v>23832840</v>
      </c>
      <c r="K195" s="12">
        <v>5931946</v>
      </c>
      <c r="L195" s="3">
        <v>0.24889799117520195</v>
      </c>
      <c r="M195" s="11">
        <v>20550486</v>
      </c>
      <c r="N195" s="12">
        <v>6629165</v>
      </c>
      <c r="O195" s="3">
        <v>0.3225794757359996</v>
      </c>
      <c r="P195" s="11">
        <v>25346315</v>
      </c>
      <c r="Q195" s="12">
        <v>7238105</v>
      </c>
      <c r="R195" s="3">
        <v>0.28556833606778737</v>
      </c>
      <c r="S195" s="10" t="e">
        <f>VLOOKUP(A195,Districts!$A$2:$R$608,19,FALSE)</f>
        <v>#REF!</v>
      </c>
      <c r="T195" s="13" t="e">
        <f>VLOOKUP(A195,Districts!$A$2:$R$608,20,FALSE)</f>
        <v>#REF!</v>
      </c>
      <c r="U195" s="3" t="e">
        <f>VLOOKUP(A195,Districts!$A$2:$R$608,21,FALSE)</f>
        <v>#REF!</v>
      </c>
    </row>
    <row r="196" spans="1:21" x14ac:dyDescent="0.2">
      <c r="A196" s="1" t="s">
        <v>464</v>
      </c>
      <c r="B196" s="1" t="s">
        <v>465</v>
      </c>
      <c r="C196" s="1" t="s">
        <v>108</v>
      </c>
      <c r="D196" s="25">
        <v>7777098</v>
      </c>
      <c r="E196" s="25">
        <v>4792991</v>
      </c>
      <c r="F196" s="26">
        <v>0.61629556423231391</v>
      </c>
      <c r="G196" s="25">
        <v>8223392</v>
      </c>
      <c r="H196" s="25">
        <v>4597942</v>
      </c>
      <c r="I196" s="26">
        <f t="shared" ref="I196:I259" si="3">H196/G196</f>
        <v>0.55912961464077116</v>
      </c>
      <c r="J196" s="11">
        <v>7893229</v>
      </c>
      <c r="K196" s="12">
        <v>4547753</v>
      </c>
      <c r="L196" s="3">
        <v>0.5761587558146356</v>
      </c>
      <c r="M196" s="11">
        <v>8364629</v>
      </c>
      <c r="N196" s="12">
        <v>4668279</v>
      </c>
      <c r="O196" s="3">
        <v>0.55809755579117737</v>
      </c>
      <c r="P196" s="11">
        <v>8835780</v>
      </c>
      <c r="Q196" s="12">
        <v>5268027</v>
      </c>
      <c r="R196" s="3">
        <v>0.59621527471258906</v>
      </c>
      <c r="S196" s="10" t="e">
        <f>VLOOKUP(A196,Districts!$A$2:$R$608,19,FALSE)</f>
        <v>#REF!</v>
      </c>
      <c r="T196" s="13" t="e">
        <f>VLOOKUP(A196,Districts!$A$2:$R$608,20,FALSE)</f>
        <v>#REF!</v>
      </c>
      <c r="U196" s="3" t="e">
        <f>VLOOKUP(A196,Districts!$A$2:$R$608,21,FALSE)</f>
        <v>#REF!</v>
      </c>
    </row>
    <row r="197" spans="1:21" x14ac:dyDescent="0.2">
      <c r="A197" s="1" t="s">
        <v>466</v>
      </c>
      <c r="B197" s="1" t="s">
        <v>467</v>
      </c>
      <c r="C197" s="1" t="s">
        <v>158</v>
      </c>
      <c r="D197" s="25">
        <v>19146699</v>
      </c>
      <c r="E197" s="25">
        <v>5699454</v>
      </c>
      <c r="F197" s="26">
        <v>0.29767293046179921</v>
      </c>
      <c r="G197" s="25">
        <v>18303413</v>
      </c>
      <c r="H197" s="25">
        <v>4592805</v>
      </c>
      <c r="I197" s="26">
        <f t="shared" si="3"/>
        <v>0.25092615240665772</v>
      </c>
      <c r="J197" s="11">
        <v>18711908</v>
      </c>
      <c r="K197" s="12">
        <v>3167271</v>
      </c>
      <c r="L197" s="3">
        <v>0.16926499424858224</v>
      </c>
      <c r="M197" s="11">
        <v>19422785</v>
      </c>
      <c r="N197" s="12">
        <v>2801764</v>
      </c>
      <c r="O197" s="3">
        <v>0.144251403699315</v>
      </c>
      <c r="P197" s="11">
        <v>18564444</v>
      </c>
      <c r="Q197" s="12">
        <v>2139249</v>
      </c>
      <c r="R197" s="3">
        <v>0.1152336692658288</v>
      </c>
      <c r="S197" s="10" t="e">
        <f>VLOOKUP(A197,Districts!$A$2:$R$608,19,FALSE)</f>
        <v>#REF!</v>
      </c>
      <c r="T197" s="13" t="e">
        <f>VLOOKUP(A197,Districts!$A$2:$R$608,20,FALSE)</f>
        <v>#REF!</v>
      </c>
      <c r="U197" s="3" t="e">
        <f>VLOOKUP(A197,Districts!$A$2:$R$608,21,FALSE)</f>
        <v>#REF!</v>
      </c>
    </row>
    <row r="198" spans="1:21" x14ac:dyDescent="0.2">
      <c r="A198" s="1" t="s">
        <v>468</v>
      </c>
      <c r="B198" s="1" t="s">
        <v>469</v>
      </c>
      <c r="C198" s="1" t="s">
        <v>82</v>
      </c>
      <c r="D198" s="25">
        <v>30263590</v>
      </c>
      <c r="E198" s="25">
        <v>28059947</v>
      </c>
      <c r="F198" s="26">
        <v>0.92718501010620358</v>
      </c>
      <c r="G198" s="25">
        <v>30059090</v>
      </c>
      <c r="H198" s="25">
        <v>29255100</v>
      </c>
      <c r="I198" s="26">
        <f t="shared" si="3"/>
        <v>0.97325301597619884</v>
      </c>
      <c r="J198" s="11">
        <v>30197617</v>
      </c>
      <c r="K198" s="12">
        <v>30686471</v>
      </c>
      <c r="L198" s="3">
        <v>1.016188495933305</v>
      </c>
      <c r="M198" s="11">
        <v>29929230</v>
      </c>
      <c r="N198" s="12">
        <v>32400757</v>
      </c>
      <c r="O198" s="3">
        <v>1.0825790372822823</v>
      </c>
      <c r="P198" s="11">
        <v>37582347</v>
      </c>
      <c r="Q198" s="12">
        <v>26959128</v>
      </c>
      <c r="R198" s="3">
        <v>0.71733487001224272</v>
      </c>
      <c r="S198" s="10" t="e">
        <f>VLOOKUP(A198,Districts!$A$2:$R$608,19,FALSE)</f>
        <v>#REF!</v>
      </c>
      <c r="T198" s="13" t="e">
        <f>VLOOKUP(A198,Districts!$A$2:$R$608,20,FALSE)</f>
        <v>#REF!</v>
      </c>
      <c r="U198" s="3" t="e">
        <f>VLOOKUP(A198,Districts!$A$2:$R$608,21,FALSE)</f>
        <v>#REF!</v>
      </c>
    </row>
    <row r="199" spans="1:21" x14ac:dyDescent="0.2">
      <c r="A199" s="1" t="s">
        <v>470</v>
      </c>
      <c r="B199" s="1" t="s">
        <v>471</v>
      </c>
      <c r="C199" s="1" t="s">
        <v>119</v>
      </c>
      <c r="D199" s="25">
        <v>6812545</v>
      </c>
      <c r="E199" s="25">
        <v>262851</v>
      </c>
      <c r="F199" s="26">
        <v>3.8583378164841482E-2</v>
      </c>
      <c r="G199" s="25">
        <v>7097605</v>
      </c>
      <c r="H199" s="25">
        <v>316043</v>
      </c>
      <c r="I199" s="26">
        <f t="shared" si="3"/>
        <v>4.4528118992251613E-2</v>
      </c>
      <c r="J199" s="11">
        <v>6981552</v>
      </c>
      <c r="K199" s="12">
        <v>987758</v>
      </c>
      <c r="L199" s="3">
        <v>0.14148114917714572</v>
      </c>
      <c r="M199" s="11">
        <v>6986566</v>
      </c>
      <c r="N199" s="12">
        <v>1734872</v>
      </c>
      <c r="O199" s="3">
        <v>0.24831540988806231</v>
      </c>
      <c r="P199" s="11">
        <v>7052368</v>
      </c>
      <c r="Q199" s="12">
        <v>2610621</v>
      </c>
      <c r="R199" s="3">
        <v>0.3701765137610516</v>
      </c>
      <c r="S199" s="10" t="e">
        <f>VLOOKUP(A199,Districts!$A$2:$R$608,19,FALSE)</f>
        <v>#REF!</v>
      </c>
      <c r="T199" s="13" t="e">
        <f>VLOOKUP(A199,Districts!$A$2:$R$608,20,FALSE)</f>
        <v>#REF!</v>
      </c>
      <c r="U199" s="3" t="e">
        <f>VLOOKUP(A199,Districts!$A$2:$R$608,21,FALSE)</f>
        <v>#REF!</v>
      </c>
    </row>
    <row r="200" spans="1:21" x14ac:dyDescent="0.2">
      <c r="A200" s="1" t="s">
        <v>472</v>
      </c>
      <c r="B200" s="1" t="s">
        <v>473</v>
      </c>
      <c r="C200" s="1" t="s">
        <v>119</v>
      </c>
      <c r="D200" s="25">
        <v>9686592</v>
      </c>
      <c r="E200" s="25">
        <v>3971901</v>
      </c>
      <c r="F200" s="26">
        <v>0.41004111662801529</v>
      </c>
      <c r="G200" s="25">
        <v>8814240</v>
      </c>
      <c r="H200" s="25">
        <v>3668605</v>
      </c>
      <c r="I200" s="26">
        <f t="shared" si="3"/>
        <v>0.41621342282488338</v>
      </c>
      <c r="J200" s="11">
        <v>8389230</v>
      </c>
      <c r="K200" s="12">
        <v>3364551</v>
      </c>
      <c r="L200" s="3">
        <v>0.40105599679589188</v>
      </c>
      <c r="M200" s="11">
        <v>8621025</v>
      </c>
      <c r="N200" s="12">
        <v>3006041</v>
      </c>
      <c r="O200" s="3">
        <v>0.34868719206822857</v>
      </c>
      <c r="P200" s="11">
        <v>8680776</v>
      </c>
      <c r="Q200" s="12">
        <v>2550074</v>
      </c>
      <c r="R200" s="3">
        <v>0.29376106467901025</v>
      </c>
      <c r="S200" s="10" t="e">
        <f>VLOOKUP(A200,Districts!$A$2:$R$608,19,FALSE)</f>
        <v>#REF!</v>
      </c>
      <c r="T200" s="13" t="e">
        <f>VLOOKUP(A200,Districts!$A$2:$R$608,20,FALSE)</f>
        <v>#REF!</v>
      </c>
      <c r="U200" s="3" t="e">
        <f>VLOOKUP(A200,Districts!$A$2:$R$608,21,FALSE)</f>
        <v>#REF!</v>
      </c>
    </row>
    <row r="201" spans="1:21" x14ac:dyDescent="0.2">
      <c r="A201" s="1" t="s">
        <v>474</v>
      </c>
      <c r="B201" s="1" t="s">
        <v>475</v>
      </c>
      <c r="C201" s="1" t="s">
        <v>14</v>
      </c>
      <c r="D201" s="25">
        <v>12191351</v>
      </c>
      <c r="E201" s="25">
        <v>3377846</v>
      </c>
      <c r="F201" s="26">
        <v>0.27706904673649374</v>
      </c>
      <c r="G201" s="25">
        <v>12398621</v>
      </c>
      <c r="H201" s="25">
        <v>2869441</v>
      </c>
      <c r="I201" s="26">
        <f t="shared" si="3"/>
        <v>0.23143226976612963</v>
      </c>
      <c r="J201" s="11">
        <v>12387477</v>
      </c>
      <c r="K201" s="12">
        <v>2328897</v>
      </c>
      <c r="L201" s="3">
        <v>0.18800414321657266</v>
      </c>
      <c r="M201" s="11">
        <v>12387099</v>
      </c>
      <c r="N201" s="12">
        <v>2474454</v>
      </c>
      <c r="O201" s="3">
        <v>0.19976057348052195</v>
      </c>
      <c r="P201" s="11">
        <v>12591971</v>
      </c>
      <c r="Q201" s="12">
        <v>3237904</v>
      </c>
      <c r="R201" s="3">
        <v>0.2571403634903543</v>
      </c>
      <c r="S201" s="10" t="e">
        <f>VLOOKUP(A201,Districts!$A$2:$R$608,19,FALSE)</f>
        <v>#REF!</v>
      </c>
      <c r="T201" s="13" t="e">
        <f>VLOOKUP(A201,Districts!$A$2:$R$608,20,FALSE)</f>
        <v>#REF!</v>
      </c>
      <c r="U201" s="3" t="e">
        <f>VLOOKUP(A201,Districts!$A$2:$R$608,21,FALSE)</f>
        <v>#REF!</v>
      </c>
    </row>
    <row r="202" spans="1:21" x14ac:dyDescent="0.2">
      <c r="A202" s="1" t="s">
        <v>476</v>
      </c>
      <c r="B202" s="1" t="s">
        <v>477</v>
      </c>
      <c r="C202" s="1" t="s">
        <v>478</v>
      </c>
      <c r="D202" s="25">
        <v>46586931</v>
      </c>
      <c r="E202" s="25">
        <v>4237980</v>
      </c>
      <c r="F202" s="26">
        <v>9.0969289219759941E-2</v>
      </c>
      <c r="G202" s="25">
        <v>47990206</v>
      </c>
      <c r="H202" s="25">
        <v>3070349</v>
      </c>
      <c r="I202" s="26">
        <f t="shared" si="3"/>
        <v>6.3978658478773778E-2</v>
      </c>
      <c r="J202" s="11">
        <v>46607118</v>
      </c>
      <c r="K202" s="12">
        <v>2825413</v>
      </c>
      <c r="L202" s="3">
        <v>6.062192045429627E-2</v>
      </c>
      <c r="M202" s="11">
        <v>46173782</v>
      </c>
      <c r="N202" s="12">
        <v>3921432</v>
      </c>
      <c r="O202" s="3">
        <v>8.49276760565119E-2</v>
      </c>
      <c r="P202" s="11">
        <v>45752468</v>
      </c>
      <c r="Q202" s="12">
        <v>7594549</v>
      </c>
      <c r="R202" s="3">
        <v>0.16599211653456597</v>
      </c>
      <c r="S202" s="10" t="e">
        <f>VLOOKUP(A202,Districts!$A$2:$R$608,19,FALSE)</f>
        <v>#REF!</v>
      </c>
      <c r="T202" s="13" t="e">
        <f>VLOOKUP(A202,Districts!$A$2:$R$608,20,FALSE)</f>
        <v>#REF!</v>
      </c>
      <c r="U202" s="3" t="e">
        <f>VLOOKUP(A202,Districts!$A$2:$R$608,21,FALSE)</f>
        <v>#REF!</v>
      </c>
    </row>
    <row r="203" spans="1:21" x14ac:dyDescent="0.2">
      <c r="A203" s="1" t="s">
        <v>479</v>
      </c>
      <c r="B203" s="1" t="s">
        <v>480</v>
      </c>
      <c r="C203" s="1" t="s">
        <v>362</v>
      </c>
      <c r="D203" s="41" t="s">
        <v>1420</v>
      </c>
      <c r="E203" s="41" t="s">
        <v>1420</v>
      </c>
      <c r="F203" s="42" t="s">
        <v>1420</v>
      </c>
      <c r="G203" s="33">
        <v>9946507</v>
      </c>
      <c r="H203" s="33">
        <v>122309</v>
      </c>
      <c r="I203" s="34">
        <f t="shared" si="3"/>
        <v>1.2296678622957788E-2</v>
      </c>
      <c r="J203" s="11">
        <v>8923868</v>
      </c>
      <c r="K203" s="12">
        <v>117134</v>
      </c>
      <c r="L203" s="3">
        <v>1.3125922525971922E-2</v>
      </c>
      <c r="M203" s="11">
        <v>7855051</v>
      </c>
      <c r="N203" s="12">
        <v>1297055</v>
      </c>
      <c r="O203" s="3">
        <v>0.16512368920329099</v>
      </c>
      <c r="P203" s="11">
        <v>8152488</v>
      </c>
      <c r="Q203" s="12">
        <v>2717921</v>
      </c>
      <c r="R203" s="3">
        <v>0.333385464658151</v>
      </c>
      <c r="S203" s="10" t="e">
        <f>VLOOKUP(A203,Districts!$A$2:$R$608,19,FALSE)</f>
        <v>#REF!</v>
      </c>
      <c r="T203" s="13" t="e">
        <f>VLOOKUP(A203,Districts!$A$2:$R$608,20,FALSE)</f>
        <v>#REF!</v>
      </c>
      <c r="U203" s="3" t="e">
        <f>VLOOKUP(A203,Districts!$A$2:$R$608,21,FALSE)</f>
        <v>#REF!</v>
      </c>
    </row>
    <row r="204" spans="1:21" x14ac:dyDescent="0.2">
      <c r="A204" s="1" t="s">
        <v>481</v>
      </c>
      <c r="B204" s="1" t="s">
        <v>482</v>
      </c>
      <c r="C204" s="1" t="s">
        <v>291</v>
      </c>
      <c r="D204" s="25">
        <v>95965467</v>
      </c>
      <c r="E204" s="25">
        <v>57251281</v>
      </c>
      <c r="F204" s="26">
        <v>0.59658211218833546</v>
      </c>
      <c r="G204" s="25">
        <v>96150016</v>
      </c>
      <c r="H204" s="25">
        <v>57517782</v>
      </c>
      <c r="I204" s="26">
        <f t="shared" si="3"/>
        <v>0.59820876160852643</v>
      </c>
      <c r="J204" s="11">
        <v>96235920</v>
      </c>
      <c r="K204" s="12">
        <v>55453912</v>
      </c>
      <c r="L204" s="3">
        <v>0.57622883430635874</v>
      </c>
      <c r="M204" s="11">
        <v>98524380</v>
      </c>
      <c r="N204" s="12">
        <v>52449340</v>
      </c>
      <c r="O204" s="3">
        <v>0.53234884604196442</v>
      </c>
      <c r="P204" s="11">
        <v>98576401</v>
      </c>
      <c r="Q204" s="12">
        <v>50723515</v>
      </c>
      <c r="R204" s="3">
        <v>0.51456042709451322</v>
      </c>
      <c r="S204" s="10" t="e">
        <f>VLOOKUP(A204,Districts!$A$2:$R$608,19,FALSE)</f>
        <v>#REF!</v>
      </c>
      <c r="T204" s="13" t="e">
        <f>VLOOKUP(A204,Districts!$A$2:$R$608,20,FALSE)</f>
        <v>#REF!</v>
      </c>
      <c r="U204" s="3" t="e">
        <f>VLOOKUP(A204,Districts!$A$2:$R$608,21,FALSE)</f>
        <v>#REF!</v>
      </c>
    </row>
    <row r="205" spans="1:21" x14ac:dyDescent="0.2">
      <c r="A205" s="1" t="s">
        <v>483</v>
      </c>
      <c r="B205" s="1" t="s">
        <v>484</v>
      </c>
      <c r="C205" s="1" t="s">
        <v>485</v>
      </c>
      <c r="D205" s="25">
        <v>57559059</v>
      </c>
      <c r="E205" s="25">
        <v>12879233</v>
      </c>
      <c r="F205" s="26">
        <v>0.22375683730340346</v>
      </c>
      <c r="G205" s="25">
        <v>56023960</v>
      </c>
      <c r="H205" s="25">
        <v>14425455</v>
      </c>
      <c r="I205" s="26">
        <f t="shared" si="3"/>
        <v>0.25748724295819148</v>
      </c>
      <c r="J205" s="11">
        <v>56430064</v>
      </c>
      <c r="K205" s="12">
        <v>14972636</v>
      </c>
      <c r="L205" s="3">
        <v>0.26533083499604043</v>
      </c>
      <c r="M205" s="11">
        <v>58408950</v>
      </c>
      <c r="N205" s="12">
        <v>17436347</v>
      </c>
      <c r="O205" s="3">
        <v>0.29852183612271749</v>
      </c>
      <c r="P205" s="11">
        <v>63102406</v>
      </c>
      <c r="Q205" s="12">
        <v>21207350</v>
      </c>
      <c r="R205" s="3">
        <v>0.33607831054809545</v>
      </c>
      <c r="S205" s="10" t="e">
        <f>VLOOKUP(A205,Districts!$A$2:$R$608,19,FALSE)</f>
        <v>#REF!</v>
      </c>
      <c r="T205" s="13" t="e">
        <f>VLOOKUP(A205,Districts!$A$2:$R$608,20,FALSE)</f>
        <v>#REF!</v>
      </c>
      <c r="U205" s="3" t="e">
        <f>VLOOKUP(A205,Districts!$A$2:$R$608,21,FALSE)</f>
        <v>#REF!</v>
      </c>
    </row>
    <row r="206" spans="1:21" x14ac:dyDescent="0.2">
      <c r="A206" s="1" t="s">
        <v>486</v>
      </c>
      <c r="B206" s="1" t="s">
        <v>487</v>
      </c>
      <c r="C206" s="1" t="s">
        <v>296</v>
      </c>
      <c r="D206" s="25">
        <v>13278277</v>
      </c>
      <c r="E206" s="25">
        <v>5637947</v>
      </c>
      <c r="F206" s="26">
        <v>0.42459929100741006</v>
      </c>
      <c r="G206" s="25">
        <v>13971273</v>
      </c>
      <c r="H206" s="25">
        <v>4807544</v>
      </c>
      <c r="I206" s="26">
        <f t="shared" si="3"/>
        <v>0.34410207287481964</v>
      </c>
      <c r="J206" s="11">
        <v>12636197</v>
      </c>
      <c r="K206" s="12">
        <v>5337034</v>
      </c>
      <c r="L206" s="3">
        <v>0.42236077832594726</v>
      </c>
      <c r="M206" s="11">
        <v>12600919</v>
      </c>
      <c r="N206" s="12">
        <v>6436091</v>
      </c>
      <c r="O206" s="3">
        <v>0.51076361970107098</v>
      </c>
      <c r="P206" s="11">
        <v>12874555</v>
      </c>
      <c r="Q206" s="12">
        <v>6829875</v>
      </c>
      <c r="R206" s="3">
        <v>0.53049406367831742</v>
      </c>
      <c r="S206" s="10" t="e">
        <f>VLOOKUP(A206,Districts!$A$2:$R$608,19,FALSE)</f>
        <v>#REF!</v>
      </c>
      <c r="T206" s="13" t="e">
        <f>VLOOKUP(A206,Districts!$A$2:$R$608,20,FALSE)</f>
        <v>#REF!</v>
      </c>
      <c r="U206" s="3" t="e">
        <f>VLOOKUP(A206,Districts!$A$2:$R$608,21,FALSE)</f>
        <v>#REF!</v>
      </c>
    </row>
    <row r="207" spans="1:21" x14ac:dyDescent="0.2">
      <c r="A207" s="1" t="s">
        <v>488</v>
      </c>
      <c r="B207" s="1" t="s">
        <v>489</v>
      </c>
      <c r="C207" s="1" t="s">
        <v>59</v>
      </c>
      <c r="D207" s="25">
        <v>9256174</v>
      </c>
      <c r="E207" s="25">
        <v>945603</v>
      </c>
      <c r="F207" s="26">
        <v>0.10215916425080168</v>
      </c>
      <c r="G207" s="25">
        <v>9189512</v>
      </c>
      <c r="H207" s="25">
        <v>337294</v>
      </c>
      <c r="I207" s="26">
        <f t="shared" si="3"/>
        <v>3.6704234131257459E-2</v>
      </c>
      <c r="J207" s="11">
        <v>8220570</v>
      </c>
      <c r="K207" s="12">
        <v>569800</v>
      </c>
      <c r="L207" s="3">
        <v>6.9313928352900109E-2</v>
      </c>
      <c r="M207" s="11">
        <v>8513184</v>
      </c>
      <c r="N207" s="12">
        <v>1439725</v>
      </c>
      <c r="O207" s="3">
        <v>0.16911710119269124</v>
      </c>
      <c r="P207" s="11">
        <v>8789121</v>
      </c>
      <c r="Q207" s="12">
        <v>2899824</v>
      </c>
      <c r="R207" s="3">
        <v>0.32993333463039137</v>
      </c>
      <c r="S207" s="10" t="e">
        <f>VLOOKUP(A207,Districts!$A$2:$R$608,19,FALSE)</f>
        <v>#REF!</v>
      </c>
      <c r="T207" s="13" t="e">
        <f>VLOOKUP(A207,Districts!$A$2:$R$608,20,FALSE)</f>
        <v>#REF!</v>
      </c>
      <c r="U207" s="3" t="e">
        <f>VLOOKUP(A207,Districts!$A$2:$R$608,21,FALSE)</f>
        <v>#REF!</v>
      </c>
    </row>
    <row r="208" spans="1:21" x14ac:dyDescent="0.2">
      <c r="A208" s="1" t="s">
        <v>490</v>
      </c>
      <c r="B208" s="1" t="s">
        <v>491</v>
      </c>
      <c r="C208" s="1" t="s">
        <v>492</v>
      </c>
      <c r="D208" s="25">
        <v>11296804</v>
      </c>
      <c r="E208" s="25">
        <v>3072725</v>
      </c>
      <c r="F208" s="26">
        <v>0.2719994964947608</v>
      </c>
      <c r="G208" s="25">
        <v>11513038</v>
      </c>
      <c r="H208" s="25">
        <v>3098350</v>
      </c>
      <c r="I208" s="26">
        <f t="shared" si="3"/>
        <v>0.26911663107513412</v>
      </c>
      <c r="J208" s="11">
        <v>11306396</v>
      </c>
      <c r="K208" s="12">
        <v>2947713</v>
      </c>
      <c r="L208" s="3">
        <v>0.26071198992145683</v>
      </c>
      <c r="M208" s="11">
        <v>12011084</v>
      </c>
      <c r="N208" s="12">
        <v>2799113</v>
      </c>
      <c r="O208" s="3">
        <v>0.23304416154278831</v>
      </c>
      <c r="P208" s="11">
        <v>12988689</v>
      </c>
      <c r="Q208" s="12">
        <v>2515133</v>
      </c>
      <c r="R208" s="3">
        <v>0.19364025114466904</v>
      </c>
      <c r="S208" s="10" t="e">
        <f>VLOOKUP(A208,Districts!$A$2:$R$608,19,FALSE)</f>
        <v>#REF!</v>
      </c>
      <c r="T208" s="13" t="e">
        <f>VLOOKUP(A208,Districts!$A$2:$R$608,20,FALSE)</f>
        <v>#REF!</v>
      </c>
      <c r="U208" s="3" t="e">
        <f>VLOOKUP(A208,Districts!$A$2:$R$608,21,FALSE)</f>
        <v>#REF!</v>
      </c>
    </row>
    <row r="209" spans="1:21" x14ac:dyDescent="0.2">
      <c r="A209" s="1" t="s">
        <v>493</v>
      </c>
      <c r="B209" s="1" t="s">
        <v>494</v>
      </c>
      <c r="C209" s="1" t="s">
        <v>88</v>
      </c>
      <c r="D209" s="25">
        <v>10965399</v>
      </c>
      <c r="E209" s="25">
        <v>799077</v>
      </c>
      <c r="F209" s="26">
        <v>7.2872587673280295E-2</v>
      </c>
      <c r="G209" s="25">
        <v>10083217</v>
      </c>
      <c r="H209" s="25">
        <v>1231565</v>
      </c>
      <c r="I209" s="26">
        <f t="shared" si="3"/>
        <v>0.12214008683934899</v>
      </c>
      <c r="J209" s="11">
        <v>9990399</v>
      </c>
      <c r="K209" s="12">
        <v>741928</v>
      </c>
      <c r="L209" s="3">
        <v>7.4264100963334898E-2</v>
      </c>
      <c r="M209" s="11">
        <v>10470942</v>
      </c>
      <c r="N209" s="12">
        <v>556348</v>
      </c>
      <c r="O209" s="3">
        <v>5.3132564386279668E-2</v>
      </c>
      <c r="P209" s="11">
        <v>10579812</v>
      </c>
      <c r="Q209" s="12">
        <v>710204</v>
      </c>
      <c r="R209" s="3">
        <v>6.7128224962787614E-2</v>
      </c>
      <c r="S209" s="10" t="e">
        <f>VLOOKUP(A209,Districts!$A$2:$R$608,19,FALSE)</f>
        <v>#REF!</v>
      </c>
      <c r="T209" s="13" t="e">
        <f>VLOOKUP(A209,Districts!$A$2:$R$608,20,FALSE)</f>
        <v>#REF!</v>
      </c>
      <c r="U209" s="3" t="e">
        <f>VLOOKUP(A209,Districts!$A$2:$R$608,21,FALSE)</f>
        <v>#REF!</v>
      </c>
    </row>
    <row r="210" spans="1:21" x14ac:dyDescent="0.2">
      <c r="A210" s="1" t="s">
        <v>495</v>
      </c>
      <c r="B210" s="1" t="s">
        <v>496</v>
      </c>
      <c r="C210" s="1" t="s">
        <v>485</v>
      </c>
      <c r="D210" s="25">
        <v>28422221</v>
      </c>
      <c r="E210" s="25">
        <v>17727545</v>
      </c>
      <c r="F210" s="26">
        <v>0.62372131298254274</v>
      </c>
      <c r="G210" s="25">
        <v>28090257</v>
      </c>
      <c r="H210" s="25">
        <v>19669531</v>
      </c>
      <c r="I210" s="26">
        <f t="shared" si="3"/>
        <v>0.70022609618701603</v>
      </c>
      <c r="J210" s="11">
        <v>29128028</v>
      </c>
      <c r="K210" s="12">
        <v>21325877</v>
      </c>
      <c r="L210" s="3">
        <v>0.73214283507280342</v>
      </c>
      <c r="M210" s="11">
        <v>30571945</v>
      </c>
      <c r="N210" s="12">
        <v>21929128</v>
      </c>
      <c r="O210" s="3">
        <v>0.71729580829744399</v>
      </c>
      <c r="P210" s="11">
        <v>30625417</v>
      </c>
      <c r="Q210" s="12">
        <v>22721308</v>
      </c>
      <c r="R210" s="3">
        <v>0.74191015913350666</v>
      </c>
      <c r="S210" s="10" t="e">
        <f>VLOOKUP(A210,Districts!$A$2:$R$608,19,FALSE)</f>
        <v>#REF!</v>
      </c>
      <c r="T210" s="13" t="e">
        <f>VLOOKUP(A210,Districts!$A$2:$R$608,20,FALSE)</f>
        <v>#REF!</v>
      </c>
      <c r="U210" s="3" t="e">
        <f>VLOOKUP(A210,Districts!$A$2:$R$608,21,FALSE)</f>
        <v>#REF!</v>
      </c>
    </row>
    <row r="211" spans="1:21" x14ac:dyDescent="0.2">
      <c r="A211" s="1" t="s">
        <v>497</v>
      </c>
      <c r="B211" s="1" t="s">
        <v>498</v>
      </c>
      <c r="C211" s="1" t="s">
        <v>158</v>
      </c>
      <c r="D211" s="25">
        <v>10905002</v>
      </c>
      <c r="E211" s="25">
        <v>1696711</v>
      </c>
      <c r="F211" s="26">
        <v>0.15559015945159846</v>
      </c>
      <c r="G211" s="25">
        <v>11807387</v>
      </c>
      <c r="H211" s="25">
        <v>925800</v>
      </c>
      <c r="I211" s="26">
        <f t="shared" si="3"/>
        <v>7.8408542042367205E-2</v>
      </c>
      <c r="J211" s="11">
        <v>11945813</v>
      </c>
      <c r="K211" s="12">
        <v>500002</v>
      </c>
      <c r="L211" s="3">
        <v>4.1855836852627781E-2</v>
      </c>
      <c r="M211" s="11">
        <v>11510357</v>
      </c>
      <c r="N211" s="12">
        <v>210364</v>
      </c>
      <c r="O211" s="3">
        <v>1.8276062158628096E-2</v>
      </c>
      <c r="P211" s="11">
        <v>11281606</v>
      </c>
      <c r="Q211" s="12">
        <v>153758</v>
      </c>
      <c r="R211" s="3">
        <v>1.3629087915319858E-2</v>
      </c>
      <c r="S211" s="10" t="e">
        <f>VLOOKUP(A211,Districts!$A$2:$R$608,19,FALSE)</f>
        <v>#REF!</v>
      </c>
      <c r="T211" s="13" t="e">
        <f>VLOOKUP(A211,Districts!$A$2:$R$608,20,FALSE)</f>
        <v>#REF!</v>
      </c>
      <c r="U211" s="3" t="e">
        <f>VLOOKUP(A211,Districts!$A$2:$R$608,21,FALSE)</f>
        <v>#REF!</v>
      </c>
    </row>
    <row r="212" spans="1:21" x14ac:dyDescent="0.2">
      <c r="A212" s="1" t="s">
        <v>499</v>
      </c>
      <c r="B212" s="1" t="s">
        <v>500</v>
      </c>
      <c r="C212" s="1" t="s">
        <v>501</v>
      </c>
      <c r="D212" s="25">
        <v>13992055</v>
      </c>
      <c r="E212" s="25">
        <v>4432573</v>
      </c>
      <c r="F212" s="26">
        <v>0.31679213668042328</v>
      </c>
      <c r="G212" s="25">
        <v>14449083</v>
      </c>
      <c r="H212" s="25">
        <v>5032144</v>
      </c>
      <c r="I212" s="26">
        <f t="shared" si="3"/>
        <v>0.34826736063458147</v>
      </c>
      <c r="J212" s="11">
        <v>14663269</v>
      </c>
      <c r="K212" s="12">
        <v>5449399</v>
      </c>
      <c r="L212" s="3">
        <v>0.37163602468180867</v>
      </c>
      <c r="M212" s="11">
        <v>15106875</v>
      </c>
      <c r="N212" s="12">
        <v>6316895</v>
      </c>
      <c r="O212" s="3">
        <v>0.41814703570394274</v>
      </c>
      <c r="P212" s="11">
        <v>16057760</v>
      </c>
      <c r="Q212" s="12">
        <v>6861965</v>
      </c>
      <c r="R212" s="3">
        <v>0.42733015065613139</v>
      </c>
      <c r="S212" s="10" t="e">
        <f>VLOOKUP(A212,Districts!$A$2:$R$608,19,FALSE)</f>
        <v>#REF!</v>
      </c>
      <c r="T212" s="13" t="e">
        <f>VLOOKUP(A212,Districts!$A$2:$R$608,20,FALSE)</f>
        <v>#REF!</v>
      </c>
      <c r="U212" s="3" t="e">
        <f>VLOOKUP(A212,Districts!$A$2:$R$608,21,FALSE)</f>
        <v>#REF!</v>
      </c>
    </row>
    <row r="213" spans="1:21" x14ac:dyDescent="0.2">
      <c r="A213" s="1" t="s">
        <v>502</v>
      </c>
      <c r="B213" s="1" t="s">
        <v>503</v>
      </c>
      <c r="C213" s="1" t="s">
        <v>49</v>
      </c>
      <c r="D213" s="25">
        <v>39400557</v>
      </c>
      <c r="E213" s="25">
        <v>681851</v>
      </c>
      <c r="F213" s="26">
        <v>1.7305618293670316E-2</v>
      </c>
      <c r="G213" s="25">
        <v>39362173</v>
      </c>
      <c r="H213" s="25">
        <v>1079679</v>
      </c>
      <c r="I213" s="26">
        <f t="shared" si="3"/>
        <v>2.7429354573488614E-2</v>
      </c>
      <c r="J213" s="11">
        <v>39650587</v>
      </c>
      <c r="K213" s="12">
        <v>2473228</v>
      </c>
      <c r="L213" s="3">
        <v>6.2375570883729921E-2</v>
      </c>
      <c r="M213" s="11">
        <v>43650832</v>
      </c>
      <c r="N213" s="12">
        <v>3780713</v>
      </c>
      <c r="O213" s="3">
        <v>8.6612621725056696E-2</v>
      </c>
      <c r="P213" s="11">
        <v>46180247</v>
      </c>
      <c r="Q213" s="12">
        <v>5245545</v>
      </c>
      <c r="R213" s="3">
        <v>0.11358850029537521</v>
      </c>
      <c r="S213" s="10" t="e">
        <f>VLOOKUP(A213,Districts!$A$2:$R$608,19,FALSE)</f>
        <v>#REF!</v>
      </c>
      <c r="T213" s="13" t="e">
        <f>VLOOKUP(A213,Districts!$A$2:$R$608,20,FALSE)</f>
        <v>#REF!</v>
      </c>
      <c r="U213" s="3" t="e">
        <f>VLOOKUP(A213,Districts!$A$2:$R$608,21,FALSE)</f>
        <v>#REF!</v>
      </c>
    </row>
    <row r="214" spans="1:21" x14ac:dyDescent="0.2">
      <c r="A214" s="1" t="s">
        <v>504</v>
      </c>
      <c r="B214" s="1" t="s">
        <v>505</v>
      </c>
      <c r="C214" s="1" t="s">
        <v>288</v>
      </c>
      <c r="D214" s="25">
        <v>9496760</v>
      </c>
      <c r="E214" s="25">
        <v>3421498</v>
      </c>
      <c r="F214" s="26">
        <v>0.36028055884322652</v>
      </c>
      <c r="G214" s="25">
        <v>10211312</v>
      </c>
      <c r="H214" s="25">
        <v>2300095</v>
      </c>
      <c r="I214" s="26">
        <f t="shared" si="3"/>
        <v>0.22524970346611678</v>
      </c>
      <c r="J214" s="11">
        <v>10569997</v>
      </c>
      <c r="K214" s="12">
        <v>1271250</v>
      </c>
      <c r="L214" s="3">
        <v>0.12026966516641395</v>
      </c>
      <c r="M214" s="11">
        <v>9736678</v>
      </c>
      <c r="N214" s="12">
        <v>1489119</v>
      </c>
      <c r="O214" s="3">
        <v>0.15293912359020193</v>
      </c>
      <c r="P214" s="11">
        <v>10862605</v>
      </c>
      <c r="Q214" s="12">
        <v>1133972</v>
      </c>
      <c r="R214" s="3">
        <v>0.10439227054652175</v>
      </c>
      <c r="S214" s="10" t="e">
        <f>VLOOKUP(A214,Districts!$A$2:$R$608,19,FALSE)</f>
        <v>#REF!</v>
      </c>
      <c r="T214" s="13" t="e">
        <f>VLOOKUP(A214,Districts!$A$2:$R$608,20,FALSE)</f>
        <v>#REF!</v>
      </c>
      <c r="U214" s="3" t="e">
        <f>VLOOKUP(A214,Districts!$A$2:$R$608,21,FALSE)</f>
        <v>#REF!</v>
      </c>
    </row>
    <row r="215" spans="1:21" x14ac:dyDescent="0.2">
      <c r="A215" s="1" t="s">
        <v>506</v>
      </c>
      <c r="B215" s="1" t="s">
        <v>507</v>
      </c>
      <c r="C215" s="1" t="s">
        <v>49</v>
      </c>
      <c r="D215" s="25">
        <v>23895160</v>
      </c>
      <c r="E215" s="25">
        <v>10591993</v>
      </c>
      <c r="F215" s="26">
        <v>0.4432693901191706</v>
      </c>
      <c r="G215" s="25">
        <v>23647666</v>
      </c>
      <c r="H215" s="25">
        <v>9400327</v>
      </c>
      <c r="I215" s="26">
        <f t="shared" si="3"/>
        <v>0.39751605930158179</v>
      </c>
      <c r="J215" s="11">
        <v>23397964</v>
      </c>
      <c r="K215" s="12">
        <v>7447008</v>
      </c>
      <c r="L215" s="3">
        <v>0.31827589785162502</v>
      </c>
      <c r="M215" s="11">
        <v>22761307</v>
      </c>
      <c r="N215" s="12">
        <v>7286977</v>
      </c>
      <c r="O215" s="3">
        <v>0.32014756446103909</v>
      </c>
      <c r="P215" s="11">
        <v>21908893</v>
      </c>
      <c r="Q215" s="12">
        <v>7732450</v>
      </c>
      <c r="R215" s="3">
        <v>0.35293659063467969</v>
      </c>
      <c r="S215" s="10" t="e">
        <f>VLOOKUP(A215,Districts!$A$2:$R$608,19,FALSE)</f>
        <v>#REF!</v>
      </c>
      <c r="T215" s="13" t="e">
        <f>VLOOKUP(A215,Districts!$A$2:$R$608,20,FALSE)</f>
        <v>#REF!</v>
      </c>
      <c r="U215" s="3" t="e">
        <f>VLOOKUP(A215,Districts!$A$2:$R$608,21,FALSE)</f>
        <v>#REF!</v>
      </c>
    </row>
    <row r="216" spans="1:21" x14ac:dyDescent="0.2">
      <c r="A216" s="1" t="s">
        <v>508</v>
      </c>
      <c r="B216" s="1" t="s">
        <v>509</v>
      </c>
      <c r="C216" s="1" t="s">
        <v>296</v>
      </c>
      <c r="D216" s="25">
        <v>22111064</v>
      </c>
      <c r="E216" s="25">
        <v>1296917</v>
      </c>
      <c r="F216" s="26">
        <v>5.8654662661190793E-2</v>
      </c>
      <c r="G216" s="25">
        <v>21594159</v>
      </c>
      <c r="H216" s="25">
        <v>667537</v>
      </c>
      <c r="I216" s="26">
        <f t="shared" si="3"/>
        <v>3.0912850090619413E-2</v>
      </c>
      <c r="J216" s="11">
        <v>20122441</v>
      </c>
      <c r="K216" s="12">
        <v>1212197</v>
      </c>
      <c r="L216" s="3">
        <v>6.0241051272059885E-2</v>
      </c>
      <c r="M216" s="11">
        <v>20631749</v>
      </c>
      <c r="N216" s="12">
        <v>2470563</v>
      </c>
      <c r="O216" s="3">
        <v>0.11974568903489471</v>
      </c>
      <c r="P216" s="11">
        <v>21108570</v>
      </c>
      <c r="Q216" s="12">
        <v>5033472</v>
      </c>
      <c r="R216" s="3">
        <v>0.23845632366380101</v>
      </c>
      <c r="S216" s="10" t="e">
        <f>VLOOKUP(A216,Districts!$A$2:$R$608,19,FALSE)</f>
        <v>#REF!</v>
      </c>
      <c r="T216" s="13" t="e">
        <f>VLOOKUP(A216,Districts!$A$2:$R$608,20,FALSE)</f>
        <v>#REF!</v>
      </c>
      <c r="U216" s="3" t="e">
        <f>VLOOKUP(A216,Districts!$A$2:$R$608,21,FALSE)</f>
        <v>#REF!</v>
      </c>
    </row>
    <row r="217" spans="1:21" x14ac:dyDescent="0.2">
      <c r="A217" s="1" t="s">
        <v>510</v>
      </c>
      <c r="B217" s="1" t="s">
        <v>511</v>
      </c>
      <c r="C217" s="1" t="s">
        <v>433</v>
      </c>
      <c r="D217" s="25">
        <v>14266216</v>
      </c>
      <c r="E217" s="25">
        <v>3977006</v>
      </c>
      <c r="F217" s="26">
        <v>0.27877090883805489</v>
      </c>
      <c r="G217" s="25">
        <v>15202704</v>
      </c>
      <c r="H217" s="25">
        <v>3543780</v>
      </c>
      <c r="I217" s="26">
        <f t="shared" si="3"/>
        <v>0.23310195344196663</v>
      </c>
      <c r="J217" s="11">
        <v>15863800</v>
      </c>
      <c r="K217" s="12">
        <v>2744198</v>
      </c>
      <c r="L217" s="3">
        <v>0.17298490903818758</v>
      </c>
      <c r="M217" s="11">
        <v>15951770</v>
      </c>
      <c r="N217" s="12">
        <v>2692896</v>
      </c>
      <c r="O217" s="3">
        <v>0.1688148713277586</v>
      </c>
      <c r="P217" s="11">
        <v>16234515</v>
      </c>
      <c r="Q217" s="12">
        <v>2910811</v>
      </c>
      <c r="R217" s="3">
        <v>0.17929768767345375</v>
      </c>
      <c r="S217" s="10" t="e">
        <f>VLOOKUP(A217,Districts!$A$2:$R$608,19,FALSE)</f>
        <v>#REF!</v>
      </c>
      <c r="T217" s="13" t="e">
        <f>VLOOKUP(A217,Districts!$A$2:$R$608,20,FALSE)</f>
        <v>#REF!</v>
      </c>
      <c r="U217" s="3" t="e">
        <f>VLOOKUP(A217,Districts!$A$2:$R$608,21,FALSE)</f>
        <v>#REF!</v>
      </c>
    </row>
    <row r="218" spans="1:21" x14ac:dyDescent="0.2">
      <c r="A218" s="1" t="s">
        <v>512</v>
      </c>
      <c r="B218" s="1" t="s">
        <v>513</v>
      </c>
      <c r="C218" s="1" t="s">
        <v>165</v>
      </c>
      <c r="D218" s="25">
        <v>11982450</v>
      </c>
      <c r="E218" s="25">
        <v>3431789</v>
      </c>
      <c r="F218" s="26">
        <v>0.28640127853652636</v>
      </c>
      <c r="G218" s="25">
        <v>10748635</v>
      </c>
      <c r="H218" s="25">
        <v>3252449</v>
      </c>
      <c r="I218" s="26">
        <f t="shared" si="3"/>
        <v>0.30259181747263725</v>
      </c>
      <c r="J218" s="11">
        <v>10198373</v>
      </c>
      <c r="K218" s="12">
        <v>3582529</v>
      </c>
      <c r="L218" s="3">
        <v>0.35128436663377582</v>
      </c>
      <c r="M218" s="11">
        <v>10610729</v>
      </c>
      <c r="N218" s="12">
        <v>4547232</v>
      </c>
      <c r="O218" s="3">
        <v>0.42855038518088623</v>
      </c>
      <c r="P218" s="11">
        <v>11139591</v>
      </c>
      <c r="Q218" s="12">
        <v>6145048</v>
      </c>
      <c r="R218" s="3">
        <v>0.55164036094323388</v>
      </c>
      <c r="S218" s="10" t="e">
        <f>VLOOKUP(A218,Districts!$A$2:$R$608,19,FALSE)</f>
        <v>#REF!</v>
      </c>
      <c r="T218" s="13" t="e">
        <f>VLOOKUP(A218,Districts!$A$2:$R$608,20,FALSE)</f>
        <v>#REF!</v>
      </c>
      <c r="U218" s="3" t="e">
        <f>VLOOKUP(A218,Districts!$A$2:$R$608,21,FALSE)</f>
        <v>#REF!</v>
      </c>
    </row>
    <row r="219" spans="1:21" x14ac:dyDescent="0.2">
      <c r="A219" s="1" t="s">
        <v>514</v>
      </c>
      <c r="B219" s="1" t="s">
        <v>515</v>
      </c>
      <c r="C219" s="1" t="s">
        <v>516</v>
      </c>
      <c r="D219" s="25">
        <v>15879040</v>
      </c>
      <c r="E219" s="25">
        <v>4170812</v>
      </c>
      <c r="F219" s="26">
        <v>0.26266147071863288</v>
      </c>
      <c r="G219" s="25">
        <v>16174170</v>
      </c>
      <c r="H219" s="25">
        <v>2620270</v>
      </c>
      <c r="I219" s="26">
        <f t="shared" si="3"/>
        <v>0.16200336709704424</v>
      </c>
      <c r="J219" s="11">
        <v>15711000</v>
      </c>
      <c r="K219" s="12">
        <v>1964053</v>
      </c>
      <c r="L219" s="3">
        <v>0.12501132964165235</v>
      </c>
      <c r="M219" s="11">
        <v>15471067</v>
      </c>
      <c r="N219" s="12">
        <v>2216488</v>
      </c>
      <c r="O219" s="3">
        <v>0.14326665381256509</v>
      </c>
      <c r="P219" s="11">
        <v>15926844</v>
      </c>
      <c r="Q219" s="12">
        <v>3227343</v>
      </c>
      <c r="R219" s="3">
        <v>0.20263543737855411</v>
      </c>
      <c r="S219" s="10" t="e">
        <f>VLOOKUP(A219,Districts!$A$2:$R$608,19,FALSE)</f>
        <v>#REF!</v>
      </c>
      <c r="T219" s="13" t="e">
        <f>VLOOKUP(A219,Districts!$A$2:$R$608,20,FALSE)</f>
        <v>#REF!</v>
      </c>
      <c r="U219" s="3" t="e">
        <f>VLOOKUP(A219,Districts!$A$2:$R$608,21,FALSE)</f>
        <v>#REF!</v>
      </c>
    </row>
    <row r="220" spans="1:21" x14ac:dyDescent="0.2">
      <c r="A220" s="1" t="s">
        <v>517</v>
      </c>
      <c r="B220" s="1" t="s">
        <v>518</v>
      </c>
      <c r="C220" s="1" t="s">
        <v>127</v>
      </c>
      <c r="D220" s="25">
        <v>13010787</v>
      </c>
      <c r="E220" s="25">
        <v>3872523</v>
      </c>
      <c r="F220" s="26">
        <v>0.2976394125889541</v>
      </c>
      <c r="G220" s="25">
        <v>12844274</v>
      </c>
      <c r="H220" s="25">
        <v>4102313</v>
      </c>
      <c r="I220" s="26">
        <f t="shared" si="3"/>
        <v>0.31938846835562679</v>
      </c>
      <c r="J220" s="11">
        <v>13317066</v>
      </c>
      <c r="K220" s="12">
        <v>3537899</v>
      </c>
      <c r="L220" s="3">
        <v>0.26566655147612844</v>
      </c>
      <c r="M220" s="11">
        <v>13646638</v>
      </c>
      <c r="N220" s="12">
        <v>2747812</v>
      </c>
      <c r="O220" s="3">
        <v>0.20135450211253497</v>
      </c>
      <c r="P220" s="11">
        <v>13544989</v>
      </c>
      <c r="Q220" s="12">
        <v>2435350</v>
      </c>
      <c r="R220" s="3">
        <v>0.17979711906742782</v>
      </c>
      <c r="S220" s="10" t="e">
        <f>VLOOKUP(A220,Districts!$A$2:$R$608,19,FALSE)</f>
        <v>#REF!</v>
      </c>
      <c r="T220" s="13" t="e">
        <f>VLOOKUP(A220,Districts!$A$2:$R$608,20,FALSE)</f>
        <v>#REF!</v>
      </c>
      <c r="U220" s="3" t="e">
        <f>VLOOKUP(A220,Districts!$A$2:$R$608,21,FALSE)</f>
        <v>#REF!</v>
      </c>
    </row>
    <row r="221" spans="1:21" x14ac:dyDescent="0.2">
      <c r="A221" s="1" t="s">
        <v>519</v>
      </c>
      <c r="B221" s="1" t="s">
        <v>520</v>
      </c>
      <c r="C221" s="1" t="s">
        <v>186</v>
      </c>
      <c r="D221" s="25">
        <v>7987724</v>
      </c>
      <c r="E221" s="25">
        <v>1887730</v>
      </c>
      <c r="F221" s="26">
        <v>0.23632889669197382</v>
      </c>
      <c r="G221" s="25">
        <v>7652186</v>
      </c>
      <c r="H221" s="25">
        <v>2270749</v>
      </c>
      <c r="I221" s="26">
        <f t="shared" si="3"/>
        <v>0.2967451392321096</v>
      </c>
      <c r="J221" s="11">
        <v>7189989</v>
      </c>
      <c r="K221" s="12">
        <v>2869784</v>
      </c>
      <c r="L221" s="3">
        <v>0.39913607656423394</v>
      </c>
      <c r="M221" s="11">
        <v>7578033</v>
      </c>
      <c r="N221" s="12">
        <v>3172355</v>
      </c>
      <c r="O221" s="3">
        <v>0.4186251234324263</v>
      </c>
      <c r="P221" s="11">
        <v>7510891</v>
      </c>
      <c r="Q221" s="12">
        <v>3554239</v>
      </c>
      <c r="R221" s="3">
        <v>0.47321136733311669</v>
      </c>
      <c r="S221" s="10" t="e">
        <f>VLOOKUP(A221,Districts!$A$2:$R$608,19,FALSE)</f>
        <v>#REF!</v>
      </c>
      <c r="T221" s="13" t="e">
        <f>VLOOKUP(A221,Districts!$A$2:$R$608,20,FALSE)</f>
        <v>#REF!</v>
      </c>
      <c r="U221" s="3" t="e">
        <f>VLOOKUP(A221,Districts!$A$2:$R$608,21,FALSE)</f>
        <v>#REF!</v>
      </c>
    </row>
    <row r="222" spans="1:21" x14ac:dyDescent="0.2">
      <c r="A222" s="1" t="s">
        <v>521</v>
      </c>
      <c r="B222" s="1" t="s">
        <v>522</v>
      </c>
      <c r="C222" s="1" t="s">
        <v>132</v>
      </c>
      <c r="D222" s="25">
        <v>8376081</v>
      </c>
      <c r="E222" s="25">
        <v>2185054</v>
      </c>
      <c r="F222" s="26">
        <v>0.26086829867094169</v>
      </c>
      <c r="G222" s="25">
        <v>7636263</v>
      </c>
      <c r="H222" s="25">
        <v>1685553</v>
      </c>
      <c r="I222" s="26">
        <f t="shared" si="3"/>
        <v>0.22073008747865283</v>
      </c>
      <c r="J222" s="11">
        <v>7233356</v>
      </c>
      <c r="K222" s="12">
        <v>1994156</v>
      </c>
      <c r="L222" s="3">
        <v>0.27568890567531862</v>
      </c>
      <c r="M222" s="11">
        <v>7396161</v>
      </c>
      <c r="N222" s="12">
        <v>2753084</v>
      </c>
      <c r="O222" s="3">
        <v>0.37223148603714817</v>
      </c>
      <c r="P222" s="11">
        <v>7726836</v>
      </c>
      <c r="Q222" s="12">
        <v>3460432</v>
      </c>
      <c r="R222" s="3">
        <v>0.44784592296251663</v>
      </c>
      <c r="S222" s="10" t="e">
        <f>VLOOKUP(A222,Districts!$A$2:$R$608,19,FALSE)</f>
        <v>#REF!</v>
      </c>
      <c r="T222" s="13" t="e">
        <f>VLOOKUP(A222,Districts!$A$2:$R$608,20,FALSE)</f>
        <v>#REF!</v>
      </c>
      <c r="U222" s="3" t="e">
        <f>VLOOKUP(A222,Districts!$A$2:$R$608,21,FALSE)</f>
        <v>#REF!</v>
      </c>
    </row>
    <row r="223" spans="1:21" x14ac:dyDescent="0.2">
      <c r="A223" s="1" t="s">
        <v>523</v>
      </c>
      <c r="B223" s="1" t="s">
        <v>524</v>
      </c>
      <c r="C223" s="1" t="s">
        <v>114</v>
      </c>
      <c r="D223" s="25">
        <v>8074818</v>
      </c>
      <c r="E223" s="25">
        <v>3630361</v>
      </c>
      <c r="F223" s="26">
        <v>0.44959044278149674</v>
      </c>
      <c r="G223" s="25">
        <v>8221356</v>
      </c>
      <c r="H223" s="25">
        <v>3849852</v>
      </c>
      <c r="I223" s="26">
        <f t="shared" si="3"/>
        <v>0.46827457660269184</v>
      </c>
      <c r="J223" s="11">
        <v>8312556</v>
      </c>
      <c r="K223" s="12">
        <v>3852043</v>
      </c>
      <c r="L223" s="3">
        <v>0.46340054731661356</v>
      </c>
      <c r="M223" s="11">
        <v>8378200</v>
      </c>
      <c r="N223" s="12">
        <v>4276692</v>
      </c>
      <c r="O223" s="3">
        <v>0.51045475161729248</v>
      </c>
      <c r="P223" s="11">
        <v>8516101</v>
      </c>
      <c r="Q223" s="12">
        <v>5025641</v>
      </c>
      <c r="R223" s="3">
        <v>0.59013402964572637</v>
      </c>
      <c r="S223" s="10" t="e">
        <f>VLOOKUP(A223,Districts!$A$2:$R$608,19,FALSE)</f>
        <v>#REF!</v>
      </c>
      <c r="T223" s="13" t="e">
        <f>VLOOKUP(A223,Districts!$A$2:$R$608,20,FALSE)</f>
        <v>#REF!</v>
      </c>
      <c r="U223" s="3" t="e">
        <f>VLOOKUP(A223,Districts!$A$2:$R$608,21,FALSE)</f>
        <v>#REF!</v>
      </c>
    </row>
    <row r="224" spans="1:21" x14ac:dyDescent="0.2">
      <c r="A224" s="1" t="s">
        <v>525</v>
      </c>
      <c r="B224" s="1" t="s">
        <v>526</v>
      </c>
      <c r="C224" s="1" t="s">
        <v>114</v>
      </c>
      <c r="D224" s="25">
        <v>16384526</v>
      </c>
      <c r="E224" s="25">
        <v>11536586</v>
      </c>
      <c r="F224" s="26">
        <v>0.70411472385591134</v>
      </c>
      <c r="G224" s="25">
        <v>16517878</v>
      </c>
      <c r="H224" s="25">
        <v>11058486</v>
      </c>
      <c r="I224" s="26">
        <f t="shared" si="3"/>
        <v>0.66948587463837672</v>
      </c>
      <c r="J224" s="11">
        <v>15243951</v>
      </c>
      <c r="K224" s="12">
        <v>10144323</v>
      </c>
      <c r="L224" s="3">
        <v>0.66546546889320224</v>
      </c>
      <c r="M224" s="11">
        <v>14952618</v>
      </c>
      <c r="N224" s="12">
        <v>10222439</v>
      </c>
      <c r="O224" s="3">
        <v>0.6836554642136915</v>
      </c>
      <c r="P224" s="11">
        <v>15135245</v>
      </c>
      <c r="Q224" s="12">
        <v>10672915</v>
      </c>
      <c r="R224" s="3">
        <v>0.70516962229550961</v>
      </c>
      <c r="S224" s="10" t="e">
        <f>VLOOKUP(A224,Districts!$A$2:$R$608,19,FALSE)</f>
        <v>#REF!</v>
      </c>
      <c r="T224" s="13" t="e">
        <f>VLOOKUP(A224,Districts!$A$2:$R$608,20,FALSE)</f>
        <v>#REF!</v>
      </c>
      <c r="U224" s="3" t="e">
        <f>VLOOKUP(A224,Districts!$A$2:$R$608,21,FALSE)</f>
        <v>#REF!</v>
      </c>
    </row>
    <row r="225" spans="1:21" x14ac:dyDescent="0.2">
      <c r="A225" s="1" t="s">
        <v>527</v>
      </c>
      <c r="B225" s="1" t="s">
        <v>528</v>
      </c>
      <c r="C225" s="1" t="s">
        <v>114</v>
      </c>
      <c r="D225" s="25">
        <v>21430531</v>
      </c>
      <c r="E225" s="25">
        <v>2845754</v>
      </c>
      <c r="F225" s="26">
        <v>0.13278971015697186</v>
      </c>
      <c r="G225" s="25">
        <v>20592064</v>
      </c>
      <c r="H225" s="25">
        <v>2153237</v>
      </c>
      <c r="I225" s="26">
        <f t="shared" si="3"/>
        <v>0.10456635138663127</v>
      </c>
      <c r="J225" s="11">
        <v>20054566</v>
      </c>
      <c r="K225" s="12">
        <v>1957737</v>
      </c>
      <c r="L225" s="3">
        <v>9.7620511957227096E-2</v>
      </c>
      <c r="M225" s="11">
        <v>20230010</v>
      </c>
      <c r="N225" s="12">
        <v>2131206</v>
      </c>
      <c r="O225" s="3">
        <v>0.10534873685183546</v>
      </c>
      <c r="P225" s="11">
        <v>20457476</v>
      </c>
      <c r="Q225" s="12">
        <v>3217360</v>
      </c>
      <c r="R225" s="3">
        <v>0.1572706232186219</v>
      </c>
      <c r="S225" s="10" t="e">
        <f>VLOOKUP(A225,Districts!$A$2:$R$608,19,FALSE)</f>
        <v>#REF!</v>
      </c>
      <c r="T225" s="13" t="e">
        <f>VLOOKUP(A225,Districts!$A$2:$R$608,20,FALSE)</f>
        <v>#REF!</v>
      </c>
      <c r="U225" s="3" t="e">
        <f>VLOOKUP(A225,Districts!$A$2:$R$608,21,FALSE)</f>
        <v>#REF!</v>
      </c>
    </row>
    <row r="226" spans="1:21" x14ac:dyDescent="0.2">
      <c r="A226" s="1" t="s">
        <v>529</v>
      </c>
      <c r="B226" s="1" t="s">
        <v>530</v>
      </c>
      <c r="C226" s="1" t="s">
        <v>114</v>
      </c>
      <c r="D226" s="25">
        <v>7244997</v>
      </c>
      <c r="E226" s="25">
        <v>2489885</v>
      </c>
      <c r="F226" s="26">
        <v>0.34366956949740629</v>
      </c>
      <c r="G226" s="25">
        <v>7336600</v>
      </c>
      <c r="H226" s="25">
        <v>2707838</v>
      </c>
      <c r="I226" s="26">
        <f t="shared" si="3"/>
        <v>0.36908622522694434</v>
      </c>
      <c r="J226" s="11">
        <v>7314604</v>
      </c>
      <c r="K226" s="12">
        <v>2548554</v>
      </c>
      <c r="L226" s="3">
        <v>0.34841995547537502</v>
      </c>
      <c r="M226" s="11">
        <v>7387820</v>
      </c>
      <c r="N226" s="12">
        <v>2780543</v>
      </c>
      <c r="O226" s="3">
        <v>0.37636853632059253</v>
      </c>
      <c r="P226" s="11">
        <v>7680858</v>
      </c>
      <c r="Q226" s="12">
        <v>2908572</v>
      </c>
      <c r="R226" s="3">
        <v>0.37867800706639804</v>
      </c>
      <c r="S226" s="10" t="e">
        <f>VLOOKUP(A226,Districts!$A$2:$R$608,19,FALSE)</f>
        <v>#REF!</v>
      </c>
      <c r="T226" s="13" t="e">
        <f>VLOOKUP(A226,Districts!$A$2:$R$608,20,FALSE)</f>
        <v>#REF!</v>
      </c>
      <c r="U226" s="3" t="e">
        <f>VLOOKUP(A226,Districts!$A$2:$R$608,21,FALSE)</f>
        <v>#REF!</v>
      </c>
    </row>
    <row r="227" spans="1:21" x14ac:dyDescent="0.2">
      <c r="A227" s="1" t="s">
        <v>531</v>
      </c>
      <c r="B227" s="1" t="s">
        <v>532</v>
      </c>
      <c r="C227" s="1" t="s">
        <v>114</v>
      </c>
      <c r="D227" s="25">
        <v>21447697</v>
      </c>
      <c r="E227" s="25">
        <v>17950928</v>
      </c>
      <c r="F227" s="26">
        <v>0.83696296157111882</v>
      </c>
      <c r="G227" s="25">
        <v>21145993</v>
      </c>
      <c r="H227" s="25">
        <v>17603674</v>
      </c>
      <c r="I227" s="26">
        <f t="shared" si="3"/>
        <v>0.83248273088901525</v>
      </c>
      <c r="J227" s="11">
        <v>21845258</v>
      </c>
      <c r="K227" s="12">
        <v>16352663</v>
      </c>
      <c r="L227" s="3">
        <v>0.74856808740826042</v>
      </c>
      <c r="M227" s="11">
        <v>21510265</v>
      </c>
      <c r="N227" s="12">
        <v>15951550</v>
      </c>
      <c r="O227" s="3">
        <v>0.741578497521997</v>
      </c>
      <c r="P227" s="11">
        <v>24531256</v>
      </c>
      <c r="Q227" s="12">
        <v>14555771</v>
      </c>
      <c r="R227" s="3">
        <v>0.59335612493710066</v>
      </c>
      <c r="S227" s="10" t="e">
        <f>VLOOKUP(A227,Districts!$A$2:$R$608,19,FALSE)</f>
        <v>#REF!</v>
      </c>
      <c r="T227" s="13" t="e">
        <f>VLOOKUP(A227,Districts!$A$2:$R$608,20,FALSE)</f>
        <v>#REF!</v>
      </c>
      <c r="U227" s="3" t="e">
        <f>VLOOKUP(A227,Districts!$A$2:$R$608,21,FALSE)</f>
        <v>#REF!</v>
      </c>
    </row>
    <row r="228" spans="1:21" x14ac:dyDescent="0.2">
      <c r="A228" s="1" t="s">
        <v>533</v>
      </c>
      <c r="B228" s="1" t="s">
        <v>534</v>
      </c>
      <c r="C228" s="1" t="s">
        <v>114</v>
      </c>
      <c r="D228" s="25">
        <v>8281226</v>
      </c>
      <c r="E228" s="25">
        <v>2619498</v>
      </c>
      <c r="F228" s="26">
        <v>0.31631765634701914</v>
      </c>
      <c r="G228" s="25">
        <v>8026152</v>
      </c>
      <c r="H228" s="25">
        <v>2846082</v>
      </c>
      <c r="I228" s="26">
        <f t="shared" si="3"/>
        <v>0.35460105913767892</v>
      </c>
      <c r="J228" s="11">
        <v>8120501</v>
      </c>
      <c r="K228" s="12">
        <v>3767718</v>
      </c>
      <c r="L228" s="3">
        <v>0.46397605270906317</v>
      </c>
      <c r="M228" s="11">
        <v>8199729</v>
      </c>
      <c r="N228" s="12">
        <v>4463298</v>
      </c>
      <c r="O228" s="3">
        <v>0.54432262334523496</v>
      </c>
      <c r="P228" s="11">
        <v>9205704</v>
      </c>
      <c r="Q228" s="12">
        <v>4549325</v>
      </c>
      <c r="R228" s="3">
        <v>0.49418545284532284</v>
      </c>
      <c r="S228" s="10" t="e">
        <f>VLOOKUP(A228,Districts!$A$2:$R$608,19,FALSE)</f>
        <v>#REF!</v>
      </c>
      <c r="T228" s="13" t="e">
        <f>VLOOKUP(A228,Districts!$A$2:$R$608,20,FALSE)</f>
        <v>#REF!</v>
      </c>
      <c r="U228" s="3" t="e">
        <f>VLOOKUP(A228,Districts!$A$2:$R$608,21,FALSE)</f>
        <v>#REF!</v>
      </c>
    </row>
    <row r="229" spans="1:21" x14ac:dyDescent="0.2">
      <c r="A229" s="1" t="s">
        <v>535</v>
      </c>
      <c r="B229" s="1" t="s">
        <v>536</v>
      </c>
      <c r="C229" s="1" t="s">
        <v>14</v>
      </c>
      <c r="D229" s="25">
        <v>9398413</v>
      </c>
      <c r="E229" s="25">
        <v>1541165</v>
      </c>
      <c r="F229" s="26">
        <v>0.16398140835053748</v>
      </c>
      <c r="G229" s="25">
        <v>9958637</v>
      </c>
      <c r="H229" s="25">
        <v>599152</v>
      </c>
      <c r="I229" s="26">
        <f t="shared" si="3"/>
        <v>6.0164056587261892E-2</v>
      </c>
      <c r="J229" s="11">
        <v>10439953</v>
      </c>
      <c r="K229" s="12">
        <v>325623</v>
      </c>
      <c r="L229" s="3">
        <v>3.1190082943859998E-2</v>
      </c>
      <c r="M229" s="11">
        <v>8928571</v>
      </c>
      <c r="N229" s="12">
        <v>990323</v>
      </c>
      <c r="O229" s="3">
        <v>0.11091618132397671</v>
      </c>
      <c r="P229" s="11">
        <v>9273239</v>
      </c>
      <c r="Q229" s="12">
        <v>1873287</v>
      </c>
      <c r="R229" s="3">
        <v>0.20200999887957163</v>
      </c>
      <c r="S229" s="10" t="e">
        <f>VLOOKUP(A229,Districts!$A$2:$R$608,19,FALSE)</f>
        <v>#REF!</v>
      </c>
      <c r="T229" s="13" t="e">
        <f>VLOOKUP(A229,Districts!$A$2:$R$608,20,FALSE)</f>
        <v>#REF!</v>
      </c>
      <c r="U229" s="3" t="e">
        <f>VLOOKUP(A229,Districts!$A$2:$R$608,21,FALSE)</f>
        <v>#REF!</v>
      </c>
    </row>
    <row r="230" spans="1:21" x14ac:dyDescent="0.2">
      <c r="A230" s="1" t="s">
        <v>537</v>
      </c>
      <c r="B230" s="1" t="s">
        <v>538</v>
      </c>
      <c r="C230" s="1" t="s">
        <v>14</v>
      </c>
      <c r="D230" s="25">
        <v>8077670</v>
      </c>
      <c r="E230" s="25">
        <v>1787554</v>
      </c>
      <c r="F230" s="26">
        <v>0.22129574493634921</v>
      </c>
      <c r="G230" s="25">
        <v>7914669</v>
      </c>
      <c r="H230" s="25">
        <v>1760499</v>
      </c>
      <c r="I230" s="26">
        <f t="shared" si="3"/>
        <v>0.22243494958538379</v>
      </c>
      <c r="J230" s="11">
        <v>7749408</v>
      </c>
      <c r="K230" s="12">
        <v>1710887</v>
      </c>
      <c r="L230" s="3">
        <v>0.22077647737736869</v>
      </c>
      <c r="M230" s="11">
        <v>8233592</v>
      </c>
      <c r="N230" s="12">
        <v>1429864</v>
      </c>
      <c r="O230" s="3">
        <v>0.17366223636050948</v>
      </c>
      <c r="P230" s="11">
        <v>8484153</v>
      </c>
      <c r="Q230" s="12">
        <v>1314777</v>
      </c>
      <c r="R230" s="3">
        <v>0.15496856315533206</v>
      </c>
      <c r="S230" s="10" t="e">
        <f>VLOOKUP(A230,Districts!$A$2:$R$608,19,FALSE)</f>
        <v>#REF!</v>
      </c>
      <c r="T230" s="13" t="e">
        <f>VLOOKUP(A230,Districts!$A$2:$R$608,20,FALSE)</f>
        <v>#REF!</v>
      </c>
      <c r="U230" s="3" t="e">
        <f>VLOOKUP(A230,Districts!$A$2:$R$608,21,FALSE)</f>
        <v>#REF!</v>
      </c>
    </row>
    <row r="231" spans="1:21" x14ac:dyDescent="0.2">
      <c r="A231" s="1" t="s">
        <v>539</v>
      </c>
      <c r="B231" s="1" t="s">
        <v>540</v>
      </c>
      <c r="C231" s="1" t="s">
        <v>17</v>
      </c>
      <c r="D231" s="25">
        <v>17931655</v>
      </c>
      <c r="E231" s="25">
        <v>5008142</v>
      </c>
      <c r="F231" s="26">
        <v>0.27929056185834494</v>
      </c>
      <c r="G231" s="25">
        <v>16940458</v>
      </c>
      <c r="H231" s="25">
        <v>5363520</v>
      </c>
      <c r="I231" s="26">
        <f t="shared" si="3"/>
        <v>0.31661009401280649</v>
      </c>
      <c r="J231" s="11">
        <v>17363513</v>
      </c>
      <c r="K231" s="12">
        <v>4643287</v>
      </c>
      <c r="L231" s="3">
        <v>0.26741633447102553</v>
      </c>
      <c r="M231" s="11">
        <v>17316387</v>
      </c>
      <c r="N231" s="12">
        <v>4688729</v>
      </c>
      <c r="O231" s="3">
        <v>0.27076831904946452</v>
      </c>
      <c r="P231" s="11">
        <v>17064539</v>
      </c>
      <c r="Q231" s="12">
        <v>5026300</v>
      </c>
      <c r="R231" s="3">
        <v>0.29454648613712919</v>
      </c>
      <c r="S231" s="10" t="e">
        <f>VLOOKUP(A231,Districts!$A$2:$R$608,19,FALSE)</f>
        <v>#REF!</v>
      </c>
      <c r="T231" s="13" t="e">
        <f>VLOOKUP(A231,Districts!$A$2:$R$608,20,FALSE)</f>
        <v>#REF!</v>
      </c>
      <c r="U231" s="3" t="e">
        <f>VLOOKUP(A231,Districts!$A$2:$R$608,21,FALSE)</f>
        <v>#REF!</v>
      </c>
    </row>
    <row r="232" spans="1:21" x14ac:dyDescent="0.2">
      <c r="A232" s="1" t="s">
        <v>541</v>
      </c>
      <c r="B232" s="1" t="s">
        <v>542</v>
      </c>
      <c r="C232" s="1" t="s">
        <v>17</v>
      </c>
      <c r="D232" s="25">
        <v>11300337</v>
      </c>
      <c r="E232" s="25">
        <v>1172694</v>
      </c>
      <c r="F232" s="26">
        <v>0.10377513520172009</v>
      </c>
      <c r="G232" s="25">
        <v>10937821</v>
      </c>
      <c r="H232" s="25">
        <v>1260785</v>
      </c>
      <c r="I232" s="26">
        <f t="shared" si="3"/>
        <v>0.11526838846603908</v>
      </c>
      <c r="J232" s="11">
        <v>10280342</v>
      </c>
      <c r="K232" s="12">
        <v>1592353</v>
      </c>
      <c r="L232" s="3">
        <v>0.15489299869595777</v>
      </c>
      <c r="M232" s="11">
        <v>10742254</v>
      </c>
      <c r="N232" s="12">
        <v>1948805</v>
      </c>
      <c r="O232" s="3">
        <v>0.18141490603368715</v>
      </c>
      <c r="P232" s="11">
        <v>11146298</v>
      </c>
      <c r="Q232" s="12">
        <v>1738448</v>
      </c>
      <c r="R232" s="3">
        <v>0.15596640247730681</v>
      </c>
      <c r="S232" s="10" t="e">
        <f>VLOOKUP(A232,Districts!$A$2:$R$608,19,FALSE)</f>
        <v>#REF!</v>
      </c>
      <c r="T232" s="13" t="e">
        <f>VLOOKUP(A232,Districts!$A$2:$R$608,20,FALSE)</f>
        <v>#REF!</v>
      </c>
      <c r="U232" s="3" t="e">
        <f>VLOOKUP(A232,Districts!$A$2:$R$608,21,FALSE)</f>
        <v>#REF!</v>
      </c>
    </row>
    <row r="233" spans="1:21" x14ac:dyDescent="0.2">
      <c r="A233" s="1" t="s">
        <v>543</v>
      </c>
      <c r="B233" s="1" t="s">
        <v>544</v>
      </c>
      <c r="C233" s="1" t="s">
        <v>17</v>
      </c>
      <c r="D233" s="25">
        <v>17358402</v>
      </c>
      <c r="E233" s="25">
        <v>2613709</v>
      </c>
      <c r="F233" s="26">
        <v>0.15057313455466695</v>
      </c>
      <c r="G233" s="25">
        <v>16333826</v>
      </c>
      <c r="H233" s="25">
        <v>2685383</v>
      </c>
      <c r="I233" s="26">
        <f t="shared" si="3"/>
        <v>0.16440624505244517</v>
      </c>
      <c r="J233" s="11">
        <v>14763278</v>
      </c>
      <c r="K233" s="12">
        <v>2729839</v>
      </c>
      <c r="L233" s="3">
        <v>0.18490737626155926</v>
      </c>
      <c r="M233" s="11">
        <v>14619987</v>
      </c>
      <c r="N233" s="12">
        <v>3053178</v>
      </c>
      <c r="O233" s="3">
        <v>0.20883589020975191</v>
      </c>
      <c r="P233" s="11">
        <v>14943013</v>
      </c>
      <c r="Q233" s="12">
        <v>3392694</v>
      </c>
      <c r="R233" s="3">
        <v>0.22704216345123973</v>
      </c>
      <c r="S233" s="10" t="e">
        <f>VLOOKUP(A233,Districts!$A$2:$R$608,19,FALSE)</f>
        <v>#REF!</v>
      </c>
      <c r="T233" s="13" t="e">
        <f>VLOOKUP(A233,Districts!$A$2:$R$608,20,FALSE)</f>
        <v>#REF!</v>
      </c>
      <c r="U233" s="3" t="e">
        <f>VLOOKUP(A233,Districts!$A$2:$R$608,21,FALSE)</f>
        <v>#REF!</v>
      </c>
    </row>
    <row r="234" spans="1:21" x14ac:dyDescent="0.2">
      <c r="A234" s="1" t="s">
        <v>545</v>
      </c>
      <c r="B234" s="1" t="s">
        <v>546</v>
      </c>
      <c r="C234" s="1" t="s">
        <v>17</v>
      </c>
      <c r="D234" s="25">
        <v>11700419</v>
      </c>
      <c r="E234" s="25">
        <v>1114063</v>
      </c>
      <c r="F234" s="26">
        <v>9.521564996945836E-2</v>
      </c>
      <c r="G234" s="25">
        <v>11944610</v>
      </c>
      <c r="H234" s="25">
        <v>1381460</v>
      </c>
      <c r="I234" s="26">
        <f t="shared" si="3"/>
        <v>0.11565551323986301</v>
      </c>
      <c r="J234" s="11">
        <v>11904361</v>
      </c>
      <c r="K234" s="12">
        <v>1122140</v>
      </c>
      <c r="L234" s="3">
        <v>9.4262934398578802E-2</v>
      </c>
      <c r="M234" s="11">
        <v>11732542</v>
      </c>
      <c r="N234" s="12">
        <v>1591879</v>
      </c>
      <c r="O234" s="3">
        <v>0.13568065641699811</v>
      </c>
      <c r="P234" s="11">
        <v>11907027</v>
      </c>
      <c r="Q234" s="12">
        <v>2709127</v>
      </c>
      <c r="R234" s="3">
        <v>0.22752337758199423</v>
      </c>
      <c r="S234" s="10" t="e">
        <f>VLOOKUP(A234,Districts!$A$2:$R$608,19,FALSE)</f>
        <v>#REF!</v>
      </c>
      <c r="T234" s="13" t="e">
        <f>VLOOKUP(A234,Districts!$A$2:$R$608,20,FALSE)</f>
        <v>#REF!</v>
      </c>
      <c r="U234" s="3" t="e">
        <f>VLOOKUP(A234,Districts!$A$2:$R$608,21,FALSE)</f>
        <v>#REF!</v>
      </c>
    </row>
    <row r="235" spans="1:21" x14ac:dyDescent="0.2">
      <c r="A235" s="1" t="s">
        <v>547</v>
      </c>
      <c r="B235" s="1" t="s">
        <v>548</v>
      </c>
      <c r="C235" s="1" t="s">
        <v>20</v>
      </c>
      <c r="D235" s="25">
        <v>15443525</v>
      </c>
      <c r="E235" s="25">
        <v>4307593</v>
      </c>
      <c r="F235" s="26">
        <v>0.27892550437804842</v>
      </c>
      <c r="G235" s="25">
        <v>15816242</v>
      </c>
      <c r="H235" s="25">
        <v>4273360</v>
      </c>
      <c r="I235" s="26">
        <f t="shared" si="3"/>
        <v>0.27018807628259606</v>
      </c>
      <c r="J235" s="11">
        <v>15528337</v>
      </c>
      <c r="K235" s="12">
        <v>4433547</v>
      </c>
      <c r="L235" s="3">
        <v>0.2855133167189764</v>
      </c>
      <c r="M235" s="11">
        <v>15615499</v>
      </c>
      <c r="N235" s="12">
        <v>4619442</v>
      </c>
      <c r="O235" s="3">
        <v>0.29582416802690709</v>
      </c>
      <c r="P235" s="11">
        <v>16288985</v>
      </c>
      <c r="Q235" s="12">
        <v>4236465</v>
      </c>
      <c r="R235" s="3">
        <v>0.26008158273827375</v>
      </c>
      <c r="S235" s="10" t="e">
        <f>VLOOKUP(A235,Districts!$A$2:$R$608,19,FALSE)</f>
        <v>#REF!</v>
      </c>
      <c r="T235" s="13" t="e">
        <f>VLOOKUP(A235,Districts!$A$2:$R$608,20,FALSE)</f>
        <v>#REF!</v>
      </c>
      <c r="U235" s="3" t="e">
        <f>VLOOKUP(A235,Districts!$A$2:$R$608,21,FALSE)</f>
        <v>#REF!</v>
      </c>
    </row>
    <row r="236" spans="1:21" x14ac:dyDescent="0.2">
      <c r="A236" s="1" t="s">
        <v>549</v>
      </c>
      <c r="B236" s="1" t="s">
        <v>550</v>
      </c>
      <c r="C236" s="1" t="s">
        <v>20</v>
      </c>
      <c r="D236" s="25">
        <v>10717778</v>
      </c>
      <c r="E236" s="25">
        <v>2829478</v>
      </c>
      <c r="F236" s="26">
        <v>0.26399856388143139</v>
      </c>
      <c r="G236" s="25">
        <v>11036934</v>
      </c>
      <c r="H236" s="25">
        <v>3003377</v>
      </c>
      <c r="I236" s="26">
        <f t="shared" si="3"/>
        <v>0.27212059073652156</v>
      </c>
      <c r="J236" s="11">
        <v>10583040</v>
      </c>
      <c r="K236" s="12">
        <v>3779877</v>
      </c>
      <c r="L236" s="3">
        <v>0.35716363162191583</v>
      </c>
      <c r="M236" s="11">
        <v>11217960</v>
      </c>
      <c r="N236" s="12">
        <v>4411449</v>
      </c>
      <c r="O236" s="3">
        <v>0.39324877250409163</v>
      </c>
      <c r="P236" s="11">
        <v>11598950</v>
      </c>
      <c r="Q236" s="12">
        <v>4656713</v>
      </c>
      <c r="R236" s="3">
        <v>0.40147711646312811</v>
      </c>
      <c r="S236" s="10" t="e">
        <f>VLOOKUP(A236,Districts!$A$2:$R$608,19,FALSE)</f>
        <v>#REF!</v>
      </c>
      <c r="T236" s="13" t="e">
        <f>VLOOKUP(A236,Districts!$A$2:$R$608,20,FALSE)</f>
        <v>#REF!</v>
      </c>
      <c r="U236" s="3" t="e">
        <f>VLOOKUP(A236,Districts!$A$2:$R$608,21,FALSE)</f>
        <v>#REF!</v>
      </c>
    </row>
    <row r="237" spans="1:21" x14ac:dyDescent="0.2">
      <c r="A237" s="1" t="s">
        <v>551</v>
      </c>
      <c r="B237" s="1" t="s">
        <v>552</v>
      </c>
      <c r="C237" s="1" t="s">
        <v>20</v>
      </c>
      <c r="D237" s="25">
        <v>8028668</v>
      </c>
      <c r="E237" s="25">
        <v>1070352</v>
      </c>
      <c r="F237" s="26">
        <v>0.13331626117806838</v>
      </c>
      <c r="G237" s="25">
        <v>7927552</v>
      </c>
      <c r="H237" s="25">
        <v>2028044</v>
      </c>
      <c r="I237" s="26">
        <f t="shared" si="3"/>
        <v>0.25582222607937483</v>
      </c>
      <c r="J237" s="11">
        <v>7967852</v>
      </c>
      <c r="K237" s="12">
        <v>2635169</v>
      </c>
      <c r="L237" s="3">
        <v>0.33072514399112835</v>
      </c>
      <c r="M237" s="11">
        <v>8321676</v>
      </c>
      <c r="N237" s="12">
        <v>3228671</v>
      </c>
      <c r="O237" s="3">
        <v>0.38798326202558236</v>
      </c>
      <c r="P237" s="11">
        <v>8842971</v>
      </c>
      <c r="Q237" s="12">
        <v>4082761</v>
      </c>
      <c r="R237" s="3">
        <v>0.4616956224327774</v>
      </c>
      <c r="S237" s="10" t="e">
        <f>VLOOKUP(A237,Districts!$A$2:$R$608,19,FALSE)</f>
        <v>#REF!</v>
      </c>
      <c r="T237" s="13" t="e">
        <f>VLOOKUP(A237,Districts!$A$2:$R$608,20,FALSE)</f>
        <v>#REF!</v>
      </c>
      <c r="U237" s="3" t="e">
        <f>VLOOKUP(A237,Districts!$A$2:$R$608,21,FALSE)</f>
        <v>#REF!</v>
      </c>
    </row>
    <row r="238" spans="1:21" x14ac:dyDescent="0.2">
      <c r="A238" s="1" t="s">
        <v>553</v>
      </c>
      <c r="B238" s="1" t="s">
        <v>554</v>
      </c>
      <c r="C238" s="1" t="s">
        <v>314</v>
      </c>
      <c r="D238" s="25">
        <v>7809685</v>
      </c>
      <c r="E238" s="25">
        <v>468656</v>
      </c>
      <c r="F238" s="26">
        <v>6.0009590655705061E-2</v>
      </c>
      <c r="G238" s="25">
        <v>8014752</v>
      </c>
      <c r="H238" s="25">
        <v>471004</v>
      </c>
      <c r="I238" s="26">
        <f t="shared" si="3"/>
        <v>5.8767133405999337E-2</v>
      </c>
      <c r="J238" s="11">
        <v>7416616</v>
      </c>
      <c r="K238" s="12">
        <v>847575</v>
      </c>
      <c r="L238" s="3">
        <v>0.1142805559840229</v>
      </c>
      <c r="M238" s="11">
        <v>8251493</v>
      </c>
      <c r="N238" s="12">
        <v>1890300</v>
      </c>
      <c r="O238" s="3">
        <v>0.22908581513672738</v>
      </c>
      <c r="P238" s="11">
        <v>9075301</v>
      </c>
      <c r="Q238" s="12">
        <v>2155801</v>
      </c>
      <c r="R238" s="3">
        <v>0.23754595026655315</v>
      </c>
      <c r="S238" s="10" t="e">
        <f>VLOOKUP(A238,Districts!$A$2:$R$608,19,FALSE)</f>
        <v>#REF!</v>
      </c>
      <c r="T238" s="13" t="e">
        <f>VLOOKUP(A238,Districts!$A$2:$R$608,20,FALSE)</f>
        <v>#REF!</v>
      </c>
      <c r="U238" s="3" t="e">
        <f>VLOOKUP(A238,Districts!$A$2:$R$608,21,FALSE)</f>
        <v>#REF!</v>
      </c>
    </row>
    <row r="239" spans="1:21" x14ac:dyDescent="0.2">
      <c r="A239" s="1" t="s">
        <v>555</v>
      </c>
      <c r="B239" s="1" t="s">
        <v>556</v>
      </c>
      <c r="C239" s="1" t="s">
        <v>314</v>
      </c>
      <c r="D239" s="25">
        <v>7974050</v>
      </c>
      <c r="E239" s="25">
        <v>5814797</v>
      </c>
      <c r="F239" s="26">
        <v>0.72921501620882734</v>
      </c>
      <c r="G239" s="25">
        <v>8218596</v>
      </c>
      <c r="H239" s="25">
        <v>6185295</v>
      </c>
      <c r="I239" s="26">
        <f t="shared" si="3"/>
        <v>0.75259752395664659</v>
      </c>
      <c r="J239" s="11">
        <v>8449154</v>
      </c>
      <c r="K239" s="12">
        <v>5855673</v>
      </c>
      <c r="L239" s="3">
        <v>0.6930484401160163</v>
      </c>
      <c r="M239" s="11">
        <v>8336751</v>
      </c>
      <c r="N239" s="12">
        <v>5560464</v>
      </c>
      <c r="O239" s="3">
        <v>0.66698213728585631</v>
      </c>
      <c r="P239" s="11">
        <v>8450782</v>
      </c>
      <c r="Q239" s="12">
        <v>5228786</v>
      </c>
      <c r="R239" s="3">
        <v>0.61873398225158338</v>
      </c>
      <c r="S239" s="10" t="e">
        <f>VLOOKUP(A239,Districts!$A$2:$R$608,19,FALSE)</f>
        <v>#REF!</v>
      </c>
      <c r="T239" s="13" t="e">
        <f>VLOOKUP(A239,Districts!$A$2:$R$608,20,FALSE)</f>
        <v>#REF!</v>
      </c>
      <c r="U239" s="3" t="e">
        <f>VLOOKUP(A239,Districts!$A$2:$R$608,21,FALSE)</f>
        <v>#REF!</v>
      </c>
    </row>
    <row r="240" spans="1:21" x14ac:dyDescent="0.2">
      <c r="A240" s="1" t="s">
        <v>557</v>
      </c>
      <c r="B240" s="1" t="s">
        <v>558</v>
      </c>
      <c r="C240" s="1" t="s">
        <v>314</v>
      </c>
      <c r="D240" s="25">
        <v>3864779</v>
      </c>
      <c r="E240" s="25">
        <v>3062629</v>
      </c>
      <c r="F240" s="26">
        <v>0.79244608812043327</v>
      </c>
      <c r="G240" s="25">
        <v>3991946</v>
      </c>
      <c r="H240" s="25">
        <v>3114353</v>
      </c>
      <c r="I240" s="26">
        <f t="shared" si="3"/>
        <v>0.78015910034855185</v>
      </c>
      <c r="J240" s="11">
        <v>4407614</v>
      </c>
      <c r="K240" s="12">
        <v>2781998</v>
      </c>
      <c r="L240" s="3">
        <v>0.6311800443505261</v>
      </c>
      <c r="M240" s="11">
        <v>4310218</v>
      </c>
      <c r="N240" s="12">
        <v>2661611</v>
      </c>
      <c r="O240" s="3">
        <v>0.61751192167078328</v>
      </c>
      <c r="P240" s="11">
        <v>4324072</v>
      </c>
      <c r="Q240" s="12">
        <v>2665253</v>
      </c>
      <c r="R240" s="3">
        <v>0.61637572177336553</v>
      </c>
      <c r="S240" s="10" t="e">
        <f>VLOOKUP(A240,Districts!$A$2:$R$608,19,FALSE)</f>
        <v>#REF!</v>
      </c>
      <c r="T240" s="13" t="e">
        <f>VLOOKUP(A240,Districts!$A$2:$R$608,20,FALSE)</f>
        <v>#REF!</v>
      </c>
      <c r="U240" s="3" t="e">
        <f>VLOOKUP(A240,Districts!$A$2:$R$608,21,FALSE)</f>
        <v>#REF!</v>
      </c>
    </row>
    <row r="241" spans="1:21" x14ac:dyDescent="0.2">
      <c r="A241" s="1" t="s">
        <v>559</v>
      </c>
      <c r="B241" s="1" t="s">
        <v>560</v>
      </c>
      <c r="C241" s="1" t="s">
        <v>314</v>
      </c>
      <c r="D241" s="25">
        <v>5699403</v>
      </c>
      <c r="E241" s="25">
        <v>2199775</v>
      </c>
      <c r="F241" s="26">
        <v>0.38596586344218858</v>
      </c>
      <c r="G241" s="25">
        <v>5574064</v>
      </c>
      <c r="H241" s="25">
        <v>2213897</v>
      </c>
      <c r="I241" s="26">
        <f t="shared" si="3"/>
        <v>0.39717825270753976</v>
      </c>
      <c r="J241" s="11">
        <v>5373698</v>
      </c>
      <c r="K241" s="12">
        <v>2405682</v>
      </c>
      <c r="L241" s="3">
        <v>0.44767718617607466</v>
      </c>
      <c r="M241" s="11">
        <v>5533743</v>
      </c>
      <c r="N241" s="12">
        <v>2569203</v>
      </c>
      <c r="O241" s="3">
        <v>0.4642794217223315</v>
      </c>
      <c r="P241" s="11">
        <v>5613994</v>
      </c>
      <c r="Q241" s="12">
        <v>2858833</v>
      </c>
      <c r="R241" s="3">
        <v>0.50923335507661749</v>
      </c>
      <c r="S241" s="10" t="e">
        <f>VLOOKUP(A241,Districts!$A$2:$R$608,19,FALSE)</f>
        <v>#REF!</v>
      </c>
      <c r="T241" s="13" t="e">
        <f>VLOOKUP(A241,Districts!$A$2:$R$608,20,FALSE)</f>
        <v>#REF!</v>
      </c>
      <c r="U241" s="3" t="e">
        <f>VLOOKUP(A241,Districts!$A$2:$R$608,21,FALSE)</f>
        <v>#REF!</v>
      </c>
    </row>
    <row r="242" spans="1:21" x14ac:dyDescent="0.2">
      <c r="A242" s="1" t="s">
        <v>561</v>
      </c>
      <c r="B242" s="1" t="s">
        <v>562</v>
      </c>
      <c r="C242" s="1" t="s">
        <v>32</v>
      </c>
      <c r="D242" s="25">
        <v>13688018</v>
      </c>
      <c r="E242" s="25">
        <v>1970428</v>
      </c>
      <c r="F242" s="26">
        <v>0.14395276218952957</v>
      </c>
      <c r="G242" s="25">
        <v>13498066</v>
      </c>
      <c r="H242" s="25">
        <v>1039323</v>
      </c>
      <c r="I242" s="26">
        <f t="shared" si="3"/>
        <v>7.6997919553808677E-2</v>
      </c>
      <c r="J242" s="11">
        <v>14681038</v>
      </c>
      <c r="K242" s="12">
        <v>256235</v>
      </c>
      <c r="L242" s="3">
        <v>1.7453466164994602E-2</v>
      </c>
      <c r="M242" s="11">
        <v>15569764</v>
      </c>
      <c r="N242" s="12">
        <v>1066624</v>
      </c>
      <c r="O242" s="3">
        <v>6.8506112231373581E-2</v>
      </c>
      <c r="P242" s="11">
        <v>15944404</v>
      </c>
      <c r="Q242" s="12">
        <v>1406726</v>
      </c>
      <c r="R242" s="3">
        <v>8.8226941565203693E-2</v>
      </c>
      <c r="S242" s="10" t="e">
        <f>VLOOKUP(A242,Districts!$A$2:$R$608,19,FALSE)</f>
        <v>#REF!</v>
      </c>
      <c r="T242" s="13" t="e">
        <f>VLOOKUP(A242,Districts!$A$2:$R$608,20,FALSE)</f>
        <v>#REF!</v>
      </c>
      <c r="U242" s="3" t="e">
        <f>VLOOKUP(A242,Districts!$A$2:$R$608,21,FALSE)</f>
        <v>#REF!</v>
      </c>
    </row>
    <row r="243" spans="1:21" x14ac:dyDescent="0.2">
      <c r="A243" s="1" t="s">
        <v>563</v>
      </c>
      <c r="B243" s="1" t="s">
        <v>564</v>
      </c>
      <c r="C243" s="1" t="s">
        <v>32</v>
      </c>
      <c r="D243" s="25">
        <v>6233026</v>
      </c>
      <c r="E243" s="25">
        <v>1876412</v>
      </c>
      <c r="F243" s="26">
        <v>0.30104350599532231</v>
      </c>
      <c r="G243" s="25">
        <v>6411627</v>
      </c>
      <c r="H243" s="25">
        <v>1681942</v>
      </c>
      <c r="I243" s="26">
        <f t="shared" si="3"/>
        <v>0.26232686336868943</v>
      </c>
      <c r="J243" s="11">
        <v>6165114</v>
      </c>
      <c r="K243" s="12">
        <v>1401405</v>
      </c>
      <c r="L243" s="3">
        <v>0.22731209836509106</v>
      </c>
      <c r="M243" s="11">
        <v>5835028</v>
      </c>
      <c r="N243" s="12">
        <v>2218408</v>
      </c>
      <c r="O243" s="3">
        <v>0.38018806422179979</v>
      </c>
      <c r="P243" s="11">
        <v>6187322</v>
      </c>
      <c r="Q243" s="12">
        <v>2791486</v>
      </c>
      <c r="R243" s="3">
        <v>0.45116223141449563</v>
      </c>
      <c r="S243" s="10" t="e">
        <f>VLOOKUP(A243,Districts!$A$2:$R$608,19,FALSE)</f>
        <v>#REF!</v>
      </c>
      <c r="T243" s="13" t="e">
        <f>VLOOKUP(A243,Districts!$A$2:$R$608,20,FALSE)</f>
        <v>#REF!</v>
      </c>
      <c r="U243" s="3" t="e">
        <f>VLOOKUP(A243,Districts!$A$2:$R$608,21,FALSE)</f>
        <v>#REF!</v>
      </c>
    </row>
    <row r="244" spans="1:21" x14ac:dyDescent="0.2">
      <c r="A244" s="1" t="s">
        <v>565</v>
      </c>
      <c r="B244" s="1" t="s">
        <v>566</v>
      </c>
      <c r="C244" s="1" t="s">
        <v>32</v>
      </c>
      <c r="D244" s="25">
        <v>13158317</v>
      </c>
      <c r="E244" s="25">
        <v>-312226</v>
      </c>
      <c r="F244" s="26">
        <v>-2.3728414507721618E-2</v>
      </c>
      <c r="G244" s="25">
        <v>12923922</v>
      </c>
      <c r="H244" s="25">
        <v>-298835</v>
      </c>
      <c r="I244" s="26">
        <f t="shared" si="3"/>
        <v>-2.3122624850258303E-2</v>
      </c>
      <c r="J244" s="11">
        <v>11953901</v>
      </c>
      <c r="K244" s="12">
        <v>577347</v>
      </c>
      <c r="L244" s="3">
        <v>4.8297789985043374E-2</v>
      </c>
      <c r="M244" s="11">
        <v>12637833</v>
      </c>
      <c r="N244" s="12">
        <v>1365709</v>
      </c>
      <c r="O244" s="3">
        <v>0.10806512477257771</v>
      </c>
      <c r="P244" s="11">
        <v>13162465</v>
      </c>
      <c r="Q244" s="12">
        <v>1712376</v>
      </c>
      <c r="R244" s="3">
        <v>0.13009538866770015</v>
      </c>
      <c r="S244" s="10" t="e">
        <f>VLOOKUP(A244,Districts!$A$2:$R$608,19,FALSE)</f>
        <v>#REF!</v>
      </c>
      <c r="T244" s="13" t="e">
        <f>VLOOKUP(A244,Districts!$A$2:$R$608,20,FALSE)</f>
        <v>#REF!</v>
      </c>
      <c r="U244" s="3" t="e">
        <f>VLOOKUP(A244,Districts!$A$2:$R$608,21,FALSE)</f>
        <v>#REF!</v>
      </c>
    </row>
    <row r="245" spans="1:21" x14ac:dyDescent="0.2">
      <c r="A245" s="1" t="s">
        <v>567</v>
      </c>
      <c r="B245" s="1" t="s">
        <v>568</v>
      </c>
      <c r="C245" s="1" t="s">
        <v>457</v>
      </c>
      <c r="D245" s="25">
        <v>11092756</v>
      </c>
      <c r="E245" s="25">
        <v>1456389</v>
      </c>
      <c r="F245" s="26">
        <v>0.1312918989654149</v>
      </c>
      <c r="G245" s="25">
        <v>11561367</v>
      </c>
      <c r="H245" s="25">
        <v>1808421</v>
      </c>
      <c r="I245" s="26">
        <f t="shared" si="3"/>
        <v>0.15641930577932522</v>
      </c>
      <c r="J245" s="11">
        <v>11594054</v>
      </c>
      <c r="K245" s="12">
        <v>2170840</v>
      </c>
      <c r="L245" s="3">
        <v>0.18723735459572641</v>
      </c>
      <c r="M245" s="11">
        <v>11815836</v>
      </c>
      <c r="N245" s="12">
        <v>2773544</v>
      </c>
      <c r="O245" s="3">
        <v>0.23473108462236611</v>
      </c>
      <c r="P245" s="11">
        <v>12681806</v>
      </c>
      <c r="Q245" s="12">
        <v>2611121</v>
      </c>
      <c r="R245" s="3">
        <v>0.20589504365545411</v>
      </c>
      <c r="S245" s="10" t="e">
        <f>VLOOKUP(A245,Districts!$A$2:$R$608,19,FALSE)</f>
        <v>#REF!</v>
      </c>
      <c r="T245" s="13" t="e">
        <f>VLOOKUP(A245,Districts!$A$2:$R$608,20,FALSE)</f>
        <v>#REF!</v>
      </c>
      <c r="U245" s="3" t="e">
        <f>VLOOKUP(A245,Districts!$A$2:$R$608,21,FALSE)</f>
        <v>#REF!</v>
      </c>
    </row>
    <row r="246" spans="1:21" x14ac:dyDescent="0.2">
      <c r="A246" s="1" t="s">
        <v>569</v>
      </c>
      <c r="B246" s="1" t="s">
        <v>570</v>
      </c>
      <c r="C246" s="1" t="s">
        <v>457</v>
      </c>
      <c r="D246" s="25">
        <v>7591194</v>
      </c>
      <c r="E246" s="25">
        <v>1101885</v>
      </c>
      <c r="F246" s="26">
        <v>0.14515305497396061</v>
      </c>
      <c r="G246" s="25">
        <v>7453129</v>
      </c>
      <c r="H246" s="25">
        <v>1434121</v>
      </c>
      <c r="I246" s="26">
        <f t="shared" si="3"/>
        <v>0.19241864725540106</v>
      </c>
      <c r="J246" s="11">
        <v>7638526</v>
      </c>
      <c r="K246" s="12">
        <v>1270134</v>
      </c>
      <c r="L246" s="3">
        <v>0.16627998647906678</v>
      </c>
      <c r="M246" s="11">
        <v>7724501</v>
      </c>
      <c r="N246" s="12">
        <v>1323356</v>
      </c>
      <c r="O246" s="3">
        <v>0.17131928651442987</v>
      </c>
      <c r="P246" s="11">
        <v>7844722</v>
      </c>
      <c r="Q246" s="12">
        <v>1259747</v>
      </c>
      <c r="R246" s="3">
        <v>0.16058529543813024</v>
      </c>
      <c r="S246" s="10" t="e">
        <f>VLOOKUP(A246,Districts!$A$2:$R$608,19,FALSE)</f>
        <v>#REF!</v>
      </c>
      <c r="T246" s="13" t="e">
        <f>VLOOKUP(A246,Districts!$A$2:$R$608,20,FALSE)</f>
        <v>#REF!</v>
      </c>
      <c r="U246" s="3" t="e">
        <f>VLOOKUP(A246,Districts!$A$2:$R$608,21,FALSE)</f>
        <v>#REF!</v>
      </c>
    </row>
    <row r="247" spans="1:21" x14ac:dyDescent="0.2">
      <c r="A247" s="1" t="s">
        <v>571</v>
      </c>
      <c r="B247" s="1" t="s">
        <v>572</v>
      </c>
      <c r="C247" s="1" t="s">
        <v>457</v>
      </c>
      <c r="D247" s="25">
        <v>26649565</v>
      </c>
      <c r="E247" s="25">
        <v>2308262</v>
      </c>
      <c r="F247" s="26">
        <v>8.6615372521089931E-2</v>
      </c>
      <c r="G247" s="25">
        <v>27593528</v>
      </c>
      <c r="H247" s="25">
        <v>2118664</v>
      </c>
      <c r="I247" s="26">
        <f t="shared" si="3"/>
        <v>7.6781193039179338E-2</v>
      </c>
      <c r="J247" s="11">
        <v>25817044</v>
      </c>
      <c r="K247" s="12">
        <v>2349015</v>
      </c>
      <c r="L247" s="3">
        <v>9.0986985186995079E-2</v>
      </c>
      <c r="M247" s="11">
        <v>26794473</v>
      </c>
      <c r="N247" s="12">
        <v>3365753</v>
      </c>
      <c r="O247" s="3">
        <v>0.12561370399037144</v>
      </c>
      <c r="P247" s="11">
        <v>26797410</v>
      </c>
      <c r="Q247" s="12">
        <v>6522570</v>
      </c>
      <c r="R247" s="3">
        <v>0.24340300051385563</v>
      </c>
      <c r="S247" s="10" t="e">
        <f>VLOOKUP(A247,Districts!$A$2:$R$608,19,FALSE)</f>
        <v>#REF!</v>
      </c>
      <c r="T247" s="13" t="e">
        <f>VLOOKUP(A247,Districts!$A$2:$R$608,20,FALSE)</f>
        <v>#REF!</v>
      </c>
      <c r="U247" s="3" t="e">
        <f>VLOOKUP(A247,Districts!$A$2:$R$608,21,FALSE)</f>
        <v>#REF!</v>
      </c>
    </row>
    <row r="248" spans="1:21" x14ac:dyDescent="0.2">
      <c r="A248" s="1" t="s">
        <v>573</v>
      </c>
      <c r="B248" s="1" t="s">
        <v>574</v>
      </c>
      <c r="C248" s="1" t="s">
        <v>457</v>
      </c>
      <c r="D248" s="25">
        <v>9943863</v>
      </c>
      <c r="E248" s="25">
        <v>1291113</v>
      </c>
      <c r="F248" s="26">
        <v>0.12984018384002274</v>
      </c>
      <c r="G248" s="25">
        <v>9947235</v>
      </c>
      <c r="H248" s="25">
        <v>1428895</v>
      </c>
      <c r="I248" s="26">
        <f t="shared" si="3"/>
        <v>0.14364745580053151</v>
      </c>
      <c r="J248" s="11">
        <v>9590773</v>
      </c>
      <c r="K248" s="12">
        <v>1872033</v>
      </c>
      <c r="L248" s="3">
        <v>0.19519104455918204</v>
      </c>
      <c r="M248" s="11">
        <v>9305568</v>
      </c>
      <c r="N248" s="12">
        <v>2794282</v>
      </c>
      <c r="O248" s="3">
        <v>0.30028064917692288</v>
      </c>
      <c r="P248" s="11">
        <v>9376989</v>
      </c>
      <c r="Q248" s="12">
        <v>3709736</v>
      </c>
      <c r="R248" s="3">
        <v>0.39562123833140894</v>
      </c>
      <c r="S248" s="10" t="e">
        <f>VLOOKUP(A248,Districts!$A$2:$R$608,19,FALSE)</f>
        <v>#REF!</v>
      </c>
      <c r="T248" s="13" t="e">
        <f>VLOOKUP(A248,Districts!$A$2:$R$608,20,FALSE)</f>
        <v>#REF!</v>
      </c>
      <c r="U248" s="3" t="e">
        <f>VLOOKUP(A248,Districts!$A$2:$R$608,21,FALSE)</f>
        <v>#REF!</v>
      </c>
    </row>
    <row r="249" spans="1:21" x14ac:dyDescent="0.2">
      <c r="A249" s="1" t="s">
        <v>575</v>
      </c>
      <c r="B249" s="1" t="s">
        <v>576</v>
      </c>
      <c r="C249" s="1" t="s">
        <v>168</v>
      </c>
      <c r="D249" s="25">
        <v>29490614</v>
      </c>
      <c r="E249" s="25">
        <v>3522531</v>
      </c>
      <c r="F249" s="26">
        <v>0.11944583452891147</v>
      </c>
      <c r="G249" s="25">
        <v>28760444</v>
      </c>
      <c r="H249" s="25">
        <v>3755836</v>
      </c>
      <c r="I249" s="26">
        <f t="shared" si="3"/>
        <v>0.13059033441903747</v>
      </c>
      <c r="J249" s="11">
        <v>33016400</v>
      </c>
      <c r="K249" s="12">
        <v>6384543</v>
      </c>
      <c r="L249" s="3">
        <v>0.19337489853527337</v>
      </c>
      <c r="M249" s="11">
        <v>30287241</v>
      </c>
      <c r="N249" s="12">
        <v>7451066</v>
      </c>
      <c r="O249" s="3">
        <v>0.24601336252450332</v>
      </c>
      <c r="P249" s="11">
        <v>29953013</v>
      </c>
      <c r="Q249" s="12">
        <v>11782938</v>
      </c>
      <c r="R249" s="3">
        <v>0.39338072600576107</v>
      </c>
      <c r="S249" s="10" t="e">
        <f>VLOOKUP(A249,Districts!$A$2:$R$608,19,FALSE)</f>
        <v>#REF!</v>
      </c>
      <c r="T249" s="13" t="e">
        <f>VLOOKUP(A249,Districts!$A$2:$R$608,20,FALSE)</f>
        <v>#REF!</v>
      </c>
      <c r="U249" s="3" t="e">
        <f>VLOOKUP(A249,Districts!$A$2:$R$608,21,FALSE)</f>
        <v>#REF!</v>
      </c>
    </row>
    <row r="250" spans="1:21" x14ac:dyDescent="0.2">
      <c r="A250" s="1" t="s">
        <v>577</v>
      </c>
      <c r="B250" s="1" t="s">
        <v>578</v>
      </c>
      <c r="C250" s="1" t="s">
        <v>168</v>
      </c>
      <c r="D250" s="25">
        <v>77508626</v>
      </c>
      <c r="E250" s="25">
        <v>10476565</v>
      </c>
      <c r="F250" s="26">
        <v>0.13516643941024062</v>
      </c>
      <c r="G250" s="25">
        <v>72105075</v>
      </c>
      <c r="H250" s="25">
        <v>13293053</v>
      </c>
      <c r="I250" s="26">
        <f t="shared" si="3"/>
        <v>0.18435669056581663</v>
      </c>
      <c r="J250" s="11">
        <v>71875066</v>
      </c>
      <c r="K250" s="12">
        <v>23479127</v>
      </c>
      <c r="L250" s="3">
        <v>0.32666581481817353</v>
      </c>
      <c r="M250" s="11">
        <v>76091386</v>
      </c>
      <c r="N250" s="12">
        <v>30424884</v>
      </c>
      <c r="O250" s="3">
        <v>0.39984662652878999</v>
      </c>
      <c r="P250" s="11">
        <v>79430494</v>
      </c>
      <c r="Q250" s="12">
        <v>37754687</v>
      </c>
      <c r="R250" s="3">
        <v>0.47531728809341156</v>
      </c>
      <c r="S250" s="10" t="e">
        <f>VLOOKUP(A250,Districts!$A$2:$R$608,19,FALSE)</f>
        <v>#REF!</v>
      </c>
      <c r="T250" s="13" t="e">
        <f>VLOOKUP(A250,Districts!$A$2:$R$608,20,FALSE)</f>
        <v>#REF!</v>
      </c>
      <c r="U250" s="3" t="e">
        <f>VLOOKUP(A250,Districts!$A$2:$R$608,21,FALSE)</f>
        <v>#REF!</v>
      </c>
    </row>
    <row r="251" spans="1:21" x14ac:dyDescent="0.2">
      <c r="A251" s="1" t="s">
        <v>579</v>
      </c>
      <c r="B251" s="1" t="s">
        <v>580</v>
      </c>
      <c r="C251" s="1" t="s">
        <v>168</v>
      </c>
      <c r="D251" s="25">
        <v>158876387</v>
      </c>
      <c r="E251" s="25">
        <v>27621829</v>
      </c>
      <c r="F251" s="26">
        <v>0.17385735867722119</v>
      </c>
      <c r="G251" s="25">
        <v>154474946</v>
      </c>
      <c r="H251" s="25">
        <v>23540527</v>
      </c>
      <c r="I251" s="26">
        <f t="shared" si="3"/>
        <v>0.1523905824831944</v>
      </c>
      <c r="J251" s="11">
        <v>144807099</v>
      </c>
      <c r="K251" s="12">
        <v>24681354</v>
      </c>
      <c r="L251" s="3">
        <v>0.17044298359985791</v>
      </c>
      <c r="M251" s="11">
        <v>145845222</v>
      </c>
      <c r="N251" s="12">
        <v>34828994</v>
      </c>
      <c r="O251" s="3">
        <v>0.23880791926114658</v>
      </c>
      <c r="P251" s="11">
        <v>150509804</v>
      </c>
      <c r="Q251" s="12">
        <v>51274402</v>
      </c>
      <c r="R251" s="3">
        <v>0.34067150868125506</v>
      </c>
      <c r="S251" s="10" t="e">
        <f>VLOOKUP(A251,Districts!$A$2:$R$608,19,FALSE)</f>
        <v>#REF!</v>
      </c>
      <c r="T251" s="13" t="e">
        <f>VLOOKUP(A251,Districts!$A$2:$R$608,20,FALSE)</f>
        <v>#REF!</v>
      </c>
      <c r="U251" s="3" t="e">
        <f>VLOOKUP(A251,Districts!$A$2:$R$608,21,FALSE)</f>
        <v>#REF!</v>
      </c>
    </row>
    <row r="252" spans="1:21" x14ac:dyDescent="0.2">
      <c r="A252" s="1" t="s">
        <v>581</v>
      </c>
      <c r="B252" s="1" t="s">
        <v>582</v>
      </c>
      <c r="C252" s="1" t="s">
        <v>168</v>
      </c>
      <c r="D252" s="25">
        <v>12878915</v>
      </c>
      <c r="E252" s="25">
        <v>2030040</v>
      </c>
      <c r="F252" s="26">
        <v>0.15762507944186291</v>
      </c>
      <c r="G252" s="25">
        <v>13077473</v>
      </c>
      <c r="H252" s="25">
        <v>2128920</v>
      </c>
      <c r="I252" s="26">
        <f t="shared" si="3"/>
        <v>0.16279291878484475</v>
      </c>
      <c r="J252" s="11">
        <v>12450058</v>
      </c>
      <c r="K252" s="12">
        <v>1953177</v>
      </c>
      <c r="L252" s="3">
        <v>0.15688095589594844</v>
      </c>
      <c r="M252" s="11">
        <v>12980497</v>
      </c>
      <c r="N252" s="12">
        <v>1867697</v>
      </c>
      <c r="O252" s="3">
        <v>0.14388486049494098</v>
      </c>
      <c r="P252" s="11">
        <v>13061968</v>
      </c>
      <c r="Q252" s="12">
        <v>2056599</v>
      </c>
      <c r="R252" s="3">
        <v>0.15744939813051143</v>
      </c>
      <c r="S252" s="10" t="e">
        <f>VLOOKUP(A252,Districts!$A$2:$R$608,19,FALSE)</f>
        <v>#REF!</v>
      </c>
      <c r="T252" s="13" t="e">
        <f>VLOOKUP(A252,Districts!$A$2:$R$608,20,FALSE)</f>
        <v>#REF!</v>
      </c>
      <c r="U252" s="3" t="e">
        <f>VLOOKUP(A252,Districts!$A$2:$R$608,21,FALSE)</f>
        <v>#REF!</v>
      </c>
    </row>
    <row r="253" spans="1:21" x14ac:dyDescent="0.2">
      <c r="A253" s="1" t="s">
        <v>583</v>
      </c>
      <c r="B253" s="1" t="s">
        <v>584</v>
      </c>
      <c r="C253" s="1" t="s">
        <v>168</v>
      </c>
      <c r="D253" s="25">
        <v>6086478</v>
      </c>
      <c r="E253" s="25">
        <v>3289908</v>
      </c>
      <c r="F253" s="26">
        <v>0.540527378888086</v>
      </c>
      <c r="G253" s="25">
        <v>5989025</v>
      </c>
      <c r="H253" s="25">
        <v>3621566</v>
      </c>
      <c r="I253" s="26">
        <f t="shared" si="3"/>
        <v>0.60470043120541328</v>
      </c>
      <c r="J253" s="11">
        <v>6060464</v>
      </c>
      <c r="K253" s="12">
        <v>3581974</v>
      </c>
      <c r="L253" s="3">
        <v>0.59103956396737944</v>
      </c>
      <c r="M253" s="11">
        <v>6337006</v>
      </c>
      <c r="N253" s="12">
        <v>3768355</v>
      </c>
      <c r="O253" s="3">
        <v>0.59465858167090269</v>
      </c>
      <c r="P253" s="11">
        <v>7238528</v>
      </c>
      <c r="Q253" s="12">
        <v>3578731</v>
      </c>
      <c r="R253" s="3">
        <v>0.49440038085091331</v>
      </c>
      <c r="S253" s="10" t="e">
        <f>VLOOKUP(A253,Districts!$A$2:$R$608,19,FALSE)</f>
        <v>#REF!</v>
      </c>
      <c r="T253" s="13" t="e">
        <f>VLOOKUP(A253,Districts!$A$2:$R$608,20,FALSE)</f>
        <v>#REF!</v>
      </c>
      <c r="U253" s="3" t="e">
        <f>VLOOKUP(A253,Districts!$A$2:$R$608,21,FALSE)</f>
        <v>#REF!</v>
      </c>
    </row>
    <row r="254" spans="1:21" x14ac:dyDescent="0.2">
      <c r="A254" s="1" t="s">
        <v>585</v>
      </c>
      <c r="B254" s="1" t="s">
        <v>586</v>
      </c>
      <c r="C254" s="1" t="s">
        <v>168</v>
      </c>
      <c r="D254" s="25">
        <v>23009822</v>
      </c>
      <c r="E254" s="25">
        <v>4412876</v>
      </c>
      <c r="F254" s="26">
        <v>0.19178227454345367</v>
      </c>
      <c r="G254" s="25">
        <v>21553394</v>
      </c>
      <c r="H254" s="25">
        <v>5884045</v>
      </c>
      <c r="I254" s="26">
        <f t="shared" si="3"/>
        <v>0.27299853563666121</v>
      </c>
      <c r="J254" s="11">
        <v>21932464</v>
      </c>
      <c r="K254" s="12">
        <v>6905068</v>
      </c>
      <c r="L254" s="3">
        <v>0.31483320797882081</v>
      </c>
      <c r="M254" s="11">
        <v>22277542</v>
      </c>
      <c r="N254" s="12">
        <v>7800238</v>
      </c>
      <c r="O254" s="3">
        <v>0.35013907728240395</v>
      </c>
      <c r="P254" s="11">
        <v>22475919</v>
      </c>
      <c r="Q254" s="12">
        <v>8572840</v>
      </c>
      <c r="R254" s="3">
        <v>0.38142333579329951</v>
      </c>
      <c r="S254" s="10" t="e">
        <f>VLOOKUP(A254,Districts!$A$2:$R$608,19,FALSE)</f>
        <v>#REF!</v>
      </c>
      <c r="T254" s="13" t="e">
        <f>VLOOKUP(A254,Districts!$A$2:$R$608,20,FALSE)</f>
        <v>#REF!</v>
      </c>
      <c r="U254" s="3" t="e">
        <f>VLOOKUP(A254,Districts!$A$2:$R$608,21,FALSE)</f>
        <v>#REF!</v>
      </c>
    </row>
    <row r="255" spans="1:21" x14ac:dyDescent="0.2">
      <c r="A255" s="1" t="s">
        <v>587</v>
      </c>
      <c r="B255" s="1" t="s">
        <v>588</v>
      </c>
      <c r="C255" s="1" t="s">
        <v>168</v>
      </c>
      <c r="D255" s="25">
        <v>28821300</v>
      </c>
      <c r="E255" s="25">
        <v>18203996</v>
      </c>
      <c r="F255" s="26">
        <v>0.6316160617321217</v>
      </c>
      <c r="G255" s="25">
        <v>29507139</v>
      </c>
      <c r="H255" s="25">
        <v>20012656</v>
      </c>
      <c r="I255" s="26">
        <f t="shared" si="3"/>
        <v>0.67823098674527549</v>
      </c>
      <c r="J255" s="11">
        <v>30385656</v>
      </c>
      <c r="K255" s="12">
        <v>21222516</v>
      </c>
      <c r="L255" s="3">
        <v>0.69843863170174769</v>
      </c>
      <c r="M255" s="11">
        <v>31335100</v>
      </c>
      <c r="N255" s="12">
        <v>22591673</v>
      </c>
      <c r="O255" s="3">
        <v>0.72097018997865014</v>
      </c>
      <c r="P255" s="11">
        <v>32148188</v>
      </c>
      <c r="Q255" s="12">
        <v>23362499</v>
      </c>
      <c r="R255" s="3">
        <v>0.72671277771549669</v>
      </c>
      <c r="S255" s="10" t="e">
        <f>VLOOKUP(A255,Districts!$A$2:$R$608,19,FALSE)</f>
        <v>#REF!</v>
      </c>
      <c r="T255" s="13" t="e">
        <f>VLOOKUP(A255,Districts!$A$2:$R$608,20,FALSE)</f>
        <v>#REF!</v>
      </c>
      <c r="U255" s="3" t="e">
        <f>VLOOKUP(A255,Districts!$A$2:$R$608,21,FALSE)</f>
        <v>#REF!</v>
      </c>
    </row>
    <row r="256" spans="1:21" x14ac:dyDescent="0.2">
      <c r="A256" s="1" t="s">
        <v>589</v>
      </c>
      <c r="B256" s="1" t="s">
        <v>590</v>
      </c>
      <c r="C256" s="1" t="s">
        <v>436</v>
      </c>
      <c r="D256" s="25">
        <v>6793412</v>
      </c>
      <c r="E256" s="25">
        <v>2549439</v>
      </c>
      <c r="F256" s="26">
        <v>0.37528108114155301</v>
      </c>
      <c r="G256" s="25">
        <v>6733994</v>
      </c>
      <c r="H256" s="25">
        <v>2686975</v>
      </c>
      <c r="I256" s="26">
        <f t="shared" si="3"/>
        <v>0.39901654204028097</v>
      </c>
      <c r="J256" s="11">
        <v>6688057</v>
      </c>
      <c r="K256" s="12">
        <v>2841742</v>
      </c>
      <c r="L256" s="3">
        <v>0.42489799354281821</v>
      </c>
      <c r="M256" s="11">
        <v>7435547</v>
      </c>
      <c r="N256" s="12">
        <v>3628600</v>
      </c>
      <c r="O256" s="3">
        <v>0.48800713652943084</v>
      </c>
      <c r="P256" s="11">
        <v>7341337</v>
      </c>
      <c r="Q256" s="12">
        <v>3423004</v>
      </c>
      <c r="R256" s="3">
        <v>0.46626438753594884</v>
      </c>
      <c r="S256" s="10" t="e">
        <f>VLOOKUP(A256,Districts!$A$2:$R$608,19,FALSE)</f>
        <v>#REF!</v>
      </c>
      <c r="T256" s="13" t="e">
        <f>VLOOKUP(A256,Districts!$A$2:$R$608,20,FALSE)</f>
        <v>#REF!</v>
      </c>
      <c r="U256" s="3" t="e">
        <f>VLOOKUP(A256,Districts!$A$2:$R$608,21,FALSE)</f>
        <v>#REF!</v>
      </c>
    </row>
    <row r="257" spans="1:21" x14ac:dyDescent="0.2">
      <c r="A257" s="1" t="s">
        <v>591</v>
      </c>
      <c r="B257" s="1" t="s">
        <v>592</v>
      </c>
      <c r="C257" s="1" t="s">
        <v>362</v>
      </c>
      <c r="D257" s="25">
        <v>17146354</v>
      </c>
      <c r="E257" s="25">
        <v>670622</v>
      </c>
      <c r="F257" s="26">
        <v>3.9111638544264277E-2</v>
      </c>
      <c r="G257" s="25">
        <v>16013134</v>
      </c>
      <c r="H257" s="25">
        <v>1140333</v>
      </c>
      <c r="I257" s="26">
        <f t="shared" si="3"/>
        <v>7.1212356057221524E-2</v>
      </c>
      <c r="J257" s="11">
        <v>15106373</v>
      </c>
      <c r="K257" s="12">
        <v>2263182</v>
      </c>
      <c r="L257" s="3">
        <v>0.14981637220264588</v>
      </c>
      <c r="M257" s="11">
        <v>14366021</v>
      </c>
      <c r="N257" s="12">
        <v>5114905</v>
      </c>
      <c r="O257" s="3">
        <v>0.35604187130173343</v>
      </c>
      <c r="P257" s="11">
        <v>16587298</v>
      </c>
      <c r="Q257" s="12">
        <v>5465378</v>
      </c>
      <c r="R257" s="3">
        <v>0.32949175929678237</v>
      </c>
      <c r="S257" s="10" t="e">
        <f>VLOOKUP(A257,Districts!$A$2:$R$608,19,FALSE)</f>
        <v>#REF!</v>
      </c>
      <c r="T257" s="13" t="e">
        <f>VLOOKUP(A257,Districts!$A$2:$R$608,20,FALSE)</f>
        <v>#REF!</v>
      </c>
      <c r="U257" s="3" t="e">
        <f>VLOOKUP(A257,Districts!$A$2:$R$608,21,FALSE)</f>
        <v>#REF!</v>
      </c>
    </row>
    <row r="258" spans="1:21" x14ac:dyDescent="0.2">
      <c r="A258" s="1" t="s">
        <v>593</v>
      </c>
      <c r="B258" s="1" t="s">
        <v>594</v>
      </c>
      <c r="C258" s="1" t="s">
        <v>362</v>
      </c>
      <c r="D258" s="25">
        <v>10128792</v>
      </c>
      <c r="E258" s="25">
        <v>748321</v>
      </c>
      <c r="F258" s="26">
        <v>7.3880577269234082E-2</v>
      </c>
      <c r="G258" s="25">
        <v>9955174</v>
      </c>
      <c r="H258" s="25">
        <v>597844</v>
      </c>
      <c r="I258" s="26">
        <f t="shared" si="3"/>
        <v>6.0053596250552725E-2</v>
      </c>
      <c r="J258" s="11">
        <v>9802146</v>
      </c>
      <c r="K258" s="12">
        <v>477251</v>
      </c>
      <c r="L258" s="3">
        <v>4.8688419862344429E-2</v>
      </c>
      <c r="M258" s="11">
        <v>10037451</v>
      </c>
      <c r="N258" s="12">
        <v>616443</v>
      </c>
      <c r="O258" s="3">
        <v>6.1414297315125127E-2</v>
      </c>
      <c r="P258" s="11">
        <v>9878179</v>
      </c>
      <c r="Q258" s="12">
        <v>1042306</v>
      </c>
      <c r="R258" s="3">
        <v>0.10551600654331127</v>
      </c>
      <c r="S258" s="10" t="e">
        <f>VLOOKUP(A258,Districts!$A$2:$R$608,19,FALSE)</f>
        <v>#REF!</v>
      </c>
      <c r="T258" s="13" t="e">
        <f>VLOOKUP(A258,Districts!$A$2:$R$608,20,FALSE)</f>
        <v>#REF!</v>
      </c>
      <c r="U258" s="3" t="e">
        <f>VLOOKUP(A258,Districts!$A$2:$R$608,21,FALSE)</f>
        <v>#REF!</v>
      </c>
    </row>
    <row r="259" spans="1:21" x14ac:dyDescent="0.2">
      <c r="A259" s="1" t="s">
        <v>595</v>
      </c>
      <c r="B259" s="1" t="s">
        <v>596</v>
      </c>
      <c r="C259" s="1" t="s">
        <v>362</v>
      </c>
      <c r="D259" s="25">
        <v>12330437</v>
      </c>
      <c r="E259" s="25">
        <v>1621270</v>
      </c>
      <c r="F259" s="26">
        <v>0.13148520202487551</v>
      </c>
      <c r="G259" s="25">
        <v>12028187</v>
      </c>
      <c r="H259" s="25">
        <v>859333</v>
      </c>
      <c r="I259" s="26">
        <f t="shared" si="3"/>
        <v>7.1443269047945457E-2</v>
      </c>
      <c r="J259" s="11">
        <v>11797466</v>
      </c>
      <c r="K259" s="12">
        <v>1151551</v>
      </c>
      <c r="L259" s="3">
        <v>9.7610029136765475E-2</v>
      </c>
      <c r="M259" s="11">
        <v>11586547</v>
      </c>
      <c r="N259" s="12">
        <v>2899540</v>
      </c>
      <c r="O259" s="3">
        <v>0.25025057076970386</v>
      </c>
      <c r="P259" s="11">
        <v>12373263</v>
      </c>
      <c r="Q259" s="12">
        <v>3574603</v>
      </c>
      <c r="R259" s="3">
        <v>0.28889735876462014</v>
      </c>
      <c r="S259" s="10" t="e">
        <f>VLOOKUP(A259,Districts!$A$2:$R$608,19,FALSE)</f>
        <v>#REF!</v>
      </c>
      <c r="T259" s="13" t="e">
        <f>VLOOKUP(A259,Districts!$A$2:$R$608,20,FALSE)</f>
        <v>#REF!</v>
      </c>
      <c r="U259" s="3" t="e">
        <f>VLOOKUP(A259,Districts!$A$2:$R$608,21,FALSE)</f>
        <v>#REF!</v>
      </c>
    </row>
    <row r="260" spans="1:21" x14ac:dyDescent="0.2">
      <c r="A260" s="1" t="s">
        <v>597</v>
      </c>
      <c r="B260" s="1" t="s">
        <v>598</v>
      </c>
      <c r="C260" s="1" t="s">
        <v>334</v>
      </c>
      <c r="D260" s="25">
        <v>14695141</v>
      </c>
      <c r="E260" s="25">
        <v>1661636</v>
      </c>
      <c r="F260" s="26">
        <v>0.11307383848851807</v>
      </c>
      <c r="G260" s="25">
        <v>15174202</v>
      </c>
      <c r="H260" s="25">
        <v>1968914</v>
      </c>
      <c r="I260" s="26">
        <f t="shared" ref="I260:I323" si="4">H260/G260</f>
        <v>0.12975403912508876</v>
      </c>
      <c r="J260" s="11">
        <v>15237074</v>
      </c>
      <c r="K260" s="12">
        <v>1351934</v>
      </c>
      <c r="L260" s="3">
        <v>8.8726615096835521E-2</v>
      </c>
      <c r="M260" s="11">
        <v>15229965</v>
      </c>
      <c r="N260" s="12">
        <v>1098432</v>
      </c>
      <c r="O260" s="3">
        <v>7.2123081044506668E-2</v>
      </c>
      <c r="P260" s="11">
        <v>14051383</v>
      </c>
      <c r="Q260" s="12">
        <v>2681649</v>
      </c>
      <c r="R260" s="3">
        <v>0.19084591175117779</v>
      </c>
      <c r="S260" s="10" t="e">
        <f>VLOOKUP(A260,Districts!$A$2:$R$608,19,FALSE)</f>
        <v>#REF!</v>
      </c>
      <c r="T260" s="13" t="e">
        <f>VLOOKUP(A260,Districts!$A$2:$R$608,20,FALSE)</f>
        <v>#REF!</v>
      </c>
      <c r="U260" s="3" t="e">
        <f>VLOOKUP(A260,Districts!$A$2:$R$608,21,FALSE)</f>
        <v>#REF!</v>
      </c>
    </row>
    <row r="261" spans="1:21" x14ac:dyDescent="0.2">
      <c r="A261" s="1" t="s">
        <v>599</v>
      </c>
      <c r="B261" s="1" t="s">
        <v>600</v>
      </c>
      <c r="C261" s="1" t="s">
        <v>334</v>
      </c>
      <c r="D261" s="25">
        <v>27520581</v>
      </c>
      <c r="E261" s="25">
        <v>2237081</v>
      </c>
      <c r="F261" s="26">
        <v>8.1287564386812908E-2</v>
      </c>
      <c r="G261" s="25">
        <v>27607934</v>
      </c>
      <c r="H261" s="25">
        <v>2067607</v>
      </c>
      <c r="I261" s="26">
        <f t="shared" si="4"/>
        <v>7.4891768431495087E-2</v>
      </c>
      <c r="J261" s="11">
        <v>27565477</v>
      </c>
      <c r="K261" s="12">
        <v>1457461</v>
      </c>
      <c r="L261" s="3">
        <v>5.2872692897714048E-2</v>
      </c>
      <c r="M261" s="11">
        <v>27836730</v>
      </c>
      <c r="N261" s="12">
        <v>2123417</v>
      </c>
      <c r="O261" s="3">
        <v>7.6281122100189211E-2</v>
      </c>
      <c r="P261" s="11">
        <v>28025626</v>
      </c>
      <c r="Q261" s="12">
        <v>3595358</v>
      </c>
      <c r="R261" s="3">
        <v>0.12828823163486161</v>
      </c>
      <c r="S261" s="10" t="e">
        <f>VLOOKUP(A261,Districts!$A$2:$R$608,19,FALSE)</f>
        <v>#REF!</v>
      </c>
      <c r="T261" s="13" t="e">
        <f>VLOOKUP(A261,Districts!$A$2:$R$608,20,FALSE)</f>
        <v>#REF!</v>
      </c>
      <c r="U261" s="3" t="e">
        <f>VLOOKUP(A261,Districts!$A$2:$R$608,21,FALSE)</f>
        <v>#REF!</v>
      </c>
    </row>
    <row r="262" spans="1:21" x14ac:dyDescent="0.2">
      <c r="A262" s="1" t="s">
        <v>601</v>
      </c>
      <c r="B262" s="1" t="s">
        <v>602</v>
      </c>
      <c r="C262" s="1" t="s">
        <v>334</v>
      </c>
      <c r="D262" s="25">
        <v>29277018</v>
      </c>
      <c r="E262" s="25">
        <v>6195977</v>
      </c>
      <c r="F262" s="26">
        <v>0.21163278992416509</v>
      </c>
      <c r="G262" s="25">
        <v>29874667</v>
      </c>
      <c r="H262" s="25">
        <v>4747115</v>
      </c>
      <c r="I262" s="26">
        <f t="shared" si="4"/>
        <v>0.15890101804314671</v>
      </c>
      <c r="J262" s="11">
        <v>28257323</v>
      </c>
      <c r="K262" s="12">
        <v>3742188</v>
      </c>
      <c r="L262" s="3">
        <v>0.13243250254102273</v>
      </c>
      <c r="M262" s="11">
        <v>28009285</v>
      </c>
      <c r="N262" s="12">
        <v>4963902</v>
      </c>
      <c r="O262" s="3">
        <v>0.17722344572523005</v>
      </c>
      <c r="P262" s="11">
        <v>28196915</v>
      </c>
      <c r="Q262" s="12">
        <v>6583175</v>
      </c>
      <c r="R262" s="3">
        <v>0.23347146310154851</v>
      </c>
      <c r="S262" s="10" t="e">
        <f>VLOOKUP(A262,Districts!$A$2:$R$608,19,FALSE)</f>
        <v>#REF!</v>
      </c>
      <c r="T262" s="13" t="e">
        <f>VLOOKUP(A262,Districts!$A$2:$R$608,20,FALSE)</f>
        <v>#REF!</v>
      </c>
      <c r="U262" s="3" t="e">
        <f>VLOOKUP(A262,Districts!$A$2:$R$608,21,FALSE)</f>
        <v>#REF!</v>
      </c>
    </row>
    <row r="263" spans="1:21" x14ac:dyDescent="0.2">
      <c r="A263" s="1" t="s">
        <v>603</v>
      </c>
      <c r="B263" s="1" t="s">
        <v>604</v>
      </c>
      <c r="C263" s="1" t="s">
        <v>334</v>
      </c>
      <c r="D263" s="25">
        <v>15017125</v>
      </c>
      <c r="E263" s="25">
        <v>2829378</v>
      </c>
      <c r="F263" s="26">
        <v>0.18841009847091236</v>
      </c>
      <c r="G263" s="25">
        <v>15017124</v>
      </c>
      <c r="H263" s="25">
        <v>2829379</v>
      </c>
      <c r="I263" s="26">
        <f t="shared" si="4"/>
        <v>0.18841017760790948</v>
      </c>
      <c r="J263" s="11">
        <v>14958841</v>
      </c>
      <c r="K263" s="12">
        <v>3623958</v>
      </c>
      <c r="L263" s="3">
        <v>0.24226195064176428</v>
      </c>
      <c r="M263" s="11">
        <v>15869564</v>
      </c>
      <c r="N263" s="12">
        <v>4544051</v>
      </c>
      <c r="O263" s="3">
        <v>0.28633748223958766</v>
      </c>
      <c r="P263" s="11">
        <v>16436301</v>
      </c>
      <c r="Q263" s="12">
        <v>5328915</v>
      </c>
      <c r="R263" s="3">
        <v>0.32421619681946684</v>
      </c>
      <c r="S263" s="10" t="e">
        <f>VLOOKUP(A263,Districts!$A$2:$R$608,19,FALSE)</f>
        <v>#REF!</v>
      </c>
      <c r="T263" s="13" t="e">
        <f>VLOOKUP(A263,Districts!$A$2:$R$608,20,FALSE)</f>
        <v>#REF!</v>
      </c>
      <c r="U263" s="3" t="e">
        <f>VLOOKUP(A263,Districts!$A$2:$R$608,21,FALSE)</f>
        <v>#REF!</v>
      </c>
    </row>
    <row r="264" spans="1:21" x14ac:dyDescent="0.2">
      <c r="A264" s="1" t="s">
        <v>605</v>
      </c>
      <c r="B264" s="1" t="s">
        <v>606</v>
      </c>
      <c r="C264" s="1" t="s">
        <v>334</v>
      </c>
      <c r="D264" s="25">
        <v>7466000</v>
      </c>
      <c r="E264" s="25">
        <v>5332645</v>
      </c>
      <c r="F264" s="26">
        <v>0.71425729975890706</v>
      </c>
      <c r="G264" s="25">
        <v>7325522</v>
      </c>
      <c r="H264" s="25">
        <v>5639524</v>
      </c>
      <c r="I264" s="26">
        <f t="shared" si="4"/>
        <v>0.76984602598968377</v>
      </c>
      <c r="J264" s="11">
        <v>7615295</v>
      </c>
      <c r="K264" s="12">
        <v>5366323</v>
      </c>
      <c r="L264" s="3">
        <v>0.70467696917847567</v>
      </c>
      <c r="M264" s="11">
        <v>7689034</v>
      </c>
      <c r="N264" s="12">
        <v>5516282</v>
      </c>
      <c r="O264" s="3">
        <v>0.71742198044643835</v>
      </c>
      <c r="P264" s="11">
        <v>7629814</v>
      </c>
      <c r="Q264" s="12">
        <v>5988696</v>
      </c>
      <c r="R264" s="3">
        <v>0.78490720743651154</v>
      </c>
      <c r="S264" s="10" t="e">
        <f>VLOOKUP(A264,Districts!$A$2:$R$608,19,FALSE)</f>
        <v>#REF!</v>
      </c>
      <c r="T264" s="13" t="e">
        <f>VLOOKUP(A264,Districts!$A$2:$R$608,20,FALSE)</f>
        <v>#REF!</v>
      </c>
      <c r="U264" s="3" t="e">
        <f>VLOOKUP(A264,Districts!$A$2:$R$608,21,FALSE)</f>
        <v>#REF!</v>
      </c>
    </row>
    <row r="265" spans="1:21" x14ac:dyDescent="0.2">
      <c r="A265" s="1" t="s">
        <v>607</v>
      </c>
      <c r="B265" s="1" t="s">
        <v>608</v>
      </c>
      <c r="C265" s="1" t="s">
        <v>334</v>
      </c>
      <c r="D265" s="25">
        <v>18552491</v>
      </c>
      <c r="E265" s="25">
        <v>1682037</v>
      </c>
      <c r="F265" s="26">
        <v>9.066367422035132E-2</v>
      </c>
      <c r="G265" s="25">
        <v>18037492</v>
      </c>
      <c r="H265" s="25">
        <v>1177260</v>
      </c>
      <c r="I265" s="26">
        <f t="shared" si="4"/>
        <v>6.5267388614780819E-2</v>
      </c>
      <c r="J265" s="11">
        <v>17595497</v>
      </c>
      <c r="K265" s="12">
        <v>1163932</v>
      </c>
      <c r="L265" s="3">
        <v>6.6149424480592967E-2</v>
      </c>
      <c r="M265" s="11">
        <v>17499849</v>
      </c>
      <c r="N265" s="12">
        <v>2136096</v>
      </c>
      <c r="O265" s="3">
        <v>0.12206368180662587</v>
      </c>
      <c r="P265" s="11">
        <v>18739526</v>
      </c>
      <c r="Q265" s="12">
        <v>3959782</v>
      </c>
      <c r="R265" s="3">
        <v>0.21130641191244645</v>
      </c>
      <c r="S265" s="10" t="e">
        <f>VLOOKUP(A265,Districts!$A$2:$R$608,19,FALSE)</f>
        <v>#REF!</v>
      </c>
      <c r="T265" s="13" t="e">
        <f>VLOOKUP(A265,Districts!$A$2:$R$608,20,FALSE)</f>
        <v>#REF!</v>
      </c>
      <c r="U265" s="3" t="e">
        <f>VLOOKUP(A265,Districts!$A$2:$R$608,21,FALSE)</f>
        <v>#REF!</v>
      </c>
    </row>
    <row r="266" spans="1:21" x14ac:dyDescent="0.2">
      <c r="A266" s="1" t="s">
        <v>609</v>
      </c>
      <c r="B266" s="1" t="s">
        <v>610</v>
      </c>
      <c r="C266" s="1" t="s">
        <v>485</v>
      </c>
      <c r="D266" s="25">
        <v>17645966</v>
      </c>
      <c r="E266" s="25">
        <v>963698</v>
      </c>
      <c r="F266" s="26">
        <v>5.4612935330375229E-2</v>
      </c>
      <c r="G266" s="25">
        <v>18105320</v>
      </c>
      <c r="H266" s="25">
        <v>876393</v>
      </c>
      <c r="I266" s="26">
        <f t="shared" si="4"/>
        <v>4.8405275355530859E-2</v>
      </c>
      <c r="J266" s="11">
        <v>18550199</v>
      </c>
      <c r="K266" s="12">
        <v>-249477</v>
      </c>
      <c r="L266" s="3">
        <v>-1.3448750603699723E-2</v>
      </c>
      <c r="M266" s="11">
        <v>18448061</v>
      </c>
      <c r="N266" s="12">
        <v>139494</v>
      </c>
      <c r="O266" s="3">
        <v>7.5614450754472248E-3</v>
      </c>
      <c r="P266" s="11">
        <v>19588770</v>
      </c>
      <c r="Q266" s="12">
        <v>719125</v>
      </c>
      <c r="R266" s="3">
        <v>3.6711084973686456E-2</v>
      </c>
      <c r="S266" s="10" t="e">
        <f>VLOOKUP(A266,Districts!$A$2:$R$608,19,FALSE)</f>
        <v>#REF!</v>
      </c>
      <c r="T266" s="13" t="e">
        <f>VLOOKUP(A266,Districts!$A$2:$R$608,20,FALSE)</f>
        <v>#REF!</v>
      </c>
      <c r="U266" s="3" t="e">
        <f>VLOOKUP(A266,Districts!$A$2:$R$608,21,FALSE)</f>
        <v>#REF!</v>
      </c>
    </row>
    <row r="267" spans="1:21" x14ac:dyDescent="0.2">
      <c r="A267" s="1" t="s">
        <v>611</v>
      </c>
      <c r="B267" s="1" t="s">
        <v>612</v>
      </c>
      <c r="C267" s="1" t="s">
        <v>485</v>
      </c>
      <c r="D267" s="25">
        <v>14206483</v>
      </c>
      <c r="E267" s="25">
        <v>1361760</v>
      </c>
      <c r="F267" s="26">
        <v>9.5854829094576044E-2</v>
      </c>
      <c r="G267" s="25">
        <v>14038119</v>
      </c>
      <c r="H267" s="25">
        <v>1889481</v>
      </c>
      <c r="I267" s="26">
        <f t="shared" si="4"/>
        <v>0.13459645127669884</v>
      </c>
      <c r="J267" s="11">
        <v>14456951</v>
      </c>
      <c r="K267" s="12">
        <v>2145472</v>
      </c>
      <c r="L267" s="3">
        <v>0.1484041828736917</v>
      </c>
      <c r="M267" s="11">
        <v>14753797</v>
      </c>
      <c r="N267" s="12">
        <v>1878415</v>
      </c>
      <c r="O267" s="3">
        <v>0.12731739497296865</v>
      </c>
      <c r="P267" s="11">
        <v>15272429</v>
      </c>
      <c r="Q267" s="12">
        <v>1564808</v>
      </c>
      <c r="R267" s="3">
        <v>0.10245966767958128</v>
      </c>
      <c r="S267" s="10" t="e">
        <f>VLOOKUP(A267,Districts!$A$2:$R$608,19,FALSE)</f>
        <v>#REF!</v>
      </c>
      <c r="T267" s="13" t="e">
        <f>VLOOKUP(A267,Districts!$A$2:$R$608,20,FALSE)</f>
        <v>#REF!</v>
      </c>
      <c r="U267" s="3" t="e">
        <f>VLOOKUP(A267,Districts!$A$2:$R$608,21,FALSE)</f>
        <v>#REF!</v>
      </c>
    </row>
    <row r="268" spans="1:21" x14ac:dyDescent="0.2">
      <c r="A268" s="1" t="s">
        <v>613</v>
      </c>
      <c r="B268" s="1" t="s">
        <v>614</v>
      </c>
      <c r="C268" s="1" t="s">
        <v>485</v>
      </c>
      <c r="D268" s="25">
        <v>16196243</v>
      </c>
      <c r="E268" s="25">
        <v>116555</v>
      </c>
      <c r="F268" s="26">
        <v>7.1964220344187231E-3</v>
      </c>
      <c r="G268" s="25">
        <v>15264291</v>
      </c>
      <c r="H268" s="25">
        <v>230120</v>
      </c>
      <c r="I268" s="26">
        <f t="shared" si="4"/>
        <v>1.5075708396806638E-2</v>
      </c>
      <c r="J268" s="11">
        <v>15225058</v>
      </c>
      <c r="K268" s="12">
        <v>103546</v>
      </c>
      <c r="L268" s="3">
        <v>6.801024994453223E-3</v>
      </c>
      <c r="M268" s="11">
        <v>15552072</v>
      </c>
      <c r="N268" s="12">
        <v>897572</v>
      </c>
      <c r="O268" s="3">
        <v>5.7713981776833338E-2</v>
      </c>
      <c r="P268" s="11">
        <v>15807968</v>
      </c>
      <c r="Q268" s="12">
        <v>1533221</v>
      </c>
      <c r="R268" s="3">
        <v>9.6990391174880924E-2</v>
      </c>
      <c r="S268" s="10" t="e">
        <f>VLOOKUP(A268,Districts!$A$2:$R$608,19,FALSE)</f>
        <v>#REF!</v>
      </c>
      <c r="T268" s="13" t="e">
        <f>VLOOKUP(A268,Districts!$A$2:$R$608,20,FALSE)</f>
        <v>#REF!</v>
      </c>
      <c r="U268" s="3" t="e">
        <f>VLOOKUP(A268,Districts!$A$2:$R$608,21,FALSE)</f>
        <v>#REF!</v>
      </c>
    </row>
    <row r="269" spans="1:21" x14ac:dyDescent="0.2">
      <c r="A269" s="1" t="s">
        <v>615</v>
      </c>
      <c r="B269" s="1" t="s">
        <v>616</v>
      </c>
      <c r="C269" s="1" t="s">
        <v>485</v>
      </c>
      <c r="D269" s="25">
        <v>8925464</v>
      </c>
      <c r="E269" s="25">
        <v>1350615</v>
      </c>
      <c r="F269" s="26">
        <v>0.1513215447398589</v>
      </c>
      <c r="G269" s="25">
        <v>8927811</v>
      </c>
      <c r="H269" s="25">
        <v>1913592</v>
      </c>
      <c r="I269" s="26">
        <f t="shared" si="4"/>
        <v>0.21434055895672521</v>
      </c>
      <c r="J269" s="11">
        <v>9066121</v>
      </c>
      <c r="K269" s="12">
        <v>1957124</v>
      </c>
      <c r="L269" s="3">
        <v>0.2158722567236859</v>
      </c>
      <c r="M269" s="11">
        <v>9547215</v>
      </c>
      <c r="N269" s="12">
        <v>2251827</v>
      </c>
      <c r="O269" s="3">
        <v>0.23586218598826988</v>
      </c>
      <c r="P269" s="11">
        <v>9670219</v>
      </c>
      <c r="Q269" s="12">
        <v>2747822</v>
      </c>
      <c r="R269" s="3">
        <v>0.2841530269376526</v>
      </c>
      <c r="S269" s="10" t="e">
        <f>VLOOKUP(A269,Districts!$A$2:$R$608,19,FALSE)</f>
        <v>#REF!</v>
      </c>
      <c r="T269" s="13" t="e">
        <f>VLOOKUP(A269,Districts!$A$2:$R$608,20,FALSE)</f>
        <v>#REF!</v>
      </c>
      <c r="U269" s="3" t="e">
        <f>VLOOKUP(A269,Districts!$A$2:$R$608,21,FALSE)</f>
        <v>#REF!</v>
      </c>
    </row>
    <row r="270" spans="1:21" x14ac:dyDescent="0.2">
      <c r="A270" s="1" t="s">
        <v>617</v>
      </c>
      <c r="B270" s="1" t="s">
        <v>618</v>
      </c>
      <c r="C270" s="1" t="s">
        <v>485</v>
      </c>
      <c r="D270" s="25">
        <v>23393401</v>
      </c>
      <c r="E270" s="25">
        <v>3236607</v>
      </c>
      <c r="F270" s="26">
        <v>0.13835555591083143</v>
      </c>
      <c r="G270" s="25">
        <v>23117317</v>
      </c>
      <c r="H270" s="25">
        <v>2824447</v>
      </c>
      <c r="I270" s="26">
        <f t="shared" si="4"/>
        <v>0.12217884108263947</v>
      </c>
      <c r="J270" s="11">
        <v>23183709</v>
      </c>
      <c r="K270" s="12">
        <v>2782402</v>
      </c>
      <c r="L270" s="3">
        <v>0.12001539529330704</v>
      </c>
      <c r="M270" s="11">
        <v>23847297</v>
      </c>
      <c r="N270" s="12">
        <v>3811296</v>
      </c>
      <c r="O270" s="3">
        <v>0.1598208803287014</v>
      </c>
      <c r="P270" s="11">
        <v>24690319</v>
      </c>
      <c r="Q270" s="12">
        <v>5721347</v>
      </c>
      <c r="R270" s="3">
        <v>0.23172430457459864</v>
      </c>
      <c r="S270" s="10" t="e">
        <f>VLOOKUP(A270,Districts!$A$2:$R$608,19,FALSE)</f>
        <v>#REF!</v>
      </c>
      <c r="T270" s="13" t="e">
        <f>VLOOKUP(A270,Districts!$A$2:$R$608,20,FALSE)</f>
        <v>#REF!</v>
      </c>
      <c r="U270" s="3" t="e">
        <f>VLOOKUP(A270,Districts!$A$2:$R$608,21,FALSE)</f>
        <v>#REF!</v>
      </c>
    </row>
    <row r="271" spans="1:21" x14ac:dyDescent="0.2">
      <c r="A271" s="1" t="s">
        <v>619</v>
      </c>
      <c r="B271" s="1" t="s">
        <v>620</v>
      </c>
      <c r="C271" s="1" t="s">
        <v>485</v>
      </c>
      <c r="D271" s="25">
        <v>70620089</v>
      </c>
      <c r="E271" s="25">
        <v>1545959</v>
      </c>
      <c r="F271" s="26">
        <v>2.1891207188934583E-2</v>
      </c>
      <c r="G271" s="25">
        <v>65412464</v>
      </c>
      <c r="H271" s="25">
        <v>1830240</v>
      </c>
      <c r="I271" s="26">
        <f t="shared" si="4"/>
        <v>2.7979988645589014E-2</v>
      </c>
      <c r="J271" s="11">
        <v>64471638</v>
      </c>
      <c r="K271" s="12">
        <v>4607114</v>
      </c>
      <c r="L271" s="3">
        <v>7.1459546289176029E-2</v>
      </c>
      <c r="M271" s="11">
        <v>62368675</v>
      </c>
      <c r="N271" s="12">
        <v>7613526</v>
      </c>
      <c r="O271" s="3">
        <v>0.12207291561028032</v>
      </c>
      <c r="P271" s="11">
        <v>65717848</v>
      </c>
      <c r="Q271" s="12">
        <v>12107381</v>
      </c>
      <c r="R271" s="3">
        <v>0.18423276732981275</v>
      </c>
      <c r="S271" s="10" t="e">
        <f>VLOOKUP(A271,Districts!$A$2:$R$608,19,FALSE)</f>
        <v>#REF!</v>
      </c>
      <c r="T271" s="13" t="e">
        <f>VLOOKUP(A271,Districts!$A$2:$R$608,20,FALSE)</f>
        <v>#REF!</v>
      </c>
      <c r="U271" s="3" t="e">
        <f>VLOOKUP(A271,Districts!$A$2:$R$608,21,FALSE)</f>
        <v>#REF!</v>
      </c>
    </row>
    <row r="272" spans="1:21" x14ac:dyDescent="0.2">
      <c r="A272" s="1" t="s">
        <v>621</v>
      </c>
      <c r="B272" s="1" t="s">
        <v>622</v>
      </c>
      <c r="C272" s="1" t="s">
        <v>485</v>
      </c>
      <c r="D272" s="25">
        <v>9149247</v>
      </c>
      <c r="E272" s="25">
        <v>1321555</v>
      </c>
      <c r="F272" s="26">
        <v>0.14444412747846899</v>
      </c>
      <c r="G272" s="25">
        <v>8517171</v>
      </c>
      <c r="H272" s="25">
        <v>1243775</v>
      </c>
      <c r="I272" s="26">
        <f t="shared" si="4"/>
        <v>0.14603146983898763</v>
      </c>
      <c r="J272" s="11">
        <v>8626356</v>
      </c>
      <c r="K272" s="12">
        <v>1379172</v>
      </c>
      <c r="L272" s="3">
        <v>0.15987886426203601</v>
      </c>
      <c r="M272" s="11">
        <v>9045695</v>
      </c>
      <c r="N272" s="12">
        <v>1445136</v>
      </c>
      <c r="O272" s="3">
        <v>0.15975953202048046</v>
      </c>
      <c r="P272" s="11">
        <v>9574613</v>
      </c>
      <c r="Q272" s="12">
        <v>1458315</v>
      </c>
      <c r="R272" s="3">
        <v>0.15231059469453231</v>
      </c>
      <c r="S272" s="10" t="e">
        <f>VLOOKUP(A272,Districts!$A$2:$R$608,19,FALSE)</f>
        <v>#REF!</v>
      </c>
      <c r="T272" s="13" t="e">
        <f>VLOOKUP(A272,Districts!$A$2:$R$608,20,FALSE)</f>
        <v>#REF!</v>
      </c>
      <c r="U272" s="3" t="e">
        <f>VLOOKUP(A272,Districts!$A$2:$R$608,21,FALSE)</f>
        <v>#REF!</v>
      </c>
    </row>
    <row r="273" spans="1:21" x14ac:dyDescent="0.2">
      <c r="A273" s="1" t="s">
        <v>623</v>
      </c>
      <c r="B273" s="1" t="s">
        <v>624</v>
      </c>
      <c r="C273" s="1" t="s">
        <v>399</v>
      </c>
      <c r="D273" s="25">
        <v>14861144</v>
      </c>
      <c r="E273" s="25">
        <v>2047393</v>
      </c>
      <c r="F273" s="26">
        <v>0.13776819604197363</v>
      </c>
      <c r="G273" s="25">
        <v>13088777</v>
      </c>
      <c r="H273" s="25">
        <v>3349865</v>
      </c>
      <c r="I273" s="26">
        <f t="shared" si="4"/>
        <v>0.25593414877493903</v>
      </c>
      <c r="J273" s="11">
        <v>12982396</v>
      </c>
      <c r="K273" s="12">
        <v>4462478</v>
      </c>
      <c r="L273" s="3">
        <v>0.34373300583343785</v>
      </c>
      <c r="M273" s="11">
        <v>14035732</v>
      </c>
      <c r="N273" s="12">
        <v>4995016</v>
      </c>
      <c r="O273" s="3">
        <v>0.3558785533950064</v>
      </c>
      <c r="P273" s="11">
        <v>15727382</v>
      </c>
      <c r="Q273" s="12">
        <v>4911973</v>
      </c>
      <c r="R273" s="3">
        <v>0.31231981266812237</v>
      </c>
      <c r="S273" s="10" t="e">
        <f>VLOOKUP(A273,Districts!$A$2:$R$608,19,FALSE)</f>
        <v>#REF!</v>
      </c>
      <c r="T273" s="13" t="e">
        <f>VLOOKUP(A273,Districts!$A$2:$R$608,20,FALSE)</f>
        <v>#REF!</v>
      </c>
      <c r="U273" s="3" t="e">
        <f>VLOOKUP(A273,Districts!$A$2:$R$608,21,FALSE)</f>
        <v>#REF!</v>
      </c>
    </row>
    <row r="274" spans="1:21" x14ac:dyDescent="0.2">
      <c r="A274" s="1" t="s">
        <v>625</v>
      </c>
      <c r="B274" s="1" t="s">
        <v>626</v>
      </c>
      <c r="C274" s="1" t="s">
        <v>399</v>
      </c>
      <c r="D274" s="25">
        <v>15137939</v>
      </c>
      <c r="E274" s="25">
        <v>3406079</v>
      </c>
      <c r="F274" s="26">
        <v>0.22500282237892491</v>
      </c>
      <c r="G274" s="25">
        <v>15634325</v>
      </c>
      <c r="H274" s="25">
        <v>3308092</v>
      </c>
      <c r="I274" s="26">
        <f t="shared" si="4"/>
        <v>0.21159161012707617</v>
      </c>
      <c r="J274" s="11">
        <v>16387698</v>
      </c>
      <c r="K274" s="12">
        <v>3247536</v>
      </c>
      <c r="L274" s="3">
        <v>0.19816913882596568</v>
      </c>
      <c r="M274" s="11">
        <v>16041691</v>
      </c>
      <c r="N274" s="12">
        <v>2817543</v>
      </c>
      <c r="O274" s="3">
        <v>0.17563877773234754</v>
      </c>
      <c r="P274" s="11">
        <v>16417829</v>
      </c>
      <c r="Q274" s="12">
        <v>2516955</v>
      </c>
      <c r="R274" s="3">
        <v>0.15330620144721935</v>
      </c>
      <c r="S274" s="10" t="e">
        <f>VLOOKUP(A274,Districts!$A$2:$R$608,19,FALSE)</f>
        <v>#REF!</v>
      </c>
      <c r="T274" s="13" t="e">
        <f>VLOOKUP(A274,Districts!$A$2:$R$608,20,FALSE)</f>
        <v>#REF!</v>
      </c>
      <c r="U274" s="3" t="e">
        <f>VLOOKUP(A274,Districts!$A$2:$R$608,21,FALSE)</f>
        <v>#REF!</v>
      </c>
    </row>
    <row r="275" spans="1:21" x14ac:dyDescent="0.2">
      <c r="A275" s="1" t="s">
        <v>627</v>
      </c>
      <c r="B275" s="1" t="s">
        <v>628</v>
      </c>
      <c r="C275" s="1" t="s">
        <v>399</v>
      </c>
      <c r="D275" s="25">
        <v>11514543</v>
      </c>
      <c r="E275" s="25">
        <v>2146987</v>
      </c>
      <c r="F275" s="26">
        <v>0.1864587244148552</v>
      </c>
      <c r="G275" s="25">
        <v>11488604</v>
      </c>
      <c r="H275" s="25">
        <v>2805084</v>
      </c>
      <c r="I275" s="26">
        <f t="shared" si="4"/>
        <v>0.24416230205166789</v>
      </c>
      <c r="J275" s="11">
        <v>11275156</v>
      </c>
      <c r="K275" s="12">
        <v>3609145</v>
      </c>
      <c r="L275" s="3">
        <v>0.32009712326818363</v>
      </c>
      <c r="M275" s="11">
        <v>11728700</v>
      </c>
      <c r="N275" s="12">
        <v>4608025</v>
      </c>
      <c r="O275" s="3">
        <v>0.39288454815964258</v>
      </c>
      <c r="P275" s="11">
        <v>11826730</v>
      </c>
      <c r="Q275" s="12">
        <v>5902546</v>
      </c>
      <c r="R275" s="3">
        <v>0.49908520783005955</v>
      </c>
      <c r="S275" s="10" t="e">
        <f>VLOOKUP(A275,Districts!$A$2:$R$608,19,FALSE)</f>
        <v>#REF!</v>
      </c>
      <c r="T275" s="13" t="e">
        <f>VLOOKUP(A275,Districts!$A$2:$R$608,20,FALSE)</f>
        <v>#REF!</v>
      </c>
      <c r="U275" s="3" t="e">
        <f>VLOOKUP(A275,Districts!$A$2:$R$608,21,FALSE)</f>
        <v>#REF!</v>
      </c>
    </row>
    <row r="276" spans="1:21" x14ac:dyDescent="0.2">
      <c r="A276" s="1" t="s">
        <v>629</v>
      </c>
      <c r="B276" s="1" t="s">
        <v>630</v>
      </c>
      <c r="C276" s="1" t="s">
        <v>119</v>
      </c>
      <c r="D276" s="25">
        <v>18311496</v>
      </c>
      <c r="E276" s="25">
        <v>600599</v>
      </c>
      <c r="F276" s="26">
        <v>3.2799013253750543E-2</v>
      </c>
      <c r="G276" s="25">
        <v>17763058</v>
      </c>
      <c r="H276" s="25">
        <v>905107</v>
      </c>
      <c r="I276" s="26">
        <f t="shared" si="4"/>
        <v>5.0954458404628304E-2</v>
      </c>
      <c r="J276" s="11">
        <v>17798654</v>
      </c>
      <c r="K276" s="12">
        <v>610260</v>
      </c>
      <c r="L276" s="3">
        <v>3.4286862366109255E-2</v>
      </c>
      <c r="M276" s="11">
        <v>18444951</v>
      </c>
      <c r="N276" s="12">
        <v>20956</v>
      </c>
      <c r="O276" s="3">
        <v>1.1361374719835256E-3</v>
      </c>
      <c r="P276" s="11">
        <v>17913999</v>
      </c>
      <c r="Q276" s="12">
        <v>240487</v>
      </c>
      <c r="R276" s="3">
        <v>1.3424529051274369E-2</v>
      </c>
      <c r="S276" s="10" t="e">
        <f>VLOOKUP(A276,Districts!$A$2:$R$608,19,FALSE)</f>
        <v>#REF!</v>
      </c>
      <c r="T276" s="13" t="e">
        <f>VLOOKUP(A276,Districts!$A$2:$R$608,20,FALSE)</f>
        <v>#REF!</v>
      </c>
      <c r="U276" s="3" t="e">
        <f>VLOOKUP(A276,Districts!$A$2:$R$608,21,FALSE)</f>
        <v>#REF!</v>
      </c>
    </row>
    <row r="277" spans="1:21" x14ac:dyDescent="0.2">
      <c r="A277" s="1" t="s">
        <v>631</v>
      </c>
      <c r="B277" s="1" t="s">
        <v>632</v>
      </c>
      <c r="C277" s="1" t="s">
        <v>119</v>
      </c>
      <c r="D277" s="25">
        <v>10156982</v>
      </c>
      <c r="E277" s="25">
        <v>1390822</v>
      </c>
      <c r="F277" s="26">
        <v>0.13693260458667741</v>
      </c>
      <c r="G277" s="25">
        <v>10550189</v>
      </c>
      <c r="H277" s="25">
        <v>1360791</v>
      </c>
      <c r="I277" s="26">
        <f t="shared" si="4"/>
        <v>0.12898261822608106</v>
      </c>
      <c r="J277" s="11">
        <v>10299377</v>
      </c>
      <c r="K277" s="12">
        <v>1539899</v>
      </c>
      <c r="L277" s="3">
        <v>0.14951380068910963</v>
      </c>
      <c r="M277" s="11">
        <v>10717401</v>
      </c>
      <c r="N277" s="12">
        <v>1618648</v>
      </c>
      <c r="O277" s="3">
        <v>0.15102989987964432</v>
      </c>
      <c r="P277" s="11">
        <v>11260977</v>
      </c>
      <c r="Q277" s="12">
        <v>1505487</v>
      </c>
      <c r="R277" s="3">
        <v>0.13369062027211315</v>
      </c>
      <c r="S277" s="10" t="e">
        <f>VLOOKUP(A277,Districts!$A$2:$R$608,19,FALSE)</f>
        <v>#REF!</v>
      </c>
      <c r="T277" s="13" t="e">
        <f>VLOOKUP(A277,Districts!$A$2:$R$608,20,FALSE)</f>
        <v>#REF!</v>
      </c>
      <c r="U277" s="3" t="e">
        <f>VLOOKUP(A277,Districts!$A$2:$R$608,21,FALSE)</f>
        <v>#REF!</v>
      </c>
    </row>
    <row r="278" spans="1:21" x14ac:dyDescent="0.2">
      <c r="A278" s="1" t="s">
        <v>633</v>
      </c>
      <c r="B278" s="1" t="s">
        <v>634</v>
      </c>
      <c r="C278" s="1" t="s">
        <v>119</v>
      </c>
      <c r="D278" s="25">
        <v>9300934</v>
      </c>
      <c r="E278" s="25">
        <v>994058</v>
      </c>
      <c r="F278" s="26">
        <v>0.1068772232982193</v>
      </c>
      <c r="G278" s="25">
        <v>9816065</v>
      </c>
      <c r="H278" s="25">
        <v>397998</v>
      </c>
      <c r="I278" s="26">
        <f t="shared" si="4"/>
        <v>4.0545575034395147E-2</v>
      </c>
      <c r="J278" s="11">
        <v>9146783</v>
      </c>
      <c r="K278" s="12">
        <v>165396</v>
      </c>
      <c r="L278" s="3">
        <v>1.808242307705343E-2</v>
      </c>
      <c r="M278" s="11">
        <v>9351109</v>
      </c>
      <c r="N278" s="12">
        <v>141819</v>
      </c>
      <c r="O278" s="3">
        <v>1.5166008652021916E-2</v>
      </c>
      <c r="P278" s="11">
        <v>9567474</v>
      </c>
      <c r="Q278" s="12">
        <v>188391</v>
      </c>
      <c r="R278" s="3">
        <v>1.9690777314890013E-2</v>
      </c>
      <c r="S278" s="10" t="e">
        <f>VLOOKUP(A278,Districts!$A$2:$R$608,19,FALSE)</f>
        <v>#REF!</v>
      </c>
      <c r="T278" s="13" t="e">
        <f>VLOOKUP(A278,Districts!$A$2:$R$608,20,FALSE)</f>
        <v>#REF!</v>
      </c>
      <c r="U278" s="3" t="e">
        <f>VLOOKUP(A278,Districts!$A$2:$R$608,21,FALSE)</f>
        <v>#REF!</v>
      </c>
    </row>
    <row r="279" spans="1:21" x14ac:dyDescent="0.2">
      <c r="A279" s="1" t="s">
        <v>635</v>
      </c>
      <c r="B279" s="1" t="s">
        <v>636</v>
      </c>
      <c r="C279" s="1" t="s">
        <v>119</v>
      </c>
      <c r="D279" s="25">
        <v>11562306</v>
      </c>
      <c r="E279" s="25">
        <v>4040154</v>
      </c>
      <c r="F279" s="26">
        <v>0.34942458710226143</v>
      </c>
      <c r="G279" s="25">
        <v>11585858</v>
      </c>
      <c r="H279" s="25">
        <v>4479765</v>
      </c>
      <c r="I279" s="26">
        <f t="shared" si="4"/>
        <v>0.38665802739857508</v>
      </c>
      <c r="J279" s="11">
        <v>11613481</v>
      </c>
      <c r="K279" s="12">
        <v>4487733</v>
      </c>
      <c r="L279" s="3">
        <v>0.38642444931024555</v>
      </c>
      <c r="M279" s="11">
        <v>11596799</v>
      </c>
      <c r="N279" s="12">
        <v>4817101</v>
      </c>
      <c r="O279" s="3">
        <v>0.41538195151955293</v>
      </c>
      <c r="P279" s="11">
        <v>12314131</v>
      </c>
      <c r="Q279" s="12">
        <v>4707806</v>
      </c>
      <c r="R279" s="3">
        <v>0.3823092348132402</v>
      </c>
      <c r="S279" s="10" t="e">
        <f>VLOOKUP(A279,Districts!$A$2:$R$608,19,FALSE)</f>
        <v>#REF!</v>
      </c>
      <c r="T279" s="13" t="e">
        <f>VLOOKUP(A279,Districts!$A$2:$R$608,20,FALSE)</f>
        <v>#REF!</v>
      </c>
      <c r="U279" s="3" t="e">
        <f>VLOOKUP(A279,Districts!$A$2:$R$608,21,FALSE)</f>
        <v>#REF!</v>
      </c>
    </row>
    <row r="280" spans="1:21" x14ac:dyDescent="0.2">
      <c r="A280" s="1" t="s">
        <v>637</v>
      </c>
      <c r="B280" s="1" t="s">
        <v>638</v>
      </c>
      <c r="C280" s="1" t="s">
        <v>99</v>
      </c>
      <c r="D280" s="25">
        <v>11558589</v>
      </c>
      <c r="E280" s="25">
        <v>3043097</v>
      </c>
      <c r="F280" s="26">
        <v>0.26327582025799168</v>
      </c>
      <c r="G280" s="25">
        <v>10697006</v>
      </c>
      <c r="H280" s="25">
        <v>3381609</v>
      </c>
      <c r="I280" s="26">
        <f t="shared" si="4"/>
        <v>0.31612668068055677</v>
      </c>
      <c r="J280" s="11">
        <v>10084540</v>
      </c>
      <c r="K280" s="12">
        <v>3969506</v>
      </c>
      <c r="L280" s="3">
        <v>0.39362291190277393</v>
      </c>
      <c r="M280" s="11">
        <v>10164671</v>
      </c>
      <c r="N280" s="12">
        <v>4866397</v>
      </c>
      <c r="O280" s="3">
        <v>0.47875597744383463</v>
      </c>
      <c r="P280" s="11">
        <v>10599464</v>
      </c>
      <c r="Q280" s="12">
        <v>5730272</v>
      </c>
      <c r="R280" s="3">
        <v>0.54061903507573594</v>
      </c>
      <c r="S280" s="10" t="e">
        <f>VLOOKUP(A280,Districts!$A$2:$R$608,19,FALSE)</f>
        <v>#REF!</v>
      </c>
      <c r="T280" s="13" t="e">
        <f>VLOOKUP(A280,Districts!$A$2:$R$608,20,FALSE)</f>
        <v>#REF!</v>
      </c>
      <c r="U280" s="3" t="e">
        <f>VLOOKUP(A280,Districts!$A$2:$R$608,21,FALSE)</f>
        <v>#REF!</v>
      </c>
    </row>
    <row r="281" spans="1:21" x14ac:dyDescent="0.2">
      <c r="A281" s="1" t="s">
        <v>639</v>
      </c>
      <c r="B281" s="1" t="s">
        <v>640</v>
      </c>
      <c r="C281" s="1" t="s">
        <v>99</v>
      </c>
      <c r="D281" s="25">
        <v>19570861</v>
      </c>
      <c r="E281" s="25">
        <v>5799052</v>
      </c>
      <c r="F281" s="26">
        <v>0.29631052001237962</v>
      </c>
      <c r="G281" s="25">
        <v>20107723</v>
      </c>
      <c r="H281" s="25">
        <v>5737464</v>
      </c>
      <c r="I281" s="26">
        <f t="shared" si="4"/>
        <v>0.28533633569549371</v>
      </c>
      <c r="J281" s="11">
        <v>19823156</v>
      </c>
      <c r="K281" s="12">
        <v>5535812</v>
      </c>
      <c r="L281" s="3">
        <v>0.27925987163698857</v>
      </c>
      <c r="M281" s="11">
        <v>20027018</v>
      </c>
      <c r="N281" s="12">
        <v>6108893</v>
      </c>
      <c r="O281" s="3">
        <v>0.30503258148567103</v>
      </c>
      <c r="P281" s="11">
        <v>20017291</v>
      </c>
      <c r="Q281" s="12">
        <v>6983616</v>
      </c>
      <c r="R281" s="3">
        <v>0.34887917650795003</v>
      </c>
      <c r="S281" s="10" t="e">
        <f>VLOOKUP(A281,Districts!$A$2:$R$608,19,FALSE)</f>
        <v>#REF!</v>
      </c>
      <c r="T281" s="13" t="e">
        <f>VLOOKUP(A281,Districts!$A$2:$R$608,20,FALSE)</f>
        <v>#REF!</v>
      </c>
      <c r="U281" s="3" t="e">
        <f>VLOOKUP(A281,Districts!$A$2:$R$608,21,FALSE)</f>
        <v>#REF!</v>
      </c>
    </row>
    <row r="282" spans="1:21" x14ac:dyDescent="0.2">
      <c r="A282" s="1" t="s">
        <v>641</v>
      </c>
      <c r="B282" s="1" t="s">
        <v>642</v>
      </c>
      <c r="C282" s="1" t="s">
        <v>62</v>
      </c>
      <c r="D282" s="25">
        <v>8146241</v>
      </c>
      <c r="E282" s="25">
        <v>2790056</v>
      </c>
      <c r="F282" s="26">
        <v>0.34249612796871587</v>
      </c>
      <c r="G282" s="25">
        <v>8357121</v>
      </c>
      <c r="H282" s="25">
        <v>2691513</v>
      </c>
      <c r="I282" s="26">
        <f t="shared" si="4"/>
        <v>0.32206222693197811</v>
      </c>
      <c r="J282" s="11">
        <v>7770562</v>
      </c>
      <c r="K282" s="12">
        <v>2865596</v>
      </c>
      <c r="L282" s="3">
        <v>0.36877590063627314</v>
      </c>
      <c r="M282" s="11">
        <v>7898032</v>
      </c>
      <c r="N282" s="12">
        <v>3445409</v>
      </c>
      <c r="O282" s="3">
        <v>0.43623639407893006</v>
      </c>
      <c r="P282" s="11">
        <v>8247527</v>
      </c>
      <c r="Q282" s="12">
        <v>3894261</v>
      </c>
      <c r="R282" s="3">
        <v>0.47217317384956725</v>
      </c>
      <c r="S282" s="10" t="e">
        <f>VLOOKUP(A282,Districts!$A$2:$R$608,19,FALSE)</f>
        <v>#REF!</v>
      </c>
      <c r="T282" s="13" t="e">
        <f>VLOOKUP(A282,Districts!$A$2:$R$608,20,FALSE)</f>
        <v>#REF!</v>
      </c>
      <c r="U282" s="3" t="e">
        <f>VLOOKUP(A282,Districts!$A$2:$R$608,21,FALSE)</f>
        <v>#REF!</v>
      </c>
    </row>
    <row r="283" spans="1:21" x14ac:dyDescent="0.2">
      <c r="A283" s="1" t="s">
        <v>643</v>
      </c>
      <c r="B283" s="1" t="s">
        <v>644</v>
      </c>
      <c r="C283" s="1" t="s">
        <v>62</v>
      </c>
      <c r="D283" s="25">
        <v>8580889</v>
      </c>
      <c r="E283" s="25">
        <v>1206210</v>
      </c>
      <c r="F283" s="26">
        <v>0.14056935126418721</v>
      </c>
      <c r="G283" s="25">
        <v>8588679</v>
      </c>
      <c r="H283" s="25">
        <v>1538006</v>
      </c>
      <c r="I283" s="26">
        <f t="shared" si="4"/>
        <v>0.17907363868180426</v>
      </c>
      <c r="J283" s="11">
        <v>9424156</v>
      </c>
      <c r="K283" s="12">
        <v>1032406</v>
      </c>
      <c r="L283" s="3">
        <v>0.10954890814625734</v>
      </c>
      <c r="M283" s="11">
        <v>9361705</v>
      </c>
      <c r="N283" s="12">
        <v>1162350</v>
      </c>
      <c r="O283" s="3">
        <v>0.12416007554179501</v>
      </c>
      <c r="P283" s="11">
        <v>9052871</v>
      </c>
      <c r="Q283" s="12">
        <v>1710565</v>
      </c>
      <c r="R283" s="3">
        <v>0.18895276426671714</v>
      </c>
      <c r="S283" s="10" t="e">
        <f>VLOOKUP(A283,Districts!$A$2:$R$608,19,FALSE)</f>
        <v>#REF!</v>
      </c>
      <c r="T283" s="13" t="e">
        <f>VLOOKUP(A283,Districts!$A$2:$R$608,20,FALSE)</f>
        <v>#REF!</v>
      </c>
      <c r="U283" s="3" t="e">
        <f>VLOOKUP(A283,Districts!$A$2:$R$608,21,FALSE)</f>
        <v>#REF!</v>
      </c>
    </row>
    <row r="284" spans="1:21" x14ac:dyDescent="0.2">
      <c r="A284" s="1" t="s">
        <v>645</v>
      </c>
      <c r="B284" s="1" t="s">
        <v>646</v>
      </c>
      <c r="C284" s="1" t="s">
        <v>62</v>
      </c>
      <c r="D284" s="25">
        <v>11392971</v>
      </c>
      <c r="E284" s="25">
        <v>887603</v>
      </c>
      <c r="F284" s="26">
        <v>7.7907948681691541E-2</v>
      </c>
      <c r="G284" s="25">
        <v>12832719</v>
      </c>
      <c r="H284" s="25">
        <v>692283</v>
      </c>
      <c r="I284" s="26">
        <f t="shared" si="4"/>
        <v>5.3946712306254037E-2</v>
      </c>
      <c r="J284" s="11">
        <v>11743739</v>
      </c>
      <c r="K284" s="12">
        <v>253027</v>
      </c>
      <c r="L284" s="3">
        <v>2.1545693411612776E-2</v>
      </c>
      <c r="M284" s="11">
        <v>10678203</v>
      </c>
      <c r="N284" s="12">
        <v>409672</v>
      </c>
      <c r="O284" s="3">
        <v>3.8365256775882609E-2</v>
      </c>
      <c r="P284" s="11">
        <v>10968589</v>
      </c>
      <c r="Q284" s="12">
        <v>619946</v>
      </c>
      <c r="R284" s="3">
        <v>5.6520123053202191E-2</v>
      </c>
      <c r="S284" s="10" t="e">
        <f>VLOOKUP(A284,Districts!$A$2:$R$608,19,FALSE)</f>
        <v>#REF!</v>
      </c>
      <c r="T284" s="13" t="e">
        <f>VLOOKUP(A284,Districts!$A$2:$R$608,20,FALSE)</f>
        <v>#REF!</v>
      </c>
      <c r="U284" s="3" t="e">
        <f>VLOOKUP(A284,Districts!$A$2:$R$608,21,FALSE)</f>
        <v>#REF!</v>
      </c>
    </row>
    <row r="285" spans="1:21" x14ac:dyDescent="0.2">
      <c r="A285" s="1" t="s">
        <v>647</v>
      </c>
      <c r="B285" s="1" t="s">
        <v>648</v>
      </c>
      <c r="C285" s="1" t="s">
        <v>25</v>
      </c>
      <c r="D285" s="25">
        <v>16508886</v>
      </c>
      <c r="E285" s="25">
        <v>1851223</v>
      </c>
      <c r="F285" s="26">
        <v>0.11213494356917844</v>
      </c>
      <c r="G285" s="25">
        <v>14615172</v>
      </c>
      <c r="H285" s="25">
        <v>1161739</v>
      </c>
      <c r="I285" s="26">
        <f t="shared" si="4"/>
        <v>7.9488561612548927E-2</v>
      </c>
      <c r="J285" s="11">
        <v>12872328</v>
      </c>
      <c r="K285" s="12">
        <v>1609222</v>
      </c>
      <c r="L285" s="3">
        <v>0.12501406117059788</v>
      </c>
      <c r="M285" s="11">
        <v>12880639</v>
      </c>
      <c r="N285" s="12">
        <v>3792447</v>
      </c>
      <c r="O285" s="3">
        <v>0.29443003565273429</v>
      </c>
      <c r="P285" s="11">
        <v>13026868</v>
      </c>
      <c r="Q285" s="12">
        <v>6022894</v>
      </c>
      <c r="R285" s="3">
        <v>0.46234398014933442</v>
      </c>
      <c r="S285" s="10" t="e">
        <f>VLOOKUP(A285,Districts!$A$2:$R$608,19,FALSE)</f>
        <v>#REF!</v>
      </c>
      <c r="T285" s="13" t="e">
        <f>VLOOKUP(A285,Districts!$A$2:$R$608,20,FALSE)</f>
        <v>#REF!</v>
      </c>
      <c r="U285" s="3" t="e">
        <f>VLOOKUP(A285,Districts!$A$2:$R$608,21,FALSE)</f>
        <v>#REF!</v>
      </c>
    </row>
    <row r="286" spans="1:21" x14ac:dyDescent="0.2">
      <c r="A286" s="1" t="s">
        <v>649</v>
      </c>
      <c r="B286" s="1" t="s">
        <v>650</v>
      </c>
      <c r="C286" s="1" t="s">
        <v>25</v>
      </c>
      <c r="D286" s="25">
        <v>15768136</v>
      </c>
      <c r="E286" s="25">
        <v>2177173</v>
      </c>
      <c r="F286" s="26">
        <v>0.13807421498647651</v>
      </c>
      <c r="G286" s="25">
        <v>16255128</v>
      </c>
      <c r="H286" s="25">
        <v>2472883</v>
      </c>
      <c r="I286" s="26">
        <f t="shared" si="4"/>
        <v>0.15212940802434777</v>
      </c>
      <c r="J286" s="11">
        <v>15332745</v>
      </c>
      <c r="K286" s="12">
        <v>4268398</v>
      </c>
      <c r="L286" s="3">
        <v>0.27838446409954642</v>
      </c>
      <c r="M286" s="11">
        <v>15254316</v>
      </c>
      <c r="N286" s="12">
        <v>6470280</v>
      </c>
      <c r="O286" s="3">
        <v>0.42416061133124555</v>
      </c>
      <c r="P286" s="11">
        <v>15583302</v>
      </c>
      <c r="Q286" s="12">
        <v>8197485</v>
      </c>
      <c r="R286" s="3">
        <v>0.52604287589369703</v>
      </c>
      <c r="S286" s="10" t="e">
        <f>VLOOKUP(A286,Districts!$A$2:$R$608,19,FALSE)</f>
        <v>#REF!</v>
      </c>
      <c r="T286" s="13" t="e">
        <f>VLOOKUP(A286,Districts!$A$2:$R$608,20,FALSE)</f>
        <v>#REF!</v>
      </c>
      <c r="U286" s="3" t="e">
        <f>VLOOKUP(A286,Districts!$A$2:$R$608,21,FALSE)</f>
        <v>#REF!</v>
      </c>
    </row>
    <row r="287" spans="1:21" x14ac:dyDescent="0.2">
      <c r="A287" s="1" t="s">
        <v>651</v>
      </c>
      <c r="B287" s="1" t="s">
        <v>652</v>
      </c>
      <c r="C287" s="1" t="s">
        <v>25</v>
      </c>
      <c r="D287" s="25">
        <v>36825878</v>
      </c>
      <c r="E287" s="25">
        <v>6354024</v>
      </c>
      <c r="F287" s="26">
        <v>0.17254236273742068</v>
      </c>
      <c r="G287" s="25">
        <v>38659058</v>
      </c>
      <c r="H287" s="25">
        <v>6162359</v>
      </c>
      <c r="I287" s="26">
        <f t="shared" si="4"/>
        <v>0.15940272005593101</v>
      </c>
      <c r="J287" s="11">
        <v>37220731</v>
      </c>
      <c r="K287" s="12">
        <v>8517572</v>
      </c>
      <c r="L287" s="3">
        <v>0.22883946046089207</v>
      </c>
      <c r="M287" s="11">
        <v>37899758</v>
      </c>
      <c r="N287" s="12">
        <v>9455580</v>
      </c>
      <c r="O287" s="3">
        <v>0.24948919198903591</v>
      </c>
      <c r="P287" s="11">
        <v>39004204</v>
      </c>
      <c r="Q287" s="12">
        <v>10406149</v>
      </c>
      <c r="R287" s="3">
        <v>0.26679557413862365</v>
      </c>
      <c r="S287" s="10" t="e">
        <f>VLOOKUP(A287,Districts!$A$2:$R$608,19,FALSE)</f>
        <v>#REF!</v>
      </c>
      <c r="T287" s="13" t="e">
        <f>VLOOKUP(A287,Districts!$A$2:$R$608,20,FALSE)</f>
        <v>#REF!</v>
      </c>
      <c r="U287" s="3" t="e">
        <f>VLOOKUP(A287,Districts!$A$2:$R$608,21,FALSE)</f>
        <v>#REF!</v>
      </c>
    </row>
    <row r="288" spans="1:21" x14ac:dyDescent="0.2">
      <c r="A288" s="1" t="s">
        <v>653</v>
      </c>
      <c r="B288" s="1" t="s">
        <v>654</v>
      </c>
      <c r="C288" s="1" t="s">
        <v>25</v>
      </c>
      <c r="D288" s="25">
        <v>45373070</v>
      </c>
      <c r="E288" s="25">
        <v>27566748</v>
      </c>
      <c r="F288" s="26">
        <v>0.60755747847787245</v>
      </c>
      <c r="G288" s="25">
        <v>44461813</v>
      </c>
      <c r="H288" s="25">
        <v>29314346</v>
      </c>
      <c r="I288" s="26">
        <f t="shared" si="4"/>
        <v>0.65931512959221883</v>
      </c>
      <c r="J288" s="11">
        <v>49595169</v>
      </c>
      <c r="K288" s="12">
        <v>28210506</v>
      </c>
      <c r="L288" s="3">
        <v>0.56881560379399054</v>
      </c>
      <c r="M288" s="11">
        <v>49939643</v>
      </c>
      <c r="N288" s="12">
        <v>26828787</v>
      </c>
      <c r="O288" s="3">
        <v>0.53722424487495835</v>
      </c>
      <c r="P288" s="11">
        <v>51036885</v>
      </c>
      <c r="Q288" s="12">
        <v>23870884</v>
      </c>
      <c r="R288" s="3">
        <v>0.4677182786527822</v>
      </c>
      <c r="S288" s="10" t="e">
        <f>VLOOKUP(A288,Districts!$A$2:$R$608,19,FALSE)</f>
        <v>#REF!</v>
      </c>
      <c r="T288" s="13" t="e">
        <f>VLOOKUP(A288,Districts!$A$2:$R$608,20,FALSE)</f>
        <v>#REF!</v>
      </c>
      <c r="U288" s="3" t="e">
        <f>VLOOKUP(A288,Districts!$A$2:$R$608,21,FALSE)</f>
        <v>#REF!</v>
      </c>
    </row>
    <row r="289" spans="1:21" x14ac:dyDescent="0.2">
      <c r="A289" s="1" t="s">
        <v>655</v>
      </c>
      <c r="B289" s="1" t="s">
        <v>656</v>
      </c>
      <c r="C289" s="1" t="s">
        <v>25</v>
      </c>
      <c r="D289" s="25">
        <v>12761042</v>
      </c>
      <c r="E289" s="25">
        <v>323393</v>
      </c>
      <c r="F289" s="26">
        <v>2.5342209515492542E-2</v>
      </c>
      <c r="G289" s="25">
        <v>12619257</v>
      </c>
      <c r="H289" s="25">
        <v>281904</v>
      </c>
      <c r="I289" s="26">
        <f t="shared" si="4"/>
        <v>2.2339191602168022E-2</v>
      </c>
      <c r="J289" s="11">
        <v>13085540</v>
      </c>
      <c r="K289" s="12">
        <v>251234</v>
      </c>
      <c r="L289" s="3">
        <v>1.9199360515500315E-2</v>
      </c>
      <c r="M289" s="11">
        <v>15117143</v>
      </c>
      <c r="N289" s="12">
        <v>75074</v>
      </c>
      <c r="O289" s="3">
        <v>4.9661500192199016E-3</v>
      </c>
      <c r="P289" s="11">
        <v>14728484</v>
      </c>
      <c r="Q289" s="12">
        <v>427913</v>
      </c>
      <c r="R289" s="3">
        <v>2.9053431432590076E-2</v>
      </c>
      <c r="S289" s="10" t="e">
        <f>VLOOKUP(A289,Districts!$A$2:$R$608,19,FALSE)</f>
        <v>#REF!</v>
      </c>
      <c r="T289" s="13" t="e">
        <f>VLOOKUP(A289,Districts!$A$2:$R$608,20,FALSE)</f>
        <v>#REF!</v>
      </c>
      <c r="U289" s="3" t="e">
        <f>VLOOKUP(A289,Districts!$A$2:$R$608,21,FALSE)</f>
        <v>#REF!</v>
      </c>
    </row>
    <row r="290" spans="1:21" x14ac:dyDescent="0.2">
      <c r="A290" s="1" t="s">
        <v>657</v>
      </c>
      <c r="B290" s="1" t="s">
        <v>658</v>
      </c>
      <c r="C290" s="1" t="s">
        <v>25</v>
      </c>
      <c r="D290" s="25">
        <v>65566798</v>
      </c>
      <c r="E290" s="25">
        <v>11117002</v>
      </c>
      <c r="F290" s="26">
        <v>0.16955230908180083</v>
      </c>
      <c r="G290" s="25">
        <v>63016494</v>
      </c>
      <c r="H290" s="25">
        <v>18124837</v>
      </c>
      <c r="I290" s="26">
        <f t="shared" si="4"/>
        <v>0.28762052360450263</v>
      </c>
      <c r="J290" s="11">
        <v>61104911</v>
      </c>
      <c r="K290" s="12">
        <v>25303783</v>
      </c>
      <c r="L290" s="3">
        <v>0.41410391711396161</v>
      </c>
      <c r="M290" s="11">
        <v>65456357</v>
      </c>
      <c r="N290" s="12">
        <v>29987277</v>
      </c>
      <c r="O290" s="3">
        <v>0.45812627488572272</v>
      </c>
      <c r="P290" s="11">
        <v>63171609</v>
      </c>
      <c r="Q290" s="12">
        <v>37300222</v>
      </c>
      <c r="R290" s="3">
        <v>0.59045863466925463</v>
      </c>
      <c r="S290" s="10" t="e">
        <f>VLOOKUP(A290,Districts!$A$2:$R$608,19,FALSE)</f>
        <v>#REF!</v>
      </c>
      <c r="T290" s="13" t="e">
        <f>VLOOKUP(A290,Districts!$A$2:$R$608,20,FALSE)</f>
        <v>#REF!</v>
      </c>
      <c r="U290" s="3" t="e">
        <f>VLOOKUP(A290,Districts!$A$2:$R$608,21,FALSE)</f>
        <v>#REF!</v>
      </c>
    </row>
    <row r="291" spans="1:21" x14ac:dyDescent="0.2">
      <c r="A291" s="1" t="s">
        <v>659</v>
      </c>
      <c r="B291" s="1" t="s">
        <v>660</v>
      </c>
      <c r="C291" s="1" t="s">
        <v>165</v>
      </c>
      <c r="D291" s="25">
        <v>6395849</v>
      </c>
      <c r="E291" s="25">
        <v>759950</v>
      </c>
      <c r="F291" s="26">
        <v>0.11881925292482672</v>
      </c>
      <c r="G291" s="25">
        <v>6411013</v>
      </c>
      <c r="H291" s="25">
        <v>1341916</v>
      </c>
      <c r="I291" s="26">
        <f t="shared" si="4"/>
        <v>0.20931419106465701</v>
      </c>
      <c r="J291" s="11">
        <v>6550838</v>
      </c>
      <c r="K291" s="12">
        <v>1751647</v>
      </c>
      <c r="L291" s="3">
        <v>0.26739281295003786</v>
      </c>
      <c r="M291" s="11">
        <v>6578491</v>
      </c>
      <c r="N291" s="12">
        <v>2357017</v>
      </c>
      <c r="O291" s="3">
        <v>0.35829143796046842</v>
      </c>
      <c r="P291" s="11">
        <v>6853990</v>
      </c>
      <c r="Q291" s="12">
        <v>3122808</v>
      </c>
      <c r="R291" s="3">
        <v>0.4556189898146919</v>
      </c>
      <c r="S291" s="10" t="e">
        <f>VLOOKUP(A291,Districts!$A$2:$R$608,19,FALSE)</f>
        <v>#REF!</v>
      </c>
      <c r="T291" s="13" t="e">
        <f>VLOOKUP(A291,Districts!$A$2:$R$608,20,FALSE)</f>
        <v>#REF!</v>
      </c>
      <c r="U291" s="3" t="e">
        <f>VLOOKUP(A291,Districts!$A$2:$R$608,21,FALSE)</f>
        <v>#REF!</v>
      </c>
    </row>
    <row r="292" spans="1:21" x14ac:dyDescent="0.2">
      <c r="A292" s="1" t="s">
        <v>661</v>
      </c>
      <c r="B292" s="1" t="s">
        <v>662</v>
      </c>
      <c r="C292" s="1" t="s">
        <v>165</v>
      </c>
      <c r="D292" s="25">
        <v>9077525</v>
      </c>
      <c r="E292" s="25">
        <v>2546044</v>
      </c>
      <c r="F292" s="26">
        <v>0.28047777340189095</v>
      </c>
      <c r="G292" s="25">
        <v>9295977</v>
      </c>
      <c r="H292" s="25">
        <v>2652355</v>
      </c>
      <c r="I292" s="26">
        <f t="shared" si="4"/>
        <v>0.28532288752435597</v>
      </c>
      <c r="J292" s="11">
        <v>9669554</v>
      </c>
      <c r="K292" s="12">
        <v>2528082</v>
      </c>
      <c r="L292" s="3">
        <v>0.26144763243475344</v>
      </c>
      <c r="M292" s="11">
        <v>9615690</v>
      </c>
      <c r="N292" s="12">
        <v>3358155</v>
      </c>
      <c r="O292" s="3">
        <v>0.34923702823198333</v>
      </c>
      <c r="P292" s="11">
        <v>10639470</v>
      </c>
      <c r="Q292" s="12">
        <v>3455157</v>
      </c>
      <c r="R292" s="3">
        <v>0.32474897715769674</v>
      </c>
      <c r="S292" s="10" t="e">
        <f>VLOOKUP(A292,Districts!$A$2:$R$608,19,FALSE)</f>
        <v>#REF!</v>
      </c>
      <c r="T292" s="13" t="e">
        <f>VLOOKUP(A292,Districts!$A$2:$R$608,20,FALSE)</f>
        <v>#REF!</v>
      </c>
      <c r="U292" s="3" t="e">
        <f>VLOOKUP(A292,Districts!$A$2:$R$608,21,FALSE)</f>
        <v>#REF!</v>
      </c>
    </row>
    <row r="293" spans="1:21" x14ac:dyDescent="0.2">
      <c r="A293" s="1" t="s">
        <v>663</v>
      </c>
      <c r="B293" s="1" t="s">
        <v>664</v>
      </c>
      <c r="C293" s="1" t="s">
        <v>165</v>
      </c>
      <c r="D293" s="25">
        <v>6350380</v>
      </c>
      <c r="E293" s="25">
        <v>2476975</v>
      </c>
      <c r="F293" s="26">
        <v>0.39005146148734404</v>
      </c>
      <c r="G293" s="25">
        <v>6629742</v>
      </c>
      <c r="H293" s="25">
        <v>2459569</v>
      </c>
      <c r="I293" s="26">
        <f t="shared" si="4"/>
        <v>0.37099015316131456</v>
      </c>
      <c r="J293" s="11">
        <v>6411348</v>
      </c>
      <c r="K293" s="12">
        <v>2335793</v>
      </c>
      <c r="L293" s="3">
        <v>0.36432166839173291</v>
      </c>
      <c r="M293" s="11">
        <v>6038489</v>
      </c>
      <c r="N293" s="12">
        <v>2657711</v>
      </c>
      <c r="O293" s="3">
        <v>0.440128482473016</v>
      </c>
      <c r="P293" s="11">
        <v>6175019</v>
      </c>
      <c r="Q293" s="12">
        <v>3092313</v>
      </c>
      <c r="R293" s="3">
        <v>0.50077789234332726</v>
      </c>
      <c r="S293" s="10" t="e">
        <f>VLOOKUP(A293,Districts!$A$2:$R$608,19,FALSE)</f>
        <v>#REF!</v>
      </c>
      <c r="T293" s="13" t="e">
        <f>VLOOKUP(A293,Districts!$A$2:$R$608,20,FALSE)</f>
        <v>#REF!</v>
      </c>
      <c r="U293" s="3" t="e">
        <f>VLOOKUP(A293,Districts!$A$2:$R$608,21,FALSE)</f>
        <v>#REF!</v>
      </c>
    </row>
    <row r="294" spans="1:21" x14ac:dyDescent="0.2">
      <c r="A294" s="1" t="s">
        <v>665</v>
      </c>
      <c r="B294" s="1" t="s">
        <v>666</v>
      </c>
      <c r="C294" s="1" t="s">
        <v>165</v>
      </c>
      <c r="D294" s="25">
        <v>7307096</v>
      </c>
      <c r="E294" s="25">
        <v>2365017</v>
      </c>
      <c r="F294" s="26">
        <v>0.32366031594493899</v>
      </c>
      <c r="G294" s="25">
        <v>7081762</v>
      </c>
      <c r="H294" s="25">
        <v>2440184</v>
      </c>
      <c r="I294" s="26">
        <f t="shared" si="4"/>
        <v>0.34457300315938322</v>
      </c>
      <c r="J294" s="11">
        <v>7127661</v>
      </c>
      <c r="K294" s="12">
        <v>2117264</v>
      </c>
      <c r="L294" s="3">
        <v>0.29704891969469366</v>
      </c>
      <c r="M294" s="11">
        <v>7375897</v>
      </c>
      <c r="N294" s="12">
        <v>2203646</v>
      </c>
      <c r="O294" s="3">
        <v>0.29876311992968446</v>
      </c>
      <c r="P294" s="11">
        <v>7461036</v>
      </c>
      <c r="Q294" s="12">
        <v>2749707</v>
      </c>
      <c r="R294" s="3">
        <v>0.36854225070084101</v>
      </c>
      <c r="S294" s="10" t="e">
        <f>VLOOKUP(A294,Districts!$A$2:$R$608,19,FALSE)</f>
        <v>#REF!</v>
      </c>
      <c r="T294" s="13" t="e">
        <f>VLOOKUP(A294,Districts!$A$2:$R$608,20,FALSE)</f>
        <v>#REF!</v>
      </c>
      <c r="U294" s="3" t="e">
        <f>VLOOKUP(A294,Districts!$A$2:$R$608,21,FALSE)</f>
        <v>#REF!</v>
      </c>
    </row>
    <row r="295" spans="1:21" x14ac:dyDescent="0.2">
      <c r="A295" s="1" t="s">
        <v>667</v>
      </c>
      <c r="B295" s="1" t="s">
        <v>668</v>
      </c>
      <c r="C295" s="1" t="s">
        <v>165</v>
      </c>
      <c r="D295" s="25">
        <v>6503486</v>
      </c>
      <c r="E295" s="25">
        <v>1778138</v>
      </c>
      <c r="F295" s="26">
        <v>0.27341305878109062</v>
      </c>
      <c r="G295" s="25">
        <v>6396624</v>
      </c>
      <c r="H295" s="25">
        <v>1886924</v>
      </c>
      <c r="I295" s="26">
        <f t="shared" si="4"/>
        <v>0.29498748089617272</v>
      </c>
      <c r="J295" s="11">
        <v>6412376</v>
      </c>
      <c r="K295" s="12">
        <v>2092283</v>
      </c>
      <c r="L295" s="3">
        <v>0.32628825882948848</v>
      </c>
      <c r="M295" s="11">
        <v>6404857</v>
      </c>
      <c r="N295" s="12">
        <v>2723470</v>
      </c>
      <c r="O295" s="3">
        <v>0.42521948577462387</v>
      </c>
      <c r="P295" s="11">
        <v>6810640</v>
      </c>
      <c r="Q295" s="12">
        <v>3648784</v>
      </c>
      <c r="R295" s="3">
        <v>0.5357475949396826</v>
      </c>
      <c r="S295" s="10" t="e">
        <f>VLOOKUP(A295,Districts!$A$2:$R$608,19,FALSE)</f>
        <v>#REF!</v>
      </c>
      <c r="T295" s="13" t="e">
        <f>VLOOKUP(A295,Districts!$A$2:$R$608,20,FALSE)</f>
        <v>#REF!</v>
      </c>
      <c r="U295" s="3" t="e">
        <f>VLOOKUP(A295,Districts!$A$2:$R$608,21,FALSE)</f>
        <v>#REF!</v>
      </c>
    </row>
    <row r="296" spans="1:21" x14ac:dyDescent="0.2">
      <c r="A296" s="1" t="s">
        <v>669</v>
      </c>
      <c r="B296" s="1" t="s">
        <v>670</v>
      </c>
      <c r="C296" s="1" t="s">
        <v>108</v>
      </c>
      <c r="D296" s="25">
        <v>7249573</v>
      </c>
      <c r="E296" s="25">
        <v>3404034</v>
      </c>
      <c r="F296" s="26">
        <v>0.46954958588595491</v>
      </c>
      <c r="G296" s="25">
        <v>7366242</v>
      </c>
      <c r="H296" s="25">
        <v>3867506</v>
      </c>
      <c r="I296" s="26">
        <f t="shared" si="4"/>
        <v>0.52503108097724727</v>
      </c>
      <c r="J296" s="11">
        <v>7585719</v>
      </c>
      <c r="K296" s="12">
        <v>3812459</v>
      </c>
      <c r="L296" s="3">
        <v>0.5025837366240431</v>
      </c>
      <c r="M296" s="11">
        <v>7656566</v>
      </c>
      <c r="N296" s="12">
        <v>4156652</v>
      </c>
      <c r="O296" s="3">
        <v>0.54288724213962236</v>
      </c>
      <c r="P296" s="11">
        <v>7683457</v>
      </c>
      <c r="Q296" s="12">
        <v>4659506</v>
      </c>
      <c r="R296" s="3">
        <v>0.60643353636260344</v>
      </c>
      <c r="S296" s="10" t="e">
        <f>VLOOKUP(A296,Districts!$A$2:$R$608,19,FALSE)</f>
        <v>#REF!</v>
      </c>
      <c r="T296" s="13" t="e">
        <f>VLOOKUP(A296,Districts!$A$2:$R$608,20,FALSE)</f>
        <v>#REF!</v>
      </c>
      <c r="U296" s="3" t="e">
        <f>VLOOKUP(A296,Districts!$A$2:$R$608,21,FALSE)</f>
        <v>#REF!</v>
      </c>
    </row>
    <row r="297" spans="1:21" x14ac:dyDescent="0.2">
      <c r="A297" s="1" t="s">
        <v>671</v>
      </c>
      <c r="B297" s="1" t="s">
        <v>672</v>
      </c>
      <c r="C297" s="1" t="s">
        <v>108</v>
      </c>
      <c r="D297" s="25">
        <v>10451977</v>
      </c>
      <c r="E297" s="25">
        <v>2564652</v>
      </c>
      <c r="F297" s="26">
        <v>0.24537482239006075</v>
      </c>
      <c r="G297" s="25">
        <v>10548633</v>
      </c>
      <c r="H297" s="25">
        <v>2457715</v>
      </c>
      <c r="I297" s="26">
        <f t="shared" si="4"/>
        <v>0.23298895695774041</v>
      </c>
      <c r="J297" s="11">
        <v>10555111</v>
      </c>
      <c r="K297" s="12">
        <v>2408687</v>
      </c>
      <c r="L297" s="3">
        <v>0.2282010108657313</v>
      </c>
      <c r="M297" s="11">
        <v>10685765</v>
      </c>
      <c r="N297" s="12">
        <v>2267239</v>
      </c>
      <c r="O297" s="3">
        <v>0.21217376575284971</v>
      </c>
      <c r="P297" s="11">
        <v>10902606</v>
      </c>
      <c r="Q297" s="12">
        <v>2795973</v>
      </c>
      <c r="R297" s="3">
        <v>0.25644997168566852</v>
      </c>
      <c r="S297" s="10" t="e">
        <f>VLOOKUP(A297,Districts!$A$2:$R$608,19,FALSE)</f>
        <v>#REF!</v>
      </c>
      <c r="T297" s="13" t="e">
        <f>VLOOKUP(A297,Districts!$A$2:$R$608,20,FALSE)</f>
        <v>#REF!</v>
      </c>
      <c r="U297" s="3" t="e">
        <f>VLOOKUP(A297,Districts!$A$2:$R$608,21,FALSE)</f>
        <v>#REF!</v>
      </c>
    </row>
    <row r="298" spans="1:21" x14ac:dyDescent="0.2">
      <c r="A298" s="1" t="s">
        <v>673</v>
      </c>
      <c r="B298" s="1" t="s">
        <v>602</v>
      </c>
      <c r="C298" s="1" t="s">
        <v>108</v>
      </c>
      <c r="D298" s="25">
        <v>9590610</v>
      </c>
      <c r="E298" s="25">
        <v>3971759</v>
      </c>
      <c r="F298" s="26">
        <v>0.41412996670701863</v>
      </c>
      <c r="G298" s="25">
        <v>9618120</v>
      </c>
      <c r="H298" s="25">
        <v>3627777</v>
      </c>
      <c r="I298" s="26">
        <f t="shared" si="4"/>
        <v>0.37718150740477346</v>
      </c>
      <c r="J298" s="11">
        <v>9834305</v>
      </c>
      <c r="K298" s="12">
        <v>3337850</v>
      </c>
      <c r="L298" s="3">
        <v>0.33940883468633526</v>
      </c>
      <c r="M298" s="11">
        <v>10053782</v>
      </c>
      <c r="N298" s="12">
        <v>4036205</v>
      </c>
      <c r="O298" s="3">
        <v>0.40146136051090026</v>
      </c>
      <c r="P298" s="11">
        <v>10777012</v>
      </c>
      <c r="Q298" s="12">
        <v>5320108</v>
      </c>
      <c r="R298" s="3">
        <v>0.49365334287462981</v>
      </c>
      <c r="S298" s="10" t="e">
        <f>VLOOKUP(A298,Districts!$A$2:$R$608,19,FALSE)</f>
        <v>#REF!</v>
      </c>
      <c r="T298" s="13" t="e">
        <f>VLOOKUP(A298,Districts!$A$2:$R$608,20,FALSE)</f>
        <v>#REF!</v>
      </c>
      <c r="U298" s="3" t="e">
        <f>VLOOKUP(A298,Districts!$A$2:$R$608,21,FALSE)</f>
        <v>#REF!</v>
      </c>
    </row>
    <row r="299" spans="1:21" x14ac:dyDescent="0.2">
      <c r="A299" s="1" t="s">
        <v>674</v>
      </c>
      <c r="B299" s="1" t="s">
        <v>675</v>
      </c>
      <c r="C299" s="1" t="s">
        <v>111</v>
      </c>
      <c r="D299" s="25">
        <v>24653929</v>
      </c>
      <c r="E299" s="25">
        <v>3669825</v>
      </c>
      <c r="F299" s="26">
        <v>0.14885355595856548</v>
      </c>
      <c r="G299" s="25">
        <v>26966126</v>
      </c>
      <c r="H299" s="25">
        <v>6589831</v>
      </c>
      <c r="I299" s="26">
        <f t="shared" si="4"/>
        <v>0.24437440513331429</v>
      </c>
      <c r="J299" s="11">
        <v>28179294</v>
      </c>
      <c r="K299" s="12">
        <v>7507118</v>
      </c>
      <c r="L299" s="3">
        <v>0.26640546778780194</v>
      </c>
      <c r="M299" s="11">
        <v>29166276</v>
      </c>
      <c r="N299" s="12">
        <v>8636694</v>
      </c>
      <c r="O299" s="3">
        <v>0.29611918916216795</v>
      </c>
      <c r="P299" s="11">
        <v>31307975</v>
      </c>
      <c r="Q299" s="12">
        <v>9155119</v>
      </c>
      <c r="R299" s="3">
        <v>0.29242130798941801</v>
      </c>
      <c r="S299" s="10" t="e">
        <f>VLOOKUP(A299,Districts!$A$2:$R$608,19,FALSE)</f>
        <v>#REF!</v>
      </c>
      <c r="T299" s="13" t="e">
        <f>VLOOKUP(A299,Districts!$A$2:$R$608,20,FALSE)</f>
        <v>#REF!</v>
      </c>
      <c r="U299" s="3" t="e">
        <f>VLOOKUP(A299,Districts!$A$2:$R$608,21,FALSE)</f>
        <v>#REF!</v>
      </c>
    </row>
    <row r="300" spans="1:21" x14ac:dyDescent="0.2">
      <c r="A300" s="1" t="s">
        <v>676</v>
      </c>
      <c r="B300" s="1" t="s">
        <v>677</v>
      </c>
      <c r="C300" s="1" t="s">
        <v>111</v>
      </c>
      <c r="D300" s="25">
        <v>21763547</v>
      </c>
      <c r="E300" s="25">
        <v>3622272</v>
      </c>
      <c r="F300" s="26">
        <v>0.16643757563966941</v>
      </c>
      <c r="G300" s="25">
        <v>20961952</v>
      </c>
      <c r="H300" s="25">
        <v>3798967</v>
      </c>
      <c r="I300" s="26">
        <f t="shared" si="4"/>
        <v>0.18123154752000195</v>
      </c>
      <c r="J300" s="11">
        <v>20557959</v>
      </c>
      <c r="K300" s="12">
        <v>4179545</v>
      </c>
      <c r="L300" s="3">
        <v>0.20330544486444399</v>
      </c>
      <c r="M300" s="11">
        <v>20552488</v>
      </c>
      <c r="N300" s="12">
        <v>5808878</v>
      </c>
      <c r="O300" s="3">
        <v>0.28263624335895488</v>
      </c>
      <c r="P300" s="11">
        <v>21889987</v>
      </c>
      <c r="Q300" s="12">
        <v>6890887</v>
      </c>
      <c r="R300" s="3">
        <v>0.31479630389912977</v>
      </c>
      <c r="S300" s="10" t="e">
        <f>VLOOKUP(A300,Districts!$A$2:$R$608,19,FALSE)</f>
        <v>#REF!</v>
      </c>
      <c r="T300" s="13" t="e">
        <f>VLOOKUP(A300,Districts!$A$2:$R$608,20,FALSE)</f>
        <v>#REF!</v>
      </c>
      <c r="U300" s="3" t="e">
        <f>VLOOKUP(A300,Districts!$A$2:$R$608,21,FALSE)</f>
        <v>#REF!</v>
      </c>
    </row>
    <row r="301" spans="1:21" x14ac:dyDescent="0.2">
      <c r="A301" s="1" t="s">
        <v>678</v>
      </c>
      <c r="B301" s="1" t="s">
        <v>679</v>
      </c>
      <c r="C301" s="1" t="s">
        <v>111</v>
      </c>
      <c r="D301" s="25">
        <v>143840570</v>
      </c>
      <c r="E301" s="25">
        <v>24024345</v>
      </c>
      <c r="F301" s="26">
        <v>0.16702064653942902</v>
      </c>
      <c r="G301" s="25">
        <v>149161088</v>
      </c>
      <c r="H301" s="25">
        <v>28688508</v>
      </c>
      <c r="I301" s="26">
        <f t="shared" si="4"/>
        <v>0.19233238631244096</v>
      </c>
      <c r="J301" s="11">
        <v>153098786</v>
      </c>
      <c r="K301" s="12">
        <v>41745030</v>
      </c>
      <c r="L301" s="3">
        <v>0.27266728293978765</v>
      </c>
      <c r="M301" s="11">
        <v>161088707</v>
      </c>
      <c r="N301" s="12">
        <v>51214961</v>
      </c>
      <c r="O301" s="3">
        <v>0.31793017619788827</v>
      </c>
      <c r="P301" s="11">
        <v>170735770</v>
      </c>
      <c r="Q301" s="12">
        <v>59087921</v>
      </c>
      <c r="R301" s="3">
        <v>0.34607815925157337</v>
      </c>
      <c r="S301" s="10" t="e">
        <f>VLOOKUP(A301,Districts!$A$2:$R$608,19,FALSE)</f>
        <v>#REF!</v>
      </c>
      <c r="T301" s="13" t="e">
        <f>VLOOKUP(A301,Districts!$A$2:$R$608,20,FALSE)</f>
        <v>#REF!</v>
      </c>
      <c r="U301" s="3" t="e">
        <f>VLOOKUP(A301,Districts!$A$2:$R$608,21,FALSE)</f>
        <v>#REF!</v>
      </c>
    </row>
    <row r="302" spans="1:21" x14ac:dyDescent="0.2">
      <c r="A302" s="1" t="s">
        <v>680</v>
      </c>
      <c r="B302" s="1" t="s">
        <v>681</v>
      </c>
      <c r="C302" s="1" t="s">
        <v>177</v>
      </c>
      <c r="D302" s="25">
        <v>14627813</v>
      </c>
      <c r="E302" s="25">
        <v>4182946</v>
      </c>
      <c r="F302" s="26">
        <v>0.28595839993305905</v>
      </c>
      <c r="G302" s="25">
        <v>14716020</v>
      </c>
      <c r="H302" s="25">
        <v>3084178</v>
      </c>
      <c r="I302" s="26">
        <f t="shared" si="4"/>
        <v>0.20957962818751266</v>
      </c>
      <c r="J302" s="11">
        <v>14344277</v>
      </c>
      <c r="K302" s="12">
        <v>2225809</v>
      </c>
      <c r="L302" s="3">
        <v>0.15517052549947272</v>
      </c>
      <c r="M302" s="11">
        <v>14090327</v>
      </c>
      <c r="N302" s="12">
        <v>3011906</v>
      </c>
      <c r="O302" s="3">
        <v>0.21375699797456793</v>
      </c>
      <c r="P302" s="11">
        <v>14520638</v>
      </c>
      <c r="Q302" s="12">
        <v>4028222</v>
      </c>
      <c r="R302" s="3">
        <v>0.27741356819170065</v>
      </c>
      <c r="S302" s="10" t="e">
        <f>VLOOKUP(A302,Districts!$A$2:$R$608,19,FALSE)</f>
        <v>#REF!</v>
      </c>
      <c r="T302" s="13" t="e">
        <f>VLOOKUP(A302,Districts!$A$2:$R$608,20,FALSE)</f>
        <v>#REF!</v>
      </c>
      <c r="U302" s="3" t="e">
        <f>VLOOKUP(A302,Districts!$A$2:$R$608,21,FALSE)</f>
        <v>#REF!</v>
      </c>
    </row>
    <row r="303" spans="1:21" x14ac:dyDescent="0.2">
      <c r="A303" s="1" t="s">
        <v>682</v>
      </c>
      <c r="B303" s="1" t="s">
        <v>683</v>
      </c>
      <c r="C303" s="1" t="s">
        <v>177</v>
      </c>
      <c r="D303" s="25">
        <v>754063</v>
      </c>
      <c r="E303" s="25">
        <v>894739</v>
      </c>
      <c r="F303" s="26">
        <v>1.1865573566134395</v>
      </c>
      <c r="G303" s="25">
        <v>734229</v>
      </c>
      <c r="H303" s="25">
        <v>865712</v>
      </c>
      <c r="I303" s="26">
        <f t="shared" si="4"/>
        <v>1.179076282740126</v>
      </c>
      <c r="J303" s="11">
        <v>447158</v>
      </c>
      <c r="K303" s="12">
        <v>925324</v>
      </c>
      <c r="L303" s="3">
        <v>2.0693446164442992</v>
      </c>
      <c r="M303" s="11">
        <v>406730</v>
      </c>
      <c r="N303" s="12">
        <v>999273</v>
      </c>
      <c r="O303" s="3">
        <v>2.4568460649570967</v>
      </c>
      <c r="P303" s="11">
        <v>416451</v>
      </c>
      <c r="Q303" s="12">
        <v>1064317</v>
      </c>
      <c r="R303" s="3">
        <v>2.555683621842666</v>
      </c>
      <c r="S303" s="66">
        <v>560915</v>
      </c>
      <c r="T303" s="67">
        <v>988910</v>
      </c>
      <c r="U303" s="68">
        <v>1.7630300491161763</v>
      </c>
    </row>
    <row r="304" spans="1:21" x14ac:dyDescent="0.2">
      <c r="A304" s="1" t="s">
        <v>684</v>
      </c>
      <c r="B304" s="1" t="s">
        <v>685</v>
      </c>
      <c r="C304" s="1" t="s">
        <v>177</v>
      </c>
      <c r="D304" s="25">
        <v>12194261</v>
      </c>
      <c r="E304" s="25">
        <v>694575</v>
      </c>
      <c r="F304" s="26">
        <v>5.695917120356863E-2</v>
      </c>
      <c r="G304" s="25">
        <v>12785506</v>
      </c>
      <c r="H304" s="25">
        <v>1083874</v>
      </c>
      <c r="I304" s="26">
        <f t="shared" si="4"/>
        <v>8.4773649161793044E-2</v>
      </c>
      <c r="J304" s="11">
        <v>12595233</v>
      </c>
      <c r="K304" s="12">
        <v>1672798</v>
      </c>
      <c r="L304" s="3">
        <v>0.1328119932358536</v>
      </c>
      <c r="M304" s="11">
        <v>13155782</v>
      </c>
      <c r="N304" s="12">
        <v>2343339</v>
      </c>
      <c r="O304" s="3">
        <v>0.17812236475186347</v>
      </c>
      <c r="P304" s="11">
        <v>13963960</v>
      </c>
      <c r="Q304" s="12">
        <v>2473508</v>
      </c>
      <c r="R304" s="3">
        <v>0.17713513931578148</v>
      </c>
      <c r="S304" s="10" t="e">
        <f>VLOOKUP(A304,Districts!$A$2:$R$608,19,FALSE)</f>
        <v>#REF!</v>
      </c>
      <c r="T304" s="13" t="e">
        <f>VLOOKUP(A304,Districts!$A$2:$R$608,20,FALSE)</f>
        <v>#REF!</v>
      </c>
      <c r="U304" s="3" t="e">
        <f>VLOOKUP(A304,Districts!$A$2:$R$608,21,FALSE)</f>
        <v>#REF!</v>
      </c>
    </row>
    <row r="305" spans="1:21" x14ac:dyDescent="0.2">
      <c r="A305" s="1" t="s">
        <v>686</v>
      </c>
      <c r="B305" s="1" t="s">
        <v>687</v>
      </c>
      <c r="C305" s="1" t="s">
        <v>177</v>
      </c>
      <c r="D305" s="25">
        <v>23246030</v>
      </c>
      <c r="E305" s="25">
        <v>6150997</v>
      </c>
      <c r="F305" s="26">
        <v>0.26460419262988133</v>
      </c>
      <c r="G305" s="25">
        <v>23811460</v>
      </c>
      <c r="H305" s="25">
        <v>4060225</v>
      </c>
      <c r="I305" s="26">
        <f t="shared" si="4"/>
        <v>0.17051558367273573</v>
      </c>
      <c r="J305" s="11">
        <v>26314024</v>
      </c>
      <c r="K305" s="12">
        <v>506281</v>
      </c>
      <c r="L305" s="3">
        <v>1.923996877102491E-2</v>
      </c>
      <c r="M305" s="11">
        <v>21513965</v>
      </c>
      <c r="N305" s="12">
        <v>412009</v>
      </c>
      <c r="O305" s="3">
        <v>1.9150770209024698E-2</v>
      </c>
      <c r="P305" s="11">
        <v>22229967</v>
      </c>
      <c r="Q305" s="12">
        <v>1075250</v>
      </c>
      <c r="R305" s="3">
        <v>4.8369392541158518E-2</v>
      </c>
      <c r="S305" s="10" t="e">
        <f>VLOOKUP(A305,Districts!$A$2:$R$608,19,FALSE)</f>
        <v>#REF!</v>
      </c>
      <c r="T305" s="13" t="e">
        <f>VLOOKUP(A305,Districts!$A$2:$R$608,20,FALSE)</f>
        <v>#REF!</v>
      </c>
      <c r="U305" s="3" t="e">
        <f>VLOOKUP(A305,Districts!$A$2:$R$608,21,FALSE)</f>
        <v>#REF!</v>
      </c>
    </row>
    <row r="306" spans="1:21" x14ac:dyDescent="0.2">
      <c r="A306" s="1" t="s">
        <v>688</v>
      </c>
      <c r="B306" s="1" t="s">
        <v>689</v>
      </c>
      <c r="C306" s="1" t="s">
        <v>177</v>
      </c>
      <c r="D306" s="25">
        <v>22193778</v>
      </c>
      <c r="E306" s="25">
        <v>14926272</v>
      </c>
      <c r="F306" s="26">
        <v>0.67254308842775667</v>
      </c>
      <c r="G306" s="25">
        <v>22458884</v>
      </c>
      <c r="H306" s="25">
        <v>15444022</v>
      </c>
      <c r="I306" s="26">
        <f t="shared" si="4"/>
        <v>0.68765758797275944</v>
      </c>
      <c r="J306" s="11">
        <v>22388873</v>
      </c>
      <c r="K306" s="12">
        <v>15554129</v>
      </c>
      <c r="L306" s="3">
        <v>0.69472585779552187</v>
      </c>
      <c r="M306" s="11">
        <v>22557988</v>
      </c>
      <c r="N306" s="12">
        <v>15583581</v>
      </c>
      <c r="O306" s="3">
        <v>0.69082317979777275</v>
      </c>
      <c r="P306" s="11">
        <v>25416135</v>
      </c>
      <c r="Q306" s="12">
        <v>13387300</v>
      </c>
      <c r="R306" s="3">
        <v>0.52672446066248857</v>
      </c>
      <c r="S306" s="10" t="e">
        <f>VLOOKUP(A306,Districts!$A$2:$R$608,19,FALSE)</f>
        <v>#REF!</v>
      </c>
      <c r="T306" s="13" t="e">
        <f>VLOOKUP(A306,Districts!$A$2:$R$608,20,FALSE)</f>
        <v>#REF!</v>
      </c>
      <c r="U306" s="3" t="e">
        <f>VLOOKUP(A306,Districts!$A$2:$R$608,21,FALSE)</f>
        <v>#REF!</v>
      </c>
    </row>
    <row r="307" spans="1:21" x14ac:dyDescent="0.2">
      <c r="A307" s="1" t="s">
        <v>690</v>
      </c>
      <c r="B307" s="1" t="s">
        <v>691</v>
      </c>
      <c r="C307" s="1" t="s">
        <v>196</v>
      </c>
      <c r="D307" s="25">
        <v>12982305</v>
      </c>
      <c r="E307" s="25">
        <v>2083195</v>
      </c>
      <c r="F307" s="26">
        <v>0.1604641856742697</v>
      </c>
      <c r="G307" s="25">
        <v>12493353</v>
      </c>
      <c r="H307" s="25">
        <v>3437167</v>
      </c>
      <c r="I307" s="26">
        <f t="shared" si="4"/>
        <v>0.27511965762914087</v>
      </c>
      <c r="J307" s="11">
        <v>12725126</v>
      </c>
      <c r="K307" s="12">
        <v>5519819</v>
      </c>
      <c r="L307" s="3">
        <v>0.43377322943599927</v>
      </c>
      <c r="M307" s="11">
        <v>13372653</v>
      </c>
      <c r="N307" s="12">
        <v>8944975</v>
      </c>
      <c r="O307" s="3">
        <v>0.66890055398880088</v>
      </c>
      <c r="P307" s="11">
        <v>15042297</v>
      </c>
      <c r="Q307" s="12">
        <v>11361700</v>
      </c>
      <c r="R307" s="3">
        <v>0.75531682428554625</v>
      </c>
      <c r="S307" s="10" t="e">
        <f>VLOOKUP(A307,Districts!$A$2:$R$608,19,FALSE)</f>
        <v>#REF!</v>
      </c>
      <c r="T307" s="13" t="e">
        <f>VLOOKUP(A307,Districts!$A$2:$R$608,20,FALSE)</f>
        <v>#REF!</v>
      </c>
      <c r="U307" s="3" t="e">
        <f>VLOOKUP(A307,Districts!$A$2:$R$608,21,FALSE)</f>
        <v>#REF!</v>
      </c>
    </row>
    <row r="308" spans="1:21" x14ac:dyDescent="0.2">
      <c r="A308" s="1" t="s">
        <v>692</v>
      </c>
      <c r="B308" s="1" t="s">
        <v>693</v>
      </c>
      <c r="C308" s="1" t="s">
        <v>196</v>
      </c>
      <c r="D308" s="25">
        <v>9229228</v>
      </c>
      <c r="E308" s="25">
        <v>1955042</v>
      </c>
      <c r="F308" s="26">
        <v>0.21183158548038905</v>
      </c>
      <c r="G308" s="25">
        <v>8693228</v>
      </c>
      <c r="H308" s="25">
        <v>1322555</v>
      </c>
      <c r="I308" s="26">
        <f t="shared" si="4"/>
        <v>0.15213623754030148</v>
      </c>
      <c r="J308" s="11">
        <v>8107665</v>
      </c>
      <c r="K308" s="12">
        <v>1352129</v>
      </c>
      <c r="L308" s="3">
        <v>0.16677169073956558</v>
      </c>
      <c r="M308" s="11">
        <v>8288738</v>
      </c>
      <c r="N308" s="12">
        <v>1437331</v>
      </c>
      <c r="O308" s="3">
        <v>0.17340770090694144</v>
      </c>
      <c r="P308" s="11">
        <v>8120627</v>
      </c>
      <c r="Q308" s="12">
        <v>1771518</v>
      </c>
      <c r="R308" s="3">
        <v>0.21815039651494891</v>
      </c>
      <c r="S308" s="10" t="e">
        <f>VLOOKUP(A308,Districts!$A$2:$R$608,19,FALSE)</f>
        <v>#REF!</v>
      </c>
      <c r="T308" s="13" t="e">
        <f>VLOOKUP(A308,Districts!$A$2:$R$608,20,FALSE)</f>
        <v>#REF!</v>
      </c>
      <c r="U308" s="3" t="e">
        <f>VLOOKUP(A308,Districts!$A$2:$R$608,21,FALSE)</f>
        <v>#REF!</v>
      </c>
    </row>
    <row r="309" spans="1:21" x14ac:dyDescent="0.2">
      <c r="A309" s="1" t="s">
        <v>694</v>
      </c>
      <c r="B309" s="1" t="s">
        <v>695</v>
      </c>
      <c r="C309" s="1" t="s">
        <v>196</v>
      </c>
      <c r="D309" s="25">
        <v>14775050</v>
      </c>
      <c r="E309" s="25">
        <v>1931776</v>
      </c>
      <c r="F309" s="26">
        <v>0.13074581811905883</v>
      </c>
      <c r="G309" s="25">
        <v>15301322</v>
      </c>
      <c r="H309" s="25">
        <v>1498100</v>
      </c>
      <c r="I309" s="26">
        <f t="shared" si="4"/>
        <v>9.7906573039898123E-2</v>
      </c>
      <c r="J309" s="11">
        <v>15468725</v>
      </c>
      <c r="K309" s="12">
        <v>1606645</v>
      </c>
      <c r="L309" s="3">
        <v>0.10386408705306999</v>
      </c>
      <c r="M309" s="11">
        <v>16049377</v>
      </c>
      <c r="N309" s="12">
        <v>2131014</v>
      </c>
      <c r="O309" s="3">
        <v>0.13277861190499793</v>
      </c>
      <c r="P309" s="11">
        <v>16696953</v>
      </c>
      <c r="Q309" s="12">
        <v>2616044</v>
      </c>
      <c r="R309" s="3">
        <v>0.1566779280027919</v>
      </c>
      <c r="S309" s="10" t="e">
        <f>VLOOKUP(A309,Districts!$A$2:$R$608,19,FALSE)</f>
        <v>#REF!</v>
      </c>
      <c r="T309" s="13" t="e">
        <f>VLOOKUP(A309,Districts!$A$2:$R$608,20,FALSE)</f>
        <v>#REF!</v>
      </c>
      <c r="U309" s="3" t="e">
        <f>VLOOKUP(A309,Districts!$A$2:$R$608,21,FALSE)</f>
        <v>#REF!</v>
      </c>
    </row>
    <row r="310" spans="1:21" x14ac:dyDescent="0.2">
      <c r="A310" s="1" t="s">
        <v>696</v>
      </c>
      <c r="B310" s="1" t="s">
        <v>697</v>
      </c>
      <c r="C310" s="1" t="s">
        <v>196</v>
      </c>
      <c r="D310" s="25">
        <v>19253054</v>
      </c>
      <c r="E310" s="25">
        <v>4489620</v>
      </c>
      <c r="F310" s="26">
        <v>0.23319001754215202</v>
      </c>
      <c r="G310" s="25">
        <v>18879132</v>
      </c>
      <c r="H310" s="25">
        <v>5767476</v>
      </c>
      <c r="I310" s="26">
        <f t="shared" si="4"/>
        <v>0.30549476533137221</v>
      </c>
      <c r="J310" s="11">
        <v>19581568</v>
      </c>
      <c r="K310" s="12">
        <v>6310222</v>
      </c>
      <c r="L310" s="3">
        <v>0.32225315153515793</v>
      </c>
      <c r="M310" s="11">
        <v>19762656</v>
      </c>
      <c r="N310" s="12">
        <v>7698349</v>
      </c>
      <c r="O310" s="3">
        <v>0.38954020147899149</v>
      </c>
      <c r="P310" s="11">
        <v>20216978</v>
      </c>
      <c r="Q310" s="12">
        <v>8434399</v>
      </c>
      <c r="R310" s="3">
        <v>0.417193855580196</v>
      </c>
      <c r="S310" s="10" t="e">
        <f>VLOOKUP(A310,Districts!$A$2:$R$608,19,FALSE)</f>
        <v>#REF!</v>
      </c>
      <c r="T310" s="13" t="e">
        <f>VLOOKUP(A310,Districts!$A$2:$R$608,20,FALSE)</f>
        <v>#REF!</v>
      </c>
      <c r="U310" s="3" t="e">
        <f>VLOOKUP(A310,Districts!$A$2:$R$608,21,FALSE)</f>
        <v>#REF!</v>
      </c>
    </row>
    <row r="311" spans="1:21" x14ac:dyDescent="0.2">
      <c r="A311" s="1" t="s">
        <v>698</v>
      </c>
      <c r="B311" s="1" t="s">
        <v>699</v>
      </c>
      <c r="C311" s="1" t="s">
        <v>196</v>
      </c>
      <c r="D311" s="25">
        <v>11938952</v>
      </c>
      <c r="E311" s="25">
        <v>4979829</v>
      </c>
      <c r="F311" s="26">
        <v>0.41710771598713187</v>
      </c>
      <c r="G311" s="25">
        <v>12268295</v>
      </c>
      <c r="H311" s="25">
        <v>5251777</v>
      </c>
      <c r="I311" s="26">
        <f t="shared" si="4"/>
        <v>0.42807716964745307</v>
      </c>
      <c r="J311" s="11">
        <v>12168189</v>
      </c>
      <c r="K311" s="12">
        <v>5546826</v>
      </c>
      <c r="L311" s="3">
        <v>0.45584646984033533</v>
      </c>
      <c r="M311" s="11">
        <v>12309761</v>
      </c>
      <c r="N311" s="12">
        <v>6674475</v>
      </c>
      <c r="O311" s="3">
        <v>0.54220995842242592</v>
      </c>
      <c r="P311" s="11">
        <v>12897441</v>
      </c>
      <c r="Q311" s="12">
        <v>7712497</v>
      </c>
      <c r="R311" s="3">
        <v>0.59798660835122253</v>
      </c>
      <c r="S311" s="10" t="e">
        <f>VLOOKUP(A311,Districts!$A$2:$R$608,19,FALSE)</f>
        <v>#REF!</v>
      </c>
      <c r="T311" s="13" t="e">
        <f>VLOOKUP(A311,Districts!$A$2:$R$608,20,FALSE)</f>
        <v>#REF!</v>
      </c>
      <c r="U311" s="3" t="e">
        <f>VLOOKUP(A311,Districts!$A$2:$R$608,21,FALSE)</f>
        <v>#REF!</v>
      </c>
    </row>
    <row r="312" spans="1:21" x14ac:dyDescent="0.2">
      <c r="A312" s="1" t="s">
        <v>700</v>
      </c>
      <c r="B312" s="1" t="s">
        <v>701</v>
      </c>
      <c r="C312" s="1" t="s">
        <v>196</v>
      </c>
      <c r="D312" s="25">
        <v>96181197</v>
      </c>
      <c r="E312" s="25">
        <v>6845142</v>
      </c>
      <c r="F312" s="26">
        <v>7.1169232797133941E-2</v>
      </c>
      <c r="G312" s="25">
        <v>88584827</v>
      </c>
      <c r="H312" s="25">
        <v>12715103</v>
      </c>
      <c r="I312" s="26">
        <f t="shared" si="4"/>
        <v>0.14353590146989845</v>
      </c>
      <c r="J312" s="11">
        <v>92360803</v>
      </c>
      <c r="K312" s="12">
        <v>17547587</v>
      </c>
      <c r="L312" s="3">
        <v>0.18998954567339568</v>
      </c>
      <c r="M312" s="11">
        <v>96607567</v>
      </c>
      <c r="N312" s="12">
        <v>21962237</v>
      </c>
      <c r="O312" s="3">
        <v>0.22733454202402179</v>
      </c>
      <c r="P312" s="11">
        <v>105223107</v>
      </c>
      <c r="Q312" s="12">
        <v>23411920</v>
      </c>
      <c r="R312" s="3">
        <v>0.22249789677850892</v>
      </c>
      <c r="S312" s="10" t="e">
        <f>VLOOKUP(A312,Districts!$A$2:$R$608,19,FALSE)</f>
        <v>#REF!</v>
      </c>
      <c r="T312" s="13" t="e">
        <f>VLOOKUP(A312,Districts!$A$2:$R$608,20,FALSE)</f>
        <v>#REF!</v>
      </c>
      <c r="U312" s="3" t="e">
        <f>VLOOKUP(A312,Districts!$A$2:$R$608,21,FALSE)</f>
        <v>#REF!</v>
      </c>
    </row>
    <row r="313" spans="1:21" x14ac:dyDescent="0.2">
      <c r="A313" s="1" t="s">
        <v>702</v>
      </c>
      <c r="B313" s="1" t="s">
        <v>703</v>
      </c>
      <c r="C313" s="1" t="s">
        <v>196</v>
      </c>
      <c r="D313" s="25">
        <v>6523087</v>
      </c>
      <c r="E313" s="25">
        <v>2583191</v>
      </c>
      <c r="F313" s="26">
        <v>0.39600744248850278</v>
      </c>
      <c r="G313" s="25">
        <v>6826352</v>
      </c>
      <c r="H313" s="25">
        <v>2097112</v>
      </c>
      <c r="I313" s="26">
        <f t="shared" si="4"/>
        <v>0.30720830100762458</v>
      </c>
      <c r="J313" s="11">
        <v>7218348</v>
      </c>
      <c r="K313" s="12">
        <v>1363000</v>
      </c>
      <c r="L313" s="3">
        <v>0.18882436812411926</v>
      </c>
      <c r="M313" s="11">
        <v>7325952</v>
      </c>
      <c r="N313" s="12">
        <v>750251</v>
      </c>
      <c r="O313" s="3">
        <v>0.10241003490058356</v>
      </c>
      <c r="P313" s="11">
        <v>7230778</v>
      </c>
      <c r="Q313" s="12">
        <v>447441</v>
      </c>
      <c r="R313" s="3">
        <v>6.1880063251838181E-2</v>
      </c>
      <c r="S313" s="10" t="e">
        <f>VLOOKUP(A313,Districts!$A$2:$R$608,19,FALSE)</f>
        <v>#REF!</v>
      </c>
      <c r="T313" s="13" t="e">
        <f>VLOOKUP(A313,Districts!$A$2:$R$608,20,FALSE)</f>
        <v>#REF!</v>
      </c>
      <c r="U313" s="3" t="e">
        <f>VLOOKUP(A313,Districts!$A$2:$R$608,21,FALSE)</f>
        <v>#REF!</v>
      </c>
    </row>
    <row r="314" spans="1:21" x14ac:dyDescent="0.2">
      <c r="A314" s="1" t="s">
        <v>704</v>
      </c>
      <c r="B314" s="1" t="s">
        <v>705</v>
      </c>
      <c r="C314" s="1" t="s">
        <v>378</v>
      </c>
      <c r="D314" s="25">
        <v>22323773</v>
      </c>
      <c r="E314" s="25">
        <v>4540492</v>
      </c>
      <c r="F314" s="26">
        <v>0.20339267918554807</v>
      </c>
      <c r="G314" s="25">
        <v>22708536</v>
      </c>
      <c r="H314" s="25">
        <v>5995572</v>
      </c>
      <c r="I314" s="26">
        <f t="shared" si="4"/>
        <v>0.26402283264760001</v>
      </c>
      <c r="J314" s="11">
        <v>22619700</v>
      </c>
      <c r="K314" s="12">
        <v>7969554</v>
      </c>
      <c r="L314" s="3">
        <v>0.35232801496041061</v>
      </c>
      <c r="M314" s="11">
        <v>24987879</v>
      </c>
      <c r="N314" s="12">
        <v>9429038</v>
      </c>
      <c r="O314" s="3">
        <v>0.37734447169365593</v>
      </c>
      <c r="P314" s="11">
        <v>24551865</v>
      </c>
      <c r="Q314" s="12">
        <v>10849257</v>
      </c>
      <c r="R314" s="3">
        <v>0.44189135937331031</v>
      </c>
      <c r="S314" s="10" t="e">
        <f>VLOOKUP(A314,Districts!$A$2:$R$608,19,FALSE)</f>
        <v>#REF!</v>
      </c>
      <c r="T314" s="13" t="e">
        <f>VLOOKUP(A314,Districts!$A$2:$R$608,20,FALSE)</f>
        <v>#REF!</v>
      </c>
      <c r="U314" s="3" t="e">
        <f>VLOOKUP(A314,Districts!$A$2:$R$608,21,FALSE)</f>
        <v>#REF!</v>
      </c>
    </row>
    <row r="315" spans="1:21" x14ac:dyDescent="0.2">
      <c r="A315" s="1" t="s">
        <v>706</v>
      </c>
      <c r="B315" s="1" t="s">
        <v>707</v>
      </c>
      <c r="C315" s="1" t="s">
        <v>46</v>
      </c>
      <c r="D315" s="25">
        <v>34753313</v>
      </c>
      <c r="E315" s="25">
        <v>4909473</v>
      </c>
      <c r="F315" s="26">
        <v>0.14126633049344101</v>
      </c>
      <c r="G315" s="25">
        <v>33568402</v>
      </c>
      <c r="H315" s="25">
        <v>7010064</v>
      </c>
      <c r="I315" s="26">
        <f t="shared" si="4"/>
        <v>0.20882924364406741</v>
      </c>
      <c r="J315" s="11">
        <v>33676932</v>
      </c>
      <c r="K315" s="12">
        <v>9293362</v>
      </c>
      <c r="L315" s="3">
        <v>0.27595631336013626</v>
      </c>
      <c r="M315" s="11">
        <v>34554826</v>
      </c>
      <c r="N315" s="12">
        <v>13036299</v>
      </c>
      <c r="O315" s="3">
        <v>0.37726420616327222</v>
      </c>
      <c r="P315" s="11">
        <v>36021188</v>
      </c>
      <c r="Q315" s="12">
        <v>17407677</v>
      </c>
      <c r="R315" s="3">
        <v>0.48326215670621414</v>
      </c>
      <c r="S315" s="10" t="e">
        <f>VLOOKUP(A315,Districts!$A$2:$R$608,19,FALSE)</f>
        <v>#REF!</v>
      </c>
      <c r="T315" s="13" t="e">
        <f>VLOOKUP(A315,Districts!$A$2:$R$608,20,FALSE)</f>
        <v>#REF!</v>
      </c>
      <c r="U315" s="3" t="e">
        <f>VLOOKUP(A315,Districts!$A$2:$R$608,21,FALSE)</f>
        <v>#REF!</v>
      </c>
    </row>
    <row r="316" spans="1:21" x14ac:dyDescent="0.2">
      <c r="A316" s="1" t="s">
        <v>708</v>
      </c>
      <c r="B316" s="1" t="s">
        <v>709</v>
      </c>
      <c r="C316" s="1" t="s">
        <v>46</v>
      </c>
      <c r="D316" s="25">
        <v>22380715</v>
      </c>
      <c r="E316" s="25">
        <v>7913222</v>
      </c>
      <c r="F316" s="26">
        <v>0.35357324375025551</v>
      </c>
      <c r="G316" s="25">
        <v>22962337</v>
      </c>
      <c r="H316" s="25">
        <v>8812320</v>
      </c>
      <c r="I316" s="26">
        <f t="shared" si="4"/>
        <v>0.38377278410294213</v>
      </c>
      <c r="J316" s="11">
        <v>23165807</v>
      </c>
      <c r="K316" s="12">
        <v>9779659</v>
      </c>
      <c r="L316" s="3">
        <v>0.4221592194047028</v>
      </c>
      <c r="M316" s="11">
        <v>24793382</v>
      </c>
      <c r="N316" s="12">
        <v>9975230</v>
      </c>
      <c r="O316" s="3">
        <v>0.40233438100538282</v>
      </c>
      <c r="P316" s="11">
        <v>25745906</v>
      </c>
      <c r="Q316" s="12">
        <v>10431175</v>
      </c>
      <c r="R316" s="3">
        <v>0.40515859103967833</v>
      </c>
      <c r="S316" s="10" t="e">
        <f>VLOOKUP(A316,Districts!$A$2:$R$608,19,FALSE)</f>
        <v>#REF!</v>
      </c>
      <c r="T316" s="13" t="e">
        <f>VLOOKUP(A316,Districts!$A$2:$R$608,20,FALSE)</f>
        <v>#REF!</v>
      </c>
      <c r="U316" s="3" t="e">
        <f>VLOOKUP(A316,Districts!$A$2:$R$608,21,FALSE)</f>
        <v>#REF!</v>
      </c>
    </row>
    <row r="317" spans="1:21" x14ac:dyDescent="0.2">
      <c r="A317" s="1" t="s">
        <v>710</v>
      </c>
      <c r="B317" s="1" t="s">
        <v>711</v>
      </c>
      <c r="C317" s="1" t="s">
        <v>46</v>
      </c>
      <c r="D317" s="25">
        <v>80326892</v>
      </c>
      <c r="E317" s="25">
        <v>9441500</v>
      </c>
      <c r="F317" s="26">
        <v>0.1175384701800737</v>
      </c>
      <c r="G317" s="25">
        <v>78385665</v>
      </c>
      <c r="H317" s="25">
        <v>8731342</v>
      </c>
      <c r="I317" s="26">
        <f t="shared" si="4"/>
        <v>0.11138952511278688</v>
      </c>
      <c r="J317" s="11">
        <v>80478822</v>
      </c>
      <c r="K317" s="12">
        <v>9033224</v>
      </c>
      <c r="L317" s="3">
        <v>0.11224349183441079</v>
      </c>
      <c r="M317" s="11">
        <v>82878334</v>
      </c>
      <c r="N317" s="12">
        <v>7915107</v>
      </c>
      <c r="O317" s="3">
        <v>9.5502728131576578E-2</v>
      </c>
      <c r="P317" s="11">
        <v>81013632</v>
      </c>
      <c r="Q317" s="12">
        <v>9233662</v>
      </c>
      <c r="R317" s="3">
        <v>0.11397664531322334</v>
      </c>
      <c r="S317" s="10" t="e">
        <f>VLOOKUP(A317,Districts!$A$2:$R$608,19,FALSE)</f>
        <v>#REF!</v>
      </c>
      <c r="T317" s="13" t="e">
        <f>VLOOKUP(A317,Districts!$A$2:$R$608,20,FALSE)</f>
        <v>#REF!</v>
      </c>
      <c r="U317" s="3" t="e">
        <f>VLOOKUP(A317,Districts!$A$2:$R$608,21,FALSE)</f>
        <v>#REF!</v>
      </c>
    </row>
    <row r="318" spans="1:21" x14ac:dyDescent="0.2">
      <c r="A318" s="1" t="s">
        <v>712</v>
      </c>
      <c r="B318" s="1" t="s">
        <v>713</v>
      </c>
      <c r="C318" s="1" t="s">
        <v>46</v>
      </c>
      <c r="D318" s="25">
        <v>65045506</v>
      </c>
      <c r="E318" s="25">
        <v>5075030</v>
      </c>
      <c r="F318" s="26">
        <v>7.802276148024738E-2</v>
      </c>
      <c r="G318" s="25">
        <v>65181045</v>
      </c>
      <c r="H318" s="25">
        <v>2022149</v>
      </c>
      <c r="I318" s="26">
        <f t="shared" si="4"/>
        <v>3.1023574414923847E-2</v>
      </c>
      <c r="J318" s="11">
        <v>69374254</v>
      </c>
      <c r="K318" s="12">
        <v>80292</v>
      </c>
      <c r="L318" s="3">
        <v>1.1573746075885731E-3</v>
      </c>
      <c r="M318" s="11">
        <v>67858413</v>
      </c>
      <c r="N318" s="12">
        <v>43474</v>
      </c>
      <c r="O318" s="3">
        <v>6.4065748192490145E-4</v>
      </c>
      <c r="P318" s="11">
        <v>65434967</v>
      </c>
      <c r="Q318" s="12">
        <v>485748</v>
      </c>
      <c r="R318" s="3">
        <v>7.4233704435122585E-3</v>
      </c>
      <c r="S318" s="10" t="e">
        <f>VLOOKUP(A318,Districts!$A$2:$R$608,19,FALSE)</f>
        <v>#REF!</v>
      </c>
      <c r="T318" s="13" t="e">
        <f>VLOOKUP(A318,Districts!$A$2:$R$608,20,FALSE)</f>
        <v>#REF!</v>
      </c>
      <c r="U318" s="3" t="e">
        <f>VLOOKUP(A318,Districts!$A$2:$R$608,21,FALSE)</f>
        <v>#REF!</v>
      </c>
    </row>
    <row r="319" spans="1:21" x14ac:dyDescent="0.2">
      <c r="A319" s="1" t="s">
        <v>714</v>
      </c>
      <c r="B319" s="1" t="s">
        <v>715</v>
      </c>
      <c r="C319" s="1" t="s">
        <v>46</v>
      </c>
      <c r="D319" s="25">
        <v>50867535</v>
      </c>
      <c r="E319" s="25">
        <v>18869204</v>
      </c>
      <c r="F319" s="26">
        <v>0.37094787471026464</v>
      </c>
      <c r="G319" s="25">
        <v>51127678</v>
      </c>
      <c r="H319" s="25">
        <v>17652705</v>
      </c>
      <c r="I319" s="26">
        <f t="shared" si="4"/>
        <v>0.34526709779387987</v>
      </c>
      <c r="J319" s="11">
        <v>53450371</v>
      </c>
      <c r="K319" s="12">
        <v>15901260</v>
      </c>
      <c r="L319" s="3">
        <v>0.29749578351850914</v>
      </c>
      <c r="M319" s="11">
        <v>55384600</v>
      </c>
      <c r="N319" s="12">
        <v>14423319</v>
      </c>
      <c r="O319" s="3">
        <v>0.2604211098391972</v>
      </c>
      <c r="P319" s="11">
        <v>58217246</v>
      </c>
      <c r="Q319" s="12">
        <v>12357146</v>
      </c>
      <c r="R319" s="3">
        <v>0.2122591989322202</v>
      </c>
      <c r="S319" s="10" t="e">
        <f>VLOOKUP(A319,Districts!$A$2:$R$608,19,FALSE)</f>
        <v>#REF!</v>
      </c>
      <c r="T319" s="13" t="e">
        <f>VLOOKUP(A319,Districts!$A$2:$R$608,20,FALSE)</f>
        <v>#REF!</v>
      </c>
      <c r="U319" s="3" t="e">
        <f>VLOOKUP(A319,Districts!$A$2:$R$608,21,FALSE)</f>
        <v>#REF!</v>
      </c>
    </row>
    <row r="320" spans="1:21" x14ac:dyDescent="0.2">
      <c r="A320" s="1" t="s">
        <v>716</v>
      </c>
      <c r="B320" s="1" t="s">
        <v>717</v>
      </c>
      <c r="C320" s="1" t="s">
        <v>46</v>
      </c>
      <c r="D320" s="25">
        <v>52824460</v>
      </c>
      <c r="E320" s="25">
        <v>4931238</v>
      </c>
      <c r="F320" s="26">
        <v>9.3351413341470985E-2</v>
      </c>
      <c r="G320" s="25">
        <v>54342470</v>
      </c>
      <c r="H320" s="25">
        <v>9207654</v>
      </c>
      <c r="I320" s="26">
        <f t="shared" si="4"/>
        <v>0.16943753200765441</v>
      </c>
      <c r="J320" s="11">
        <v>57475485</v>
      </c>
      <c r="K320" s="12">
        <v>11768173</v>
      </c>
      <c r="L320" s="3">
        <v>0.20475117347857091</v>
      </c>
      <c r="M320" s="11">
        <v>65238093</v>
      </c>
      <c r="N320" s="12">
        <v>10276291</v>
      </c>
      <c r="O320" s="3">
        <v>0.15751979445505865</v>
      </c>
      <c r="P320" s="11">
        <v>61563028</v>
      </c>
      <c r="Q320" s="12">
        <v>17406215</v>
      </c>
      <c r="R320" s="3">
        <v>0.28273812327749703</v>
      </c>
      <c r="S320" s="10" t="e">
        <f>VLOOKUP(A320,Districts!$A$2:$R$608,19,FALSE)</f>
        <v>#REF!</v>
      </c>
      <c r="T320" s="13" t="e">
        <f>VLOOKUP(A320,Districts!$A$2:$R$608,20,FALSE)</f>
        <v>#REF!</v>
      </c>
      <c r="U320" s="3" t="e">
        <f>VLOOKUP(A320,Districts!$A$2:$R$608,21,FALSE)</f>
        <v>#REF!</v>
      </c>
    </row>
    <row r="321" spans="1:21" x14ac:dyDescent="0.2">
      <c r="A321" s="1" t="s">
        <v>718</v>
      </c>
      <c r="B321" s="1" t="s">
        <v>719</v>
      </c>
      <c r="C321" s="1" t="s">
        <v>46</v>
      </c>
      <c r="D321" s="25">
        <v>160620009</v>
      </c>
      <c r="E321" s="25">
        <v>14919173</v>
      </c>
      <c r="F321" s="26">
        <v>9.2884897049159046E-2</v>
      </c>
      <c r="G321" s="25">
        <v>159944218</v>
      </c>
      <c r="H321" s="25">
        <v>17544507</v>
      </c>
      <c r="I321" s="26">
        <f t="shared" si="4"/>
        <v>0.10969141128940341</v>
      </c>
      <c r="J321" s="11">
        <v>161371143</v>
      </c>
      <c r="K321" s="12">
        <v>21185282</v>
      </c>
      <c r="L321" s="3">
        <v>0.13128296426579814</v>
      </c>
      <c r="M321" s="11">
        <v>165613880</v>
      </c>
      <c r="N321" s="12">
        <v>27199084</v>
      </c>
      <c r="O321" s="3">
        <v>0.1642319109968319</v>
      </c>
      <c r="P321" s="11">
        <v>168514546</v>
      </c>
      <c r="Q321" s="12">
        <v>33217860</v>
      </c>
      <c r="R321" s="3">
        <v>0.19712161821330249</v>
      </c>
      <c r="S321" s="10" t="e">
        <f>VLOOKUP(A321,Districts!$A$2:$R$608,19,FALSE)</f>
        <v>#REF!</v>
      </c>
      <c r="T321" s="13" t="e">
        <f>VLOOKUP(A321,Districts!$A$2:$R$608,20,FALSE)</f>
        <v>#REF!</v>
      </c>
      <c r="U321" s="3" t="e">
        <f>VLOOKUP(A321,Districts!$A$2:$R$608,21,FALSE)</f>
        <v>#REF!</v>
      </c>
    </row>
    <row r="322" spans="1:21" x14ac:dyDescent="0.2">
      <c r="A322" s="1" t="s">
        <v>720</v>
      </c>
      <c r="B322" s="1" t="s">
        <v>721</v>
      </c>
      <c r="C322" s="1" t="s">
        <v>46</v>
      </c>
      <c r="D322" s="25">
        <v>162547451</v>
      </c>
      <c r="E322" s="25">
        <v>40825758</v>
      </c>
      <c r="F322" s="26">
        <v>0.2511620929693939</v>
      </c>
      <c r="G322" s="25">
        <v>163582592</v>
      </c>
      <c r="H322" s="25">
        <v>38645410</v>
      </c>
      <c r="I322" s="26">
        <f t="shared" si="4"/>
        <v>0.23624402528112526</v>
      </c>
      <c r="J322" s="11">
        <v>166253117</v>
      </c>
      <c r="K322" s="12">
        <v>38241503</v>
      </c>
      <c r="L322" s="3">
        <v>0.23001976558430481</v>
      </c>
      <c r="M322" s="11">
        <v>170808676</v>
      </c>
      <c r="N322" s="12">
        <v>47374313</v>
      </c>
      <c r="O322" s="3">
        <v>0.2773530836337611</v>
      </c>
      <c r="P322" s="11">
        <v>176577172</v>
      </c>
      <c r="Q322" s="12">
        <v>58577996</v>
      </c>
      <c r="R322" s="3">
        <v>0.33174161380271738</v>
      </c>
      <c r="S322" s="10" t="e">
        <f>VLOOKUP(A322,Districts!$A$2:$R$608,19,FALSE)</f>
        <v>#REF!</v>
      </c>
      <c r="T322" s="13" t="e">
        <f>VLOOKUP(A322,Districts!$A$2:$R$608,20,FALSE)</f>
        <v>#REF!</v>
      </c>
      <c r="U322" s="3" t="e">
        <f>VLOOKUP(A322,Districts!$A$2:$R$608,21,FALSE)</f>
        <v>#REF!</v>
      </c>
    </row>
    <row r="323" spans="1:21" x14ac:dyDescent="0.2">
      <c r="A323" s="1" t="s">
        <v>722</v>
      </c>
      <c r="B323" s="1" t="s">
        <v>723</v>
      </c>
      <c r="C323" s="1" t="s">
        <v>516</v>
      </c>
      <c r="D323" s="25">
        <v>11737391</v>
      </c>
      <c r="E323" s="25">
        <v>5058518</v>
      </c>
      <c r="F323" s="26">
        <v>0.43097465186258171</v>
      </c>
      <c r="G323" s="25">
        <v>11779882</v>
      </c>
      <c r="H323" s="25">
        <v>4664770</v>
      </c>
      <c r="I323" s="26">
        <f t="shared" si="4"/>
        <v>0.3959946288086757</v>
      </c>
      <c r="J323" s="11">
        <v>11980342</v>
      </c>
      <c r="K323" s="12">
        <v>3822101</v>
      </c>
      <c r="L323" s="3">
        <v>0.31903104268642746</v>
      </c>
      <c r="M323" s="11">
        <v>12771466</v>
      </c>
      <c r="N323" s="12">
        <v>2582046</v>
      </c>
      <c r="O323" s="3">
        <v>0.20217303166292735</v>
      </c>
      <c r="P323" s="11">
        <v>11874718</v>
      </c>
      <c r="Q323" s="12">
        <v>3863254</v>
      </c>
      <c r="R323" s="3">
        <v>0.32533437846692442</v>
      </c>
      <c r="S323" s="10" t="e">
        <f>VLOOKUP(A323,Districts!$A$2:$R$608,19,FALSE)</f>
        <v>#REF!</v>
      </c>
      <c r="T323" s="13" t="e">
        <f>VLOOKUP(A323,Districts!$A$2:$R$608,20,FALSE)</f>
        <v>#REF!</v>
      </c>
      <c r="U323" s="3" t="e">
        <f>VLOOKUP(A323,Districts!$A$2:$R$608,21,FALSE)</f>
        <v>#REF!</v>
      </c>
    </row>
    <row r="324" spans="1:21" x14ac:dyDescent="0.2">
      <c r="A324" s="1" t="s">
        <v>724</v>
      </c>
      <c r="B324" s="1" t="s">
        <v>725</v>
      </c>
      <c r="C324" s="1" t="s">
        <v>516</v>
      </c>
      <c r="D324" s="25">
        <v>12187378</v>
      </c>
      <c r="E324" s="25">
        <v>4813749</v>
      </c>
      <c r="F324" s="26">
        <v>0.39497823075644328</v>
      </c>
      <c r="G324" s="25">
        <v>12086395</v>
      </c>
      <c r="H324" s="25">
        <v>4960392</v>
      </c>
      <c r="I324" s="26">
        <f t="shared" ref="I324:I387" si="5">H324/G324</f>
        <v>0.41041121029057881</v>
      </c>
      <c r="J324" s="11">
        <v>12310454</v>
      </c>
      <c r="K324" s="12">
        <v>4980038</v>
      </c>
      <c r="L324" s="3">
        <v>0.40453731438336882</v>
      </c>
      <c r="M324" s="11">
        <v>12438240</v>
      </c>
      <c r="N324" s="12">
        <v>5627516</v>
      </c>
      <c r="O324" s="3">
        <v>0.45243667914431623</v>
      </c>
      <c r="P324" s="11">
        <v>13002601</v>
      </c>
      <c r="Q324" s="12">
        <v>7004045</v>
      </c>
      <c r="R324" s="3">
        <v>0.53866491788835169</v>
      </c>
      <c r="S324" s="10" t="e">
        <f>VLOOKUP(A324,Districts!$A$2:$R$608,19,FALSE)</f>
        <v>#REF!</v>
      </c>
      <c r="T324" s="13" t="e">
        <f>VLOOKUP(A324,Districts!$A$2:$R$608,20,FALSE)</f>
        <v>#REF!</v>
      </c>
      <c r="U324" s="3" t="e">
        <f>VLOOKUP(A324,Districts!$A$2:$R$608,21,FALSE)</f>
        <v>#REF!</v>
      </c>
    </row>
    <row r="325" spans="1:21" x14ac:dyDescent="0.2">
      <c r="A325" s="1" t="s">
        <v>726</v>
      </c>
      <c r="B325" s="1" t="s">
        <v>727</v>
      </c>
      <c r="C325" s="1" t="s">
        <v>516</v>
      </c>
      <c r="D325" s="25">
        <v>4571073</v>
      </c>
      <c r="E325" s="25">
        <v>1372345</v>
      </c>
      <c r="F325" s="26">
        <v>0.3002238205340409</v>
      </c>
      <c r="G325" s="25">
        <v>4266267</v>
      </c>
      <c r="H325" s="25">
        <v>1474782</v>
      </c>
      <c r="I325" s="26">
        <f t="shared" si="5"/>
        <v>0.34568441215704504</v>
      </c>
      <c r="J325" s="11">
        <v>4318975</v>
      </c>
      <c r="K325" s="12">
        <v>1414191</v>
      </c>
      <c r="L325" s="3">
        <v>0.32743671820281434</v>
      </c>
      <c r="M325" s="11">
        <v>4182651</v>
      </c>
      <c r="N325" s="12">
        <v>1692414</v>
      </c>
      <c r="O325" s="3">
        <v>0.40462711328293943</v>
      </c>
      <c r="P325" s="11">
        <v>4371016</v>
      </c>
      <c r="Q325" s="12">
        <v>2050372</v>
      </c>
      <c r="R325" s="3">
        <v>0.46908361808787707</v>
      </c>
      <c r="S325" s="10" t="e">
        <f>VLOOKUP(A325,Districts!$A$2:$R$608,19,FALSE)</f>
        <v>#REF!</v>
      </c>
      <c r="T325" s="13" t="e">
        <f>VLOOKUP(A325,Districts!$A$2:$R$608,20,FALSE)</f>
        <v>#REF!</v>
      </c>
      <c r="U325" s="3" t="e">
        <f>VLOOKUP(A325,Districts!$A$2:$R$608,21,FALSE)</f>
        <v>#REF!</v>
      </c>
    </row>
    <row r="326" spans="1:21" x14ac:dyDescent="0.2">
      <c r="A326" s="1" t="s">
        <v>728</v>
      </c>
      <c r="B326" s="1" t="s">
        <v>729</v>
      </c>
      <c r="C326" s="1" t="s">
        <v>516</v>
      </c>
      <c r="D326" s="25">
        <v>4727691</v>
      </c>
      <c r="E326" s="25">
        <v>1166156</v>
      </c>
      <c r="F326" s="26">
        <v>0.24666502104304194</v>
      </c>
      <c r="G326" s="25">
        <v>4601203</v>
      </c>
      <c r="H326" s="25">
        <v>1207092</v>
      </c>
      <c r="I326" s="26">
        <f t="shared" si="5"/>
        <v>0.26234269602971222</v>
      </c>
      <c r="J326" s="11">
        <v>4541251</v>
      </c>
      <c r="K326" s="12">
        <v>1169321</v>
      </c>
      <c r="L326" s="3">
        <v>0.25748874043738168</v>
      </c>
      <c r="M326" s="11">
        <v>4984693</v>
      </c>
      <c r="N326" s="12">
        <v>871726</v>
      </c>
      <c r="O326" s="3">
        <v>0.17488057940579291</v>
      </c>
      <c r="P326" s="11">
        <v>4775262</v>
      </c>
      <c r="Q326" s="12">
        <v>906095</v>
      </c>
      <c r="R326" s="3">
        <v>0.18974770389561871</v>
      </c>
      <c r="S326" s="10" t="e">
        <f>VLOOKUP(A326,Districts!$A$2:$R$608,19,FALSE)</f>
        <v>#REF!</v>
      </c>
      <c r="T326" s="13" t="e">
        <f>VLOOKUP(A326,Districts!$A$2:$R$608,20,FALSE)</f>
        <v>#REF!</v>
      </c>
      <c r="U326" s="3" t="e">
        <f>VLOOKUP(A326,Districts!$A$2:$R$608,21,FALSE)</f>
        <v>#REF!</v>
      </c>
    </row>
    <row r="327" spans="1:21" x14ac:dyDescent="0.2">
      <c r="A327" s="1" t="s">
        <v>730</v>
      </c>
      <c r="B327" s="1" t="s">
        <v>731</v>
      </c>
      <c r="C327" s="1" t="s">
        <v>516</v>
      </c>
      <c r="D327" s="25">
        <v>12812068</v>
      </c>
      <c r="E327" s="25">
        <v>2035376</v>
      </c>
      <c r="F327" s="26">
        <v>0.15886397106228284</v>
      </c>
      <c r="G327" s="25">
        <v>12758706</v>
      </c>
      <c r="H327" s="25">
        <v>1040661</v>
      </c>
      <c r="I327" s="26">
        <f t="shared" si="5"/>
        <v>8.1564776239847522E-2</v>
      </c>
      <c r="J327" s="11">
        <v>12153015</v>
      </c>
      <c r="K327" s="12">
        <v>836202</v>
      </c>
      <c r="L327" s="3">
        <v>6.8806135761372789E-2</v>
      </c>
      <c r="M327" s="11">
        <v>12332997</v>
      </c>
      <c r="N327" s="12">
        <v>1360928</v>
      </c>
      <c r="O327" s="3">
        <v>0.11034852274755276</v>
      </c>
      <c r="P327" s="11">
        <v>12559371</v>
      </c>
      <c r="Q327" s="12">
        <v>2518514</v>
      </c>
      <c r="R327" s="3">
        <v>0.20052867297255572</v>
      </c>
      <c r="S327" s="10" t="e">
        <f>VLOOKUP(A327,Districts!$A$2:$R$608,19,FALSE)</f>
        <v>#REF!</v>
      </c>
      <c r="T327" s="13" t="e">
        <f>VLOOKUP(A327,Districts!$A$2:$R$608,20,FALSE)</f>
        <v>#REF!</v>
      </c>
      <c r="U327" s="3" t="e">
        <f>VLOOKUP(A327,Districts!$A$2:$R$608,21,FALSE)</f>
        <v>#REF!</v>
      </c>
    </row>
    <row r="328" spans="1:21" x14ac:dyDescent="0.2">
      <c r="A328" s="1" t="s">
        <v>732</v>
      </c>
      <c r="B328" s="1" t="s">
        <v>733</v>
      </c>
      <c r="C328" s="1" t="s">
        <v>516</v>
      </c>
      <c r="D328" s="25">
        <v>13390121</v>
      </c>
      <c r="E328" s="25">
        <v>7742812</v>
      </c>
      <c r="F328" s="26">
        <v>0.57824809798208698</v>
      </c>
      <c r="G328" s="25">
        <v>12843005</v>
      </c>
      <c r="H328" s="25">
        <v>6961167</v>
      </c>
      <c r="I328" s="26">
        <f t="shared" si="5"/>
        <v>0.54202011133687167</v>
      </c>
      <c r="J328" s="11">
        <v>12397624</v>
      </c>
      <c r="K328" s="12">
        <v>6220703</v>
      </c>
      <c r="L328" s="3">
        <v>0.50176574156467402</v>
      </c>
      <c r="M328" s="11">
        <v>12082693</v>
      </c>
      <c r="N328" s="12">
        <v>6397273</v>
      </c>
      <c r="O328" s="3">
        <v>0.5294575472537455</v>
      </c>
      <c r="P328" s="11">
        <v>12761772</v>
      </c>
      <c r="Q328" s="12">
        <v>6545521</v>
      </c>
      <c r="R328" s="3">
        <v>0.51290063793648721</v>
      </c>
      <c r="S328" s="10" t="e">
        <f>VLOOKUP(A328,Districts!$A$2:$R$608,19,FALSE)</f>
        <v>#REF!</v>
      </c>
      <c r="T328" s="13" t="e">
        <f>VLOOKUP(A328,Districts!$A$2:$R$608,20,FALSE)</f>
        <v>#REF!</v>
      </c>
      <c r="U328" s="3" t="e">
        <f>VLOOKUP(A328,Districts!$A$2:$R$608,21,FALSE)</f>
        <v>#REF!</v>
      </c>
    </row>
    <row r="329" spans="1:21" x14ac:dyDescent="0.2">
      <c r="A329" s="1" t="s">
        <v>734</v>
      </c>
      <c r="B329" s="1" t="s">
        <v>735</v>
      </c>
      <c r="C329" s="1" t="s">
        <v>736</v>
      </c>
      <c r="D329" s="25">
        <v>11363728</v>
      </c>
      <c r="E329" s="25">
        <v>2657544</v>
      </c>
      <c r="F329" s="26">
        <v>0.23386198613694378</v>
      </c>
      <c r="G329" s="25">
        <v>11259316</v>
      </c>
      <c r="H329" s="25">
        <v>2098330</v>
      </c>
      <c r="I329" s="26">
        <f t="shared" si="5"/>
        <v>0.18636389635036443</v>
      </c>
      <c r="J329" s="11">
        <v>11069360</v>
      </c>
      <c r="K329" s="12">
        <v>1673700</v>
      </c>
      <c r="L329" s="3">
        <v>0.15120115345421958</v>
      </c>
      <c r="M329" s="11">
        <v>11107668</v>
      </c>
      <c r="N329" s="12">
        <v>1592123</v>
      </c>
      <c r="O329" s="3">
        <v>0.14333548680064978</v>
      </c>
      <c r="P329" s="11">
        <v>11415396</v>
      </c>
      <c r="Q329" s="12">
        <v>1502915</v>
      </c>
      <c r="R329" s="3">
        <v>0.13165684309155809</v>
      </c>
      <c r="S329" s="10" t="e">
        <f>VLOOKUP(A329,Districts!$A$2:$R$608,19,FALSE)</f>
        <v>#REF!</v>
      </c>
      <c r="T329" s="13" t="e">
        <f>VLOOKUP(A329,Districts!$A$2:$R$608,20,FALSE)</f>
        <v>#REF!</v>
      </c>
      <c r="U329" s="3" t="e">
        <f>VLOOKUP(A329,Districts!$A$2:$R$608,21,FALSE)</f>
        <v>#REF!</v>
      </c>
    </row>
    <row r="330" spans="1:21" x14ac:dyDescent="0.2">
      <c r="A330" s="1" t="s">
        <v>737</v>
      </c>
      <c r="B330" s="1" t="s">
        <v>738</v>
      </c>
      <c r="C330" s="1" t="s">
        <v>736</v>
      </c>
      <c r="D330" s="33">
        <v>13682402</v>
      </c>
      <c r="E330" s="33">
        <v>836932</v>
      </c>
      <c r="F330" s="34">
        <v>6.1168499507615694E-2</v>
      </c>
      <c r="G330" s="33">
        <v>13700628</v>
      </c>
      <c r="H330" s="41" t="s">
        <v>1420</v>
      </c>
      <c r="I330" s="42" t="s">
        <v>1420</v>
      </c>
      <c r="J330" s="11">
        <v>12412206</v>
      </c>
      <c r="K330" s="12">
        <v>0</v>
      </c>
      <c r="L330" s="3">
        <v>0</v>
      </c>
      <c r="M330" s="11">
        <v>13419072</v>
      </c>
      <c r="N330" s="12">
        <v>0</v>
      </c>
      <c r="O330" s="3">
        <v>0</v>
      </c>
      <c r="P330" s="11">
        <v>13974798</v>
      </c>
      <c r="Q330" s="12">
        <v>0</v>
      </c>
      <c r="R330" s="3">
        <v>0</v>
      </c>
      <c r="S330" s="10" t="e">
        <f>VLOOKUP(A330,Districts!$A$2:$R$608,19,FALSE)</f>
        <v>#REF!</v>
      </c>
      <c r="T330" s="13" t="e">
        <f>VLOOKUP(A330,Districts!$A$2:$R$608,20,FALSE)</f>
        <v>#REF!</v>
      </c>
      <c r="U330" s="3" t="e">
        <f>VLOOKUP(A330,Districts!$A$2:$R$608,21,FALSE)</f>
        <v>#REF!</v>
      </c>
    </row>
    <row r="331" spans="1:21" x14ac:dyDescent="0.2">
      <c r="A331" s="1" t="s">
        <v>739</v>
      </c>
      <c r="B331" s="1" t="s">
        <v>740</v>
      </c>
      <c r="C331" s="1" t="s">
        <v>736</v>
      </c>
      <c r="D331" s="25">
        <v>30189816</v>
      </c>
      <c r="E331" s="25">
        <v>1056927</v>
      </c>
      <c r="F331" s="26">
        <v>3.5009388596472402E-2</v>
      </c>
      <c r="G331" s="25">
        <v>29404320</v>
      </c>
      <c r="H331" s="25">
        <v>351515</v>
      </c>
      <c r="I331" s="26">
        <f t="shared" si="5"/>
        <v>1.1954535932135142E-2</v>
      </c>
      <c r="J331" s="11">
        <v>28289823</v>
      </c>
      <c r="K331" s="12">
        <v>403938</v>
      </c>
      <c r="L331" s="3">
        <v>1.4278562294292191E-2</v>
      </c>
      <c r="M331" s="11">
        <v>30138465</v>
      </c>
      <c r="N331" s="12">
        <v>1977125</v>
      </c>
      <c r="O331" s="3">
        <v>6.5601383481209141E-2</v>
      </c>
      <c r="P331" s="11">
        <v>31162354</v>
      </c>
      <c r="Q331" s="12">
        <v>4289531</v>
      </c>
      <c r="R331" s="3">
        <v>0.13765105806833464</v>
      </c>
      <c r="S331" s="10" t="e">
        <f>VLOOKUP(A331,Districts!$A$2:$R$608,19,FALSE)</f>
        <v>#REF!</v>
      </c>
      <c r="T331" s="13" t="e">
        <f>VLOOKUP(A331,Districts!$A$2:$R$608,20,FALSE)</f>
        <v>#REF!</v>
      </c>
      <c r="U331" s="3" t="e">
        <f>VLOOKUP(A331,Districts!$A$2:$R$608,21,FALSE)</f>
        <v>#REF!</v>
      </c>
    </row>
    <row r="332" spans="1:21" x14ac:dyDescent="0.2">
      <c r="A332" s="1" t="s">
        <v>741</v>
      </c>
      <c r="B332" s="1" t="s">
        <v>742</v>
      </c>
      <c r="C332" s="1" t="s">
        <v>736</v>
      </c>
      <c r="D332" s="25">
        <v>34974091</v>
      </c>
      <c r="E332" s="25">
        <v>10569973</v>
      </c>
      <c r="F332" s="26">
        <v>0.30222295126984144</v>
      </c>
      <c r="G332" s="25">
        <v>32529822</v>
      </c>
      <c r="H332" s="25">
        <v>12402675</v>
      </c>
      <c r="I332" s="26">
        <f t="shared" si="5"/>
        <v>0.3812709150391293</v>
      </c>
      <c r="J332" s="11">
        <v>34788544</v>
      </c>
      <c r="K332" s="12">
        <v>11923202</v>
      </c>
      <c r="L332" s="3">
        <v>0.34273357344302768</v>
      </c>
      <c r="M332" s="11">
        <v>34525589</v>
      </c>
      <c r="N332" s="12">
        <v>11701388</v>
      </c>
      <c r="O332" s="3">
        <v>0.33891928679334044</v>
      </c>
      <c r="P332" s="11">
        <v>35647628</v>
      </c>
      <c r="Q332" s="12">
        <v>11122268</v>
      </c>
      <c r="R332" s="3">
        <v>0.31200583668568355</v>
      </c>
      <c r="S332" s="10" t="e">
        <f>VLOOKUP(A332,Districts!$A$2:$R$608,19,FALSE)</f>
        <v>#REF!</v>
      </c>
      <c r="T332" s="13" t="e">
        <f>VLOOKUP(A332,Districts!$A$2:$R$608,20,FALSE)</f>
        <v>#REF!</v>
      </c>
      <c r="U332" s="3" t="e">
        <f>VLOOKUP(A332,Districts!$A$2:$R$608,21,FALSE)</f>
        <v>#REF!</v>
      </c>
    </row>
    <row r="333" spans="1:21" x14ac:dyDescent="0.2">
      <c r="A333" s="1" t="s">
        <v>743</v>
      </c>
      <c r="B333" s="1" t="s">
        <v>744</v>
      </c>
      <c r="C333" s="1" t="s">
        <v>736</v>
      </c>
      <c r="D333" s="25">
        <v>7916669</v>
      </c>
      <c r="E333" s="25">
        <v>1764878</v>
      </c>
      <c r="F333" s="26">
        <v>0.22293189218849493</v>
      </c>
      <c r="G333" s="25">
        <v>8453468</v>
      </c>
      <c r="H333" s="25">
        <v>1371179</v>
      </c>
      <c r="I333" s="26">
        <f t="shared" si="5"/>
        <v>0.16220313367247619</v>
      </c>
      <c r="J333" s="11">
        <v>8555576</v>
      </c>
      <c r="K333" s="12">
        <v>791921</v>
      </c>
      <c r="L333" s="3">
        <v>9.2561973618140961E-2</v>
      </c>
      <c r="M333" s="11">
        <v>8613322</v>
      </c>
      <c r="N333" s="12">
        <v>427824</v>
      </c>
      <c r="O333" s="3">
        <v>4.9670034395556097E-2</v>
      </c>
      <c r="P333" s="11">
        <v>8459554</v>
      </c>
      <c r="Q333" s="12">
        <v>868097</v>
      </c>
      <c r="R333" s="3">
        <v>0.10261734838503306</v>
      </c>
      <c r="S333" s="10" t="e">
        <f>VLOOKUP(A333,Districts!$A$2:$R$608,19,FALSE)</f>
        <v>#REF!</v>
      </c>
      <c r="T333" s="13" t="e">
        <f>VLOOKUP(A333,Districts!$A$2:$R$608,20,FALSE)</f>
        <v>#REF!</v>
      </c>
      <c r="U333" s="3" t="e">
        <f>VLOOKUP(A333,Districts!$A$2:$R$608,21,FALSE)</f>
        <v>#REF!</v>
      </c>
    </row>
    <row r="334" spans="1:21" x14ac:dyDescent="0.2">
      <c r="A334" s="1" t="s">
        <v>745</v>
      </c>
      <c r="B334" s="1" t="s">
        <v>746</v>
      </c>
      <c r="C334" s="1" t="s">
        <v>736</v>
      </c>
      <c r="D334" s="25">
        <v>24683960</v>
      </c>
      <c r="E334" s="25">
        <v>6377629</v>
      </c>
      <c r="F334" s="26">
        <v>0.25837138773519319</v>
      </c>
      <c r="G334" s="25">
        <v>25004308</v>
      </c>
      <c r="H334" s="25">
        <v>6992889</v>
      </c>
      <c r="I334" s="26">
        <f t="shared" si="5"/>
        <v>0.27966736771919465</v>
      </c>
      <c r="J334" s="11">
        <v>24100102</v>
      </c>
      <c r="K334" s="12">
        <v>8460463</v>
      </c>
      <c r="L334" s="3">
        <v>0.35105507022335425</v>
      </c>
      <c r="M334" s="11">
        <v>24388856</v>
      </c>
      <c r="N334" s="12">
        <v>10250326</v>
      </c>
      <c r="O334" s="3">
        <v>0.42028728202749649</v>
      </c>
      <c r="P334" s="11">
        <v>24918884</v>
      </c>
      <c r="Q334" s="12">
        <v>11932831</v>
      </c>
      <c r="R334" s="3">
        <v>0.47886699099365765</v>
      </c>
      <c r="S334" s="10" t="e">
        <f>VLOOKUP(A334,Districts!$A$2:$R$608,19,FALSE)</f>
        <v>#REF!</v>
      </c>
      <c r="T334" s="13" t="e">
        <f>VLOOKUP(A334,Districts!$A$2:$R$608,20,FALSE)</f>
        <v>#REF!</v>
      </c>
      <c r="U334" s="3" t="e">
        <f>VLOOKUP(A334,Districts!$A$2:$R$608,21,FALSE)</f>
        <v>#REF!</v>
      </c>
    </row>
    <row r="335" spans="1:21" x14ac:dyDescent="0.2">
      <c r="A335" s="1" t="s">
        <v>747</v>
      </c>
      <c r="B335" s="1" t="s">
        <v>748</v>
      </c>
      <c r="C335" s="1" t="s">
        <v>132</v>
      </c>
      <c r="D335" s="25">
        <v>76063967</v>
      </c>
      <c r="E335" s="25">
        <v>24910132</v>
      </c>
      <c r="F335" s="26">
        <v>0.32748925650959015</v>
      </c>
      <c r="G335" s="25">
        <v>73232184</v>
      </c>
      <c r="H335" s="25">
        <v>19024991</v>
      </c>
      <c r="I335" s="26">
        <f t="shared" si="5"/>
        <v>0.25979002619940983</v>
      </c>
      <c r="J335" s="11">
        <v>68490278</v>
      </c>
      <c r="K335" s="12">
        <v>17223645</v>
      </c>
      <c r="L335" s="3">
        <v>0.25147576419532125</v>
      </c>
      <c r="M335" s="11">
        <v>76853794</v>
      </c>
      <c r="N335" s="12">
        <v>13640350</v>
      </c>
      <c r="O335" s="3">
        <v>0.17748440630009757</v>
      </c>
      <c r="P335" s="11">
        <v>74123614</v>
      </c>
      <c r="Q335" s="12">
        <v>23586986</v>
      </c>
      <c r="R335" s="3">
        <v>0.31821149465270271</v>
      </c>
      <c r="S335" s="10" t="e">
        <f>VLOOKUP(A335,Districts!$A$2:$R$608,19,FALSE)</f>
        <v>#REF!</v>
      </c>
      <c r="T335" s="13" t="e">
        <f>VLOOKUP(A335,Districts!$A$2:$R$608,20,FALSE)</f>
        <v>#REF!</v>
      </c>
      <c r="U335" s="3" t="e">
        <f>VLOOKUP(A335,Districts!$A$2:$R$608,21,FALSE)</f>
        <v>#REF!</v>
      </c>
    </row>
    <row r="336" spans="1:21" x14ac:dyDescent="0.2">
      <c r="A336" s="1" t="s">
        <v>749</v>
      </c>
      <c r="B336" s="1" t="s">
        <v>750</v>
      </c>
      <c r="C336" s="1" t="s">
        <v>132</v>
      </c>
      <c r="D336" s="25">
        <v>6512059</v>
      </c>
      <c r="E336" s="25">
        <v>2190338</v>
      </c>
      <c r="F336" s="26">
        <v>0.33635106807232551</v>
      </c>
      <c r="G336" s="25">
        <v>5739815</v>
      </c>
      <c r="H336" s="25">
        <v>2479456</v>
      </c>
      <c r="I336" s="26">
        <f t="shared" si="5"/>
        <v>0.43197489814567192</v>
      </c>
      <c r="J336" s="11">
        <v>5989658</v>
      </c>
      <c r="K336" s="12">
        <v>2548790</v>
      </c>
      <c r="L336" s="3">
        <v>0.42553180832695287</v>
      </c>
      <c r="M336" s="11">
        <v>6403428</v>
      </c>
      <c r="N336" s="12">
        <v>2964706</v>
      </c>
      <c r="O336" s="3">
        <v>0.46298732491409289</v>
      </c>
      <c r="P336" s="11">
        <v>6189735</v>
      </c>
      <c r="Q336" s="12">
        <v>3562603</v>
      </c>
      <c r="R336" s="3">
        <v>0.5755663206906273</v>
      </c>
      <c r="S336" s="10" t="e">
        <f>VLOOKUP(A336,Districts!$A$2:$R$608,19,FALSE)</f>
        <v>#REF!</v>
      </c>
      <c r="T336" s="13" t="e">
        <f>VLOOKUP(A336,Districts!$A$2:$R$608,20,FALSE)</f>
        <v>#REF!</v>
      </c>
      <c r="U336" s="3" t="e">
        <f>VLOOKUP(A336,Districts!$A$2:$R$608,21,FALSE)</f>
        <v>#REF!</v>
      </c>
    </row>
    <row r="337" spans="1:21" x14ac:dyDescent="0.2">
      <c r="A337" s="1" t="s">
        <v>751</v>
      </c>
      <c r="B337" s="1" t="s">
        <v>752</v>
      </c>
      <c r="C337" s="1" t="s">
        <v>132</v>
      </c>
      <c r="D337" s="25">
        <v>11733594</v>
      </c>
      <c r="E337" s="25">
        <v>6187354</v>
      </c>
      <c r="F337" s="26">
        <v>0.52731959193406552</v>
      </c>
      <c r="G337" s="25">
        <v>11669056</v>
      </c>
      <c r="H337" s="25">
        <v>6791993</v>
      </c>
      <c r="I337" s="26">
        <f t="shared" si="5"/>
        <v>0.58205162439875169</v>
      </c>
      <c r="J337" s="11">
        <v>12215104</v>
      </c>
      <c r="K337" s="12">
        <v>7265995</v>
      </c>
      <c r="L337" s="3">
        <v>0.59483693302979657</v>
      </c>
      <c r="M337" s="11">
        <v>13690802</v>
      </c>
      <c r="N337" s="12">
        <v>6450298</v>
      </c>
      <c r="O337" s="3">
        <v>0.47114098940295829</v>
      </c>
      <c r="P337" s="11">
        <v>13467913</v>
      </c>
      <c r="Q337" s="12">
        <v>6890359</v>
      </c>
      <c r="R337" s="3">
        <v>0.51161297225486979</v>
      </c>
      <c r="S337" s="10" t="e">
        <f>VLOOKUP(A337,Districts!$A$2:$R$608,19,FALSE)</f>
        <v>#REF!</v>
      </c>
      <c r="T337" s="13" t="e">
        <f>VLOOKUP(A337,Districts!$A$2:$R$608,20,FALSE)</f>
        <v>#REF!</v>
      </c>
      <c r="U337" s="3" t="e">
        <f>VLOOKUP(A337,Districts!$A$2:$R$608,21,FALSE)</f>
        <v>#REF!</v>
      </c>
    </row>
    <row r="338" spans="1:21" x14ac:dyDescent="0.2">
      <c r="A338" s="1" t="s">
        <v>753</v>
      </c>
      <c r="B338" s="1" t="s">
        <v>754</v>
      </c>
      <c r="C338" s="1" t="s">
        <v>132</v>
      </c>
      <c r="D338" s="25">
        <v>23250416</v>
      </c>
      <c r="E338" s="25">
        <v>1965242</v>
      </c>
      <c r="F338" s="26">
        <v>8.4525025272666088E-2</v>
      </c>
      <c r="G338" s="25">
        <v>24655389</v>
      </c>
      <c r="H338" s="25">
        <v>2508554</v>
      </c>
      <c r="I338" s="26">
        <f t="shared" si="5"/>
        <v>0.10174465306550223</v>
      </c>
      <c r="J338" s="11">
        <v>23198428</v>
      </c>
      <c r="K338" s="12">
        <v>3245535</v>
      </c>
      <c r="L338" s="3">
        <v>0.13990322964987109</v>
      </c>
      <c r="M338" s="11">
        <v>22745632</v>
      </c>
      <c r="N338" s="12">
        <v>4802914</v>
      </c>
      <c r="O338" s="3">
        <v>0.21115764116820321</v>
      </c>
      <c r="P338" s="11">
        <v>23905257</v>
      </c>
      <c r="Q338" s="12">
        <v>5316916</v>
      </c>
      <c r="R338" s="3">
        <v>0.22241618234851021</v>
      </c>
      <c r="S338" s="10" t="e">
        <f>VLOOKUP(A338,Districts!$A$2:$R$608,19,FALSE)</f>
        <v>#REF!</v>
      </c>
      <c r="T338" s="13" t="e">
        <f>VLOOKUP(A338,Districts!$A$2:$R$608,20,FALSE)</f>
        <v>#REF!</v>
      </c>
      <c r="U338" s="3" t="e">
        <f>VLOOKUP(A338,Districts!$A$2:$R$608,21,FALSE)</f>
        <v>#REF!</v>
      </c>
    </row>
    <row r="339" spans="1:21" x14ac:dyDescent="0.2">
      <c r="A339" s="1" t="s">
        <v>755</v>
      </c>
      <c r="B339" s="1" t="s">
        <v>756</v>
      </c>
      <c r="C339" s="1" t="s">
        <v>65</v>
      </c>
      <c r="D339" s="25">
        <v>15721298</v>
      </c>
      <c r="E339" s="25">
        <v>2561043</v>
      </c>
      <c r="F339" s="26">
        <v>0.16290277049643101</v>
      </c>
      <c r="G339" s="25">
        <v>16404583</v>
      </c>
      <c r="H339" s="25">
        <v>3095965</v>
      </c>
      <c r="I339" s="26">
        <f t="shared" si="5"/>
        <v>0.18872561405553559</v>
      </c>
      <c r="J339" s="11">
        <v>16906405</v>
      </c>
      <c r="K339" s="12">
        <v>3744384</v>
      </c>
      <c r="L339" s="3">
        <v>0.22147724486666445</v>
      </c>
      <c r="M339" s="11">
        <v>16699641</v>
      </c>
      <c r="N339" s="12">
        <v>4591799</v>
      </c>
      <c r="O339" s="3">
        <v>0.27496393485344983</v>
      </c>
      <c r="P339" s="11">
        <v>16851866</v>
      </c>
      <c r="Q339" s="12">
        <v>5138227</v>
      </c>
      <c r="R339" s="3">
        <v>0.30490552203536392</v>
      </c>
      <c r="S339" s="10" t="e">
        <f>VLOOKUP(A339,Districts!$A$2:$R$608,19,FALSE)</f>
        <v>#REF!</v>
      </c>
      <c r="T339" s="13" t="e">
        <f>VLOOKUP(A339,Districts!$A$2:$R$608,20,FALSE)</f>
        <v>#REF!</v>
      </c>
      <c r="U339" s="3" t="e">
        <f>VLOOKUP(A339,Districts!$A$2:$R$608,21,FALSE)</f>
        <v>#REF!</v>
      </c>
    </row>
    <row r="340" spans="1:21" x14ac:dyDescent="0.2">
      <c r="A340" s="1" t="s">
        <v>757</v>
      </c>
      <c r="B340" s="1" t="s">
        <v>758</v>
      </c>
      <c r="C340" s="1" t="s">
        <v>82</v>
      </c>
      <c r="D340" s="25">
        <v>18190208</v>
      </c>
      <c r="E340" s="25">
        <v>1906772</v>
      </c>
      <c r="F340" s="26">
        <v>0.10482408997192336</v>
      </c>
      <c r="G340" s="25">
        <v>17796797</v>
      </c>
      <c r="H340" s="25">
        <v>2301722</v>
      </c>
      <c r="I340" s="26">
        <f t="shared" si="5"/>
        <v>0.12933349748272119</v>
      </c>
      <c r="J340" s="11">
        <v>17222313</v>
      </c>
      <c r="K340" s="12">
        <v>3029343</v>
      </c>
      <c r="L340" s="3">
        <v>0.17589640833957668</v>
      </c>
      <c r="M340" s="11">
        <v>17132235</v>
      </c>
      <c r="N340" s="12">
        <v>3844309</v>
      </c>
      <c r="O340" s="3">
        <v>0.22439039623259896</v>
      </c>
      <c r="P340" s="11">
        <v>18287248</v>
      </c>
      <c r="Q340" s="12">
        <v>4657283</v>
      </c>
      <c r="R340" s="3">
        <v>0.25467380329724842</v>
      </c>
      <c r="S340" s="10" t="e">
        <f>VLOOKUP(A340,Districts!$A$2:$R$608,19,FALSE)</f>
        <v>#REF!</v>
      </c>
      <c r="T340" s="13" t="e">
        <f>VLOOKUP(A340,Districts!$A$2:$R$608,20,FALSE)</f>
        <v>#REF!</v>
      </c>
      <c r="U340" s="3" t="e">
        <f>VLOOKUP(A340,Districts!$A$2:$R$608,21,FALSE)</f>
        <v>#REF!</v>
      </c>
    </row>
    <row r="341" spans="1:21" x14ac:dyDescent="0.2">
      <c r="A341" s="1" t="s">
        <v>759</v>
      </c>
      <c r="B341" s="1" t="s">
        <v>760</v>
      </c>
      <c r="C341" s="1" t="s">
        <v>82</v>
      </c>
      <c r="D341" s="25">
        <v>73879572</v>
      </c>
      <c r="E341" s="25">
        <v>11756218</v>
      </c>
      <c r="F341" s="26">
        <v>0.15912677458391339</v>
      </c>
      <c r="G341" s="25">
        <v>70545915</v>
      </c>
      <c r="H341" s="25">
        <v>9687247</v>
      </c>
      <c r="I341" s="26">
        <f t="shared" si="5"/>
        <v>0.13731832665293234</v>
      </c>
      <c r="J341" s="11">
        <v>71849314</v>
      </c>
      <c r="K341" s="12">
        <v>8625752</v>
      </c>
      <c r="L341" s="3">
        <v>0.12005336613234749</v>
      </c>
      <c r="M341" s="11">
        <v>70706142</v>
      </c>
      <c r="N341" s="12">
        <v>13011486</v>
      </c>
      <c r="O341" s="3">
        <v>0.18402200476445171</v>
      </c>
      <c r="P341" s="11">
        <v>73430661</v>
      </c>
      <c r="Q341" s="12">
        <v>16185863</v>
      </c>
      <c r="R341" s="3">
        <v>0.2204237682131174</v>
      </c>
      <c r="S341" s="10" t="e">
        <f>VLOOKUP(A341,Districts!$A$2:$R$608,19,FALSE)</f>
        <v>#REF!</v>
      </c>
      <c r="T341" s="13" t="e">
        <f>VLOOKUP(A341,Districts!$A$2:$R$608,20,FALSE)</f>
        <v>#REF!</v>
      </c>
      <c r="U341" s="3" t="e">
        <f>VLOOKUP(A341,Districts!$A$2:$R$608,21,FALSE)</f>
        <v>#REF!</v>
      </c>
    </row>
    <row r="342" spans="1:21" x14ac:dyDescent="0.2">
      <c r="A342" s="1" t="s">
        <v>761</v>
      </c>
      <c r="B342" s="1" t="s">
        <v>762</v>
      </c>
      <c r="C342" s="1" t="s">
        <v>82</v>
      </c>
      <c r="D342" s="25">
        <v>83684261</v>
      </c>
      <c r="E342" s="25">
        <v>17222056</v>
      </c>
      <c r="F342" s="26">
        <v>0.20579802933313829</v>
      </c>
      <c r="G342" s="25">
        <v>80221180</v>
      </c>
      <c r="H342" s="25">
        <v>17547767</v>
      </c>
      <c r="I342" s="26">
        <f t="shared" si="5"/>
        <v>0.2187423196716877</v>
      </c>
      <c r="J342" s="11">
        <v>78700037</v>
      </c>
      <c r="K342" s="12">
        <v>21191920</v>
      </c>
      <c r="L342" s="3">
        <v>0.26927458750750016</v>
      </c>
      <c r="M342" s="11">
        <v>76261565</v>
      </c>
      <c r="N342" s="12">
        <v>33453286</v>
      </c>
      <c r="O342" s="3">
        <v>0.43866508640361629</v>
      </c>
      <c r="P342" s="11">
        <v>81269605</v>
      </c>
      <c r="Q342" s="12">
        <v>41645464</v>
      </c>
      <c r="R342" s="3">
        <v>0.51243591007978939</v>
      </c>
      <c r="S342" s="10" t="e">
        <f>VLOOKUP(A342,Districts!$A$2:$R$608,19,FALSE)</f>
        <v>#REF!</v>
      </c>
      <c r="T342" s="13" t="e">
        <f>VLOOKUP(A342,Districts!$A$2:$R$608,20,FALSE)</f>
        <v>#REF!</v>
      </c>
      <c r="U342" s="3" t="e">
        <f>VLOOKUP(A342,Districts!$A$2:$R$608,21,FALSE)</f>
        <v>#REF!</v>
      </c>
    </row>
    <row r="343" spans="1:21" x14ac:dyDescent="0.2">
      <c r="A343" s="1" t="s">
        <v>763</v>
      </c>
      <c r="B343" s="1" t="s">
        <v>764</v>
      </c>
      <c r="C343" s="1" t="s">
        <v>82</v>
      </c>
      <c r="D343" s="25">
        <v>66912047</v>
      </c>
      <c r="E343" s="25">
        <v>20082465</v>
      </c>
      <c r="F343" s="26">
        <v>0.30013227662875119</v>
      </c>
      <c r="G343" s="25">
        <v>63867411</v>
      </c>
      <c r="H343" s="25">
        <v>17238441</v>
      </c>
      <c r="I343" s="26">
        <f t="shared" si="5"/>
        <v>0.26990981362936411</v>
      </c>
      <c r="J343" s="11">
        <v>63299515</v>
      </c>
      <c r="K343" s="12">
        <v>15496163</v>
      </c>
      <c r="L343" s="3">
        <v>0.24480697837890228</v>
      </c>
      <c r="M343" s="11">
        <v>64714347</v>
      </c>
      <c r="N343" s="12">
        <v>16659869</v>
      </c>
      <c r="O343" s="3">
        <v>0.25743702551769548</v>
      </c>
      <c r="P343" s="11">
        <v>64467593</v>
      </c>
      <c r="Q343" s="12">
        <v>24647956</v>
      </c>
      <c r="R343" s="3">
        <v>0.38233094882261232</v>
      </c>
      <c r="S343" s="10" t="e">
        <f>VLOOKUP(A343,Districts!$A$2:$R$608,19,FALSE)</f>
        <v>#REF!</v>
      </c>
      <c r="T343" s="13" t="e">
        <f>VLOOKUP(A343,Districts!$A$2:$R$608,20,FALSE)</f>
        <v>#REF!</v>
      </c>
      <c r="U343" s="3" t="e">
        <f>VLOOKUP(A343,Districts!$A$2:$R$608,21,FALSE)</f>
        <v>#REF!</v>
      </c>
    </row>
    <row r="344" spans="1:21" x14ac:dyDescent="0.2">
      <c r="A344" s="1" t="s">
        <v>765</v>
      </c>
      <c r="B344" s="1" t="s">
        <v>766</v>
      </c>
      <c r="C344" s="1" t="s">
        <v>82</v>
      </c>
      <c r="D344" s="25">
        <v>30754340</v>
      </c>
      <c r="E344" s="25">
        <v>200347</v>
      </c>
      <c r="F344" s="26">
        <v>6.5144301584751938E-3</v>
      </c>
      <c r="G344" s="25">
        <v>29614884</v>
      </c>
      <c r="H344" s="25">
        <v>1957711</v>
      </c>
      <c r="I344" s="26">
        <f t="shared" si="5"/>
        <v>6.6105644715677425E-2</v>
      </c>
      <c r="J344" s="11">
        <v>28968812</v>
      </c>
      <c r="K344" s="12">
        <v>3560031</v>
      </c>
      <c r="L344" s="3">
        <v>0.12289185348712263</v>
      </c>
      <c r="M344" s="11">
        <v>29821159</v>
      </c>
      <c r="N344" s="12">
        <v>4982599</v>
      </c>
      <c r="O344" s="3">
        <v>0.16708267441919344</v>
      </c>
      <c r="P344" s="11">
        <v>30180129</v>
      </c>
      <c r="Q344" s="12">
        <v>6532041</v>
      </c>
      <c r="R344" s="3">
        <v>0.21643515837854768</v>
      </c>
      <c r="S344" s="10" t="e">
        <f>VLOOKUP(A344,Districts!$A$2:$R$608,19,FALSE)</f>
        <v>#REF!</v>
      </c>
      <c r="T344" s="13" t="e">
        <f>VLOOKUP(A344,Districts!$A$2:$R$608,20,FALSE)</f>
        <v>#REF!</v>
      </c>
      <c r="U344" s="3" t="e">
        <f>VLOOKUP(A344,Districts!$A$2:$R$608,21,FALSE)</f>
        <v>#REF!</v>
      </c>
    </row>
    <row r="345" spans="1:21" x14ac:dyDescent="0.2">
      <c r="A345" s="1" t="s">
        <v>767</v>
      </c>
      <c r="B345" s="1" t="s">
        <v>768</v>
      </c>
      <c r="C345" s="1" t="s">
        <v>82</v>
      </c>
      <c r="D345" s="25">
        <v>21380501</v>
      </c>
      <c r="E345" s="25">
        <v>7968085</v>
      </c>
      <c r="F345" s="26">
        <v>0.37267999472977736</v>
      </c>
      <c r="G345" s="25">
        <v>19618930</v>
      </c>
      <c r="H345" s="25">
        <v>8660438</v>
      </c>
      <c r="I345" s="26">
        <f t="shared" si="5"/>
        <v>0.44143273868656446</v>
      </c>
      <c r="J345" s="11">
        <v>19250529</v>
      </c>
      <c r="K345" s="12">
        <v>9642878</v>
      </c>
      <c r="L345" s="3">
        <v>0.50091496186935958</v>
      </c>
      <c r="M345" s="11">
        <v>21254833</v>
      </c>
      <c r="N345" s="12">
        <v>8977794</v>
      </c>
      <c r="O345" s="3">
        <v>0.42238835750908982</v>
      </c>
      <c r="P345" s="11">
        <v>20981965</v>
      </c>
      <c r="Q345" s="12">
        <v>9695159</v>
      </c>
      <c r="R345" s="3">
        <v>0.46207106913008383</v>
      </c>
      <c r="S345" s="10" t="e">
        <f>VLOOKUP(A345,Districts!$A$2:$R$608,19,FALSE)</f>
        <v>#REF!</v>
      </c>
      <c r="T345" s="13" t="e">
        <f>VLOOKUP(A345,Districts!$A$2:$R$608,20,FALSE)</f>
        <v>#REF!</v>
      </c>
      <c r="U345" s="3" t="e">
        <f>VLOOKUP(A345,Districts!$A$2:$R$608,21,FALSE)</f>
        <v>#REF!</v>
      </c>
    </row>
    <row r="346" spans="1:21" x14ac:dyDescent="0.2">
      <c r="A346" s="1" t="s">
        <v>769</v>
      </c>
      <c r="B346" s="1" t="s">
        <v>770</v>
      </c>
      <c r="C346" s="1" t="s">
        <v>137</v>
      </c>
      <c r="D346" s="25">
        <v>5349163</v>
      </c>
      <c r="E346" s="25">
        <v>3453663</v>
      </c>
      <c r="F346" s="26">
        <v>0.64564549631409629</v>
      </c>
      <c r="G346" s="25">
        <v>5442690</v>
      </c>
      <c r="H346" s="25">
        <v>3907991</v>
      </c>
      <c r="I346" s="26">
        <f t="shared" si="5"/>
        <v>0.71802564540695868</v>
      </c>
      <c r="J346" s="11">
        <v>5556097</v>
      </c>
      <c r="K346" s="12">
        <v>4182145</v>
      </c>
      <c r="L346" s="3">
        <v>0.75271274061629956</v>
      </c>
      <c r="M346" s="11">
        <v>5676944</v>
      </c>
      <c r="N346" s="12">
        <v>4811764</v>
      </c>
      <c r="O346" s="3">
        <v>0.84759758067016333</v>
      </c>
      <c r="P346" s="11">
        <v>6502472</v>
      </c>
      <c r="Q346" s="12">
        <v>4749214</v>
      </c>
      <c r="R346" s="3">
        <v>0.73037054215689046</v>
      </c>
      <c r="S346" s="10" t="e">
        <f>VLOOKUP(A346,Districts!$A$2:$R$608,19,FALSE)</f>
        <v>#REF!</v>
      </c>
      <c r="T346" s="13" t="e">
        <f>VLOOKUP(A346,Districts!$A$2:$R$608,20,FALSE)</f>
        <v>#REF!</v>
      </c>
      <c r="U346" s="3" t="e">
        <f>VLOOKUP(A346,Districts!$A$2:$R$608,21,FALSE)</f>
        <v>#REF!</v>
      </c>
    </row>
    <row r="347" spans="1:21" x14ac:dyDescent="0.2">
      <c r="A347" s="1" t="s">
        <v>771</v>
      </c>
      <c r="B347" s="1" t="s">
        <v>772</v>
      </c>
      <c r="C347" s="1" t="s">
        <v>137</v>
      </c>
      <c r="D347" s="25">
        <v>6322006</v>
      </c>
      <c r="E347" s="25">
        <v>2227866</v>
      </c>
      <c r="F347" s="26">
        <v>0.35239858994123069</v>
      </c>
      <c r="G347" s="25">
        <v>6174163</v>
      </c>
      <c r="H347" s="25">
        <v>2010763</v>
      </c>
      <c r="I347" s="26">
        <f t="shared" si="5"/>
        <v>0.32567377958761373</v>
      </c>
      <c r="J347" s="11">
        <v>6240215</v>
      </c>
      <c r="K347" s="12">
        <v>1608035</v>
      </c>
      <c r="L347" s="3">
        <v>0.25768903795782677</v>
      </c>
      <c r="M347" s="11">
        <v>6112353</v>
      </c>
      <c r="N347" s="12">
        <v>1600442</v>
      </c>
      <c r="O347" s="3">
        <v>0.26183729899107594</v>
      </c>
      <c r="P347" s="11">
        <v>6142911</v>
      </c>
      <c r="Q347" s="12">
        <v>1712097</v>
      </c>
      <c r="R347" s="3">
        <v>0.27871102153360189</v>
      </c>
      <c r="S347" s="10" t="e">
        <f>VLOOKUP(A347,Districts!$A$2:$R$608,19,FALSE)</f>
        <v>#REF!</v>
      </c>
      <c r="T347" s="13" t="e">
        <f>VLOOKUP(A347,Districts!$A$2:$R$608,20,FALSE)</f>
        <v>#REF!</v>
      </c>
      <c r="U347" s="3" t="e">
        <f>VLOOKUP(A347,Districts!$A$2:$R$608,21,FALSE)</f>
        <v>#REF!</v>
      </c>
    </row>
    <row r="348" spans="1:21" x14ac:dyDescent="0.2">
      <c r="A348" s="1" t="s">
        <v>773</v>
      </c>
      <c r="B348" s="1" t="s">
        <v>774</v>
      </c>
      <c r="C348" s="1" t="s">
        <v>137</v>
      </c>
      <c r="D348" s="25">
        <v>6697225</v>
      </c>
      <c r="E348" s="25">
        <v>331151</v>
      </c>
      <c r="F348" s="26">
        <v>4.9446001888842017E-2</v>
      </c>
      <c r="G348" s="25">
        <v>6927089</v>
      </c>
      <c r="H348" s="25">
        <v>596383</v>
      </c>
      <c r="I348" s="26">
        <f t="shared" si="5"/>
        <v>8.6094317540889115E-2</v>
      </c>
      <c r="J348" s="11">
        <v>6727892</v>
      </c>
      <c r="K348" s="12">
        <v>813765</v>
      </c>
      <c r="L348" s="3">
        <v>0.12095393326765649</v>
      </c>
      <c r="M348" s="11">
        <v>6816424</v>
      </c>
      <c r="N348" s="12">
        <v>1595679</v>
      </c>
      <c r="O348" s="3">
        <v>0.23409327236685981</v>
      </c>
      <c r="P348" s="11">
        <v>7454046</v>
      </c>
      <c r="Q348" s="12">
        <v>1975540</v>
      </c>
      <c r="R348" s="3">
        <v>0.26502922037239912</v>
      </c>
      <c r="S348" s="10" t="e">
        <f>VLOOKUP(A348,Districts!$A$2:$R$608,19,FALSE)</f>
        <v>#REF!</v>
      </c>
      <c r="T348" s="13" t="e">
        <f>VLOOKUP(A348,Districts!$A$2:$R$608,20,FALSE)</f>
        <v>#REF!</v>
      </c>
      <c r="U348" s="3" t="e">
        <f>VLOOKUP(A348,Districts!$A$2:$R$608,21,FALSE)</f>
        <v>#REF!</v>
      </c>
    </row>
    <row r="349" spans="1:21" x14ac:dyDescent="0.2">
      <c r="A349" s="1" t="s">
        <v>775</v>
      </c>
      <c r="B349" s="1" t="s">
        <v>776</v>
      </c>
      <c r="C349" s="1" t="s">
        <v>137</v>
      </c>
      <c r="D349" s="25">
        <v>11749390</v>
      </c>
      <c r="E349" s="25">
        <v>5014178</v>
      </c>
      <c r="F349" s="26">
        <v>0.42676070842826735</v>
      </c>
      <c r="G349" s="25">
        <v>12187903</v>
      </c>
      <c r="H349" s="25">
        <v>5573960</v>
      </c>
      <c r="I349" s="26">
        <f t="shared" si="5"/>
        <v>0.45733544154396372</v>
      </c>
      <c r="J349" s="11">
        <v>12736084</v>
      </c>
      <c r="K349" s="12">
        <v>5961900</v>
      </c>
      <c r="L349" s="3">
        <v>0.46811092012270017</v>
      </c>
      <c r="M349" s="11">
        <v>12944104</v>
      </c>
      <c r="N349" s="12">
        <v>6546600</v>
      </c>
      <c r="O349" s="3">
        <v>0.50575922443144772</v>
      </c>
      <c r="P349" s="11">
        <v>13308930</v>
      </c>
      <c r="Q349" s="12">
        <v>7077019</v>
      </c>
      <c r="R349" s="3">
        <v>0.53174965981487621</v>
      </c>
      <c r="S349" s="10" t="e">
        <f>VLOOKUP(A349,Districts!$A$2:$R$608,19,FALSE)</f>
        <v>#REF!</v>
      </c>
      <c r="T349" s="13" t="e">
        <f>VLOOKUP(A349,Districts!$A$2:$R$608,20,FALSE)</f>
        <v>#REF!</v>
      </c>
      <c r="U349" s="3" t="e">
        <f>VLOOKUP(A349,Districts!$A$2:$R$608,21,FALSE)</f>
        <v>#REF!</v>
      </c>
    </row>
    <row r="350" spans="1:21" x14ac:dyDescent="0.2">
      <c r="A350" s="1" t="s">
        <v>777</v>
      </c>
      <c r="B350" s="1" t="s">
        <v>778</v>
      </c>
      <c r="C350" s="1" t="s">
        <v>137</v>
      </c>
      <c r="D350" s="25">
        <v>7249292</v>
      </c>
      <c r="E350" s="25">
        <v>1826178</v>
      </c>
      <c r="F350" s="26">
        <v>0.25191122112338693</v>
      </c>
      <c r="G350" s="25">
        <v>7123941</v>
      </c>
      <c r="H350" s="25">
        <v>2042816</v>
      </c>
      <c r="I350" s="26">
        <f t="shared" si="5"/>
        <v>0.28675363818987271</v>
      </c>
      <c r="J350" s="11">
        <v>6977070</v>
      </c>
      <c r="K350" s="12">
        <v>2259201</v>
      </c>
      <c r="L350" s="3">
        <v>0.32380368836775325</v>
      </c>
      <c r="M350" s="11">
        <v>7158659</v>
      </c>
      <c r="N350" s="12">
        <v>2785717</v>
      </c>
      <c r="O350" s="3">
        <v>0.38913950224476401</v>
      </c>
      <c r="P350" s="11">
        <v>7193391</v>
      </c>
      <c r="Q350" s="12">
        <v>3426902</v>
      </c>
      <c r="R350" s="3">
        <v>0.47639590285026906</v>
      </c>
      <c r="S350" s="10" t="e">
        <f>VLOOKUP(A350,Districts!$A$2:$R$608,19,FALSE)</f>
        <v>#REF!</v>
      </c>
      <c r="T350" s="13" t="e">
        <f>VLOOKUP(A350,Districts!$A$2:$R$608,20,FALSE)</f>
        <v>#REF!</v>
      </c>
      <c r="U350" s="3" t="e">
        <f>VLOOKUP(A350,Districts!$A$2:$R$608,21,FALSE)</f>
        <v>#REF!</v>
      </c>
    </row>
    <row r="351" spans="1:21" x14ac:dyDescent="0.2">
      <c r="A351" s="1" t="s">
        <v>779</v>
      </c>
      <c r="B351" s="1" t="s">
        <v>780</v>
      </c>
      <c r="C351" s="1" t="s">
        <v>137</v>
      </c>
      <c r="D351" s="25">
        <v>9729372</v>
      </c>
      <c r="E351" s="25">
        <v>7111137</v>
      </c>
      <c r="F351" s="26">
        <v>0.7308937308595046</v>
      </c>
      <c r="G351" s="25">
        <v>10258602</v>
      </c>
      <c r="H351" s="25">
        <v>7508588</v>
      </c>
      <c r="I351" s="26">
        <f t="shared" si="5"/>
        <v>0.73193092002204585</v>
      </c>
      <c r="J351" s="11">
        <v>10083959</v>
      </c>
      <c r="K351" s="12">
        <v>7309086</v>
      </c>
      <c r="L351" s="3">
        <v>0.72482305808661063</v>
      </c>
      <c r="M351" s="11">
        <v>10670667</v>
      </c>
      <c r="N351" s="12">
        <v>7371529</v>
      </c>
      <c r="O351" s="3">
        <v>0.6908217640003198</v>
      </c>
      <c r="P351" s="11">
        <v>11316690</v>
      </c>
      <c r="Q351" s="12">
        <v>7105079</v>
      </c>
      <c r="R351" s="3">
        <v>0.62784073788360373</v>
      </c>
      <c r="S351" s="10" t="e">
        <f>VLOOKUP(A351,Districts!$A$2:$R$608,19,FALSE)</f>
        <v>#REF!</v>
      </c>
      <c r="T351" s="13" t="e">
        <f>VLOOKUP(A351,Districts!$A$2:$R$608,20,FALSE)</f>
        <v>#REF!</v>
      </c>
      <c r="U351" s="3" t="e">
        <f>VLOOKUP(A351,Districts!$A$2:$R$608,21,FALSE)</f>
        <v>#REF!</v>
      </c>
    </row>
    <row r="352" spans="1:21" x14ac:dyDescent="0.2">
      <c r="A352" s="1" t="s">
        <v>781</v>
      </c>
      <c r="B352" s="1" t="s">
        <v>782</v>
      </c>
      <c r="C352" s="1" t="s">
        <v>137</v>
      </c>
      <c r="D352" s="25">
        <v>2929691</v>
      </c>
      <c r="E352" s="25">
        <v>2344996</v>
      </c>
      <c r="F352" s="26">
        <v>0.80042434509304905</v>
      </c>
      <c r="G352" s="25">
        <v>2790523</v>
      </c>
      <c r="H352" s="25">
        <v>2936891</v>
      </c>
      <c r="I352" s="26">
        <f t="shared" si="5"/>
        <v>1.0524518163799403</v>
      </c>
      <c r="J352" s="11">
        <v>2942381</v>
      </c>
      <c r="K352" s="12">
        <v>3350196</v>
      </c>
      <c r="L352" s="3">
        <v>1.1386003376177321</v>
      </c>
      <c r="M352" s="11">
        <v>3139122</v>
      </c>
      <c r="N352" s="12">
        <v>3888401</v>
      </c>
      <c r="O352" s="3">
        <v>1.2386906275066722</v>
      </c>
      <c r="P352" s="11">
        <v>3579019</v>
      </c>
      <c r="Q352" s="12">
        <v>4055309</v>
      </c>
      <c r="R352" s="3">
        <v>1.1330783658874122</v>
      </c>
      <c r="S352" s="10" t="e">
        <f>VLOOKUP(A352,Districts!$A$2:$R$608,19,FALSE)</f>
        <v>#REF!</v>
      </c>
      <c r="T352" s="13" t="e">
        <f>VLOOKUP(A352,Districts!$A$2:$R$608,20,FALSE)</f>
        <v>#REF!</v>
      </c>
      <c r="U352" s="3" t="e">
        <f>VLOOKUP(A352,Districts!$A$2:$R$608,21,FALSE)</f>
        <v>#REF!</v>
      </c>
    </row>
    <row r="353" spans="1:21" x14ac:dyDescent="0.2">
      <c r="A353" s="1" t="s">
        <v>783</v>
      </c>
      <c r="B353" s="1" t="s">
        <v>784</v>
      </c>
      <c r="C353" s="1" t="s">
        <v>189</v>
      </c>
      <c r="D353" s="25">
        <v>4638829</v>
      </c>
      <c r="E353" s="25">
        <v>2406120</v>
      </c>
      <c r="F353" s="26">
        <v>0.51869124729538429</v>
      </c>
      <c r="G353" s="25">
        <v>4562057</v>
      </c>
      <c r="H353" s="25">
        <v>2811513</v>
      </c>
      <c r="I353" s="26">
        <f t="shared" si="5"/>
        <v>0.61628186583376754</v>
      </c>
      <c r="J353" s="11">
        <v>4802676</v>
      </c>
      <c r="K353" s="12">
        <v>3020223</v>
      </c>
      <c r="L353" s="3">
        <v>0.62886253413721849</v>
      </c>
      <c r="M353" s="11">
        <v>5036494</v>
      </c>
      <c r="N353" s="12">
        <v>3187960</v>
      </c>
      <c r="O353" s="3">
        <v>0.63297206350290502</v>
      </c>
      <c r="P353" s="11">
        <v>5110112</v>
      </c>
      <c r="Q353" s="12">
        <v>3634281</v>
      </c>
      <c r="R353" s="3">
        <v>0.71119400122737031</v>
      </c>
      <c r="S353" s="10" t="e">
        <f>VLOOKUP(A353,Districts!$A$2:$R$608,19,FALSE)</f>
        <v>#REF!</v>
      </c>
      <c r="T353" s="13" t="e">
        <f>VLOOKUP(A353,Districts!$A$2:$R$608,20,FALSE)</f>
        <v>#REF!</v>
      </c>
      <c r="U353" s="3" t="e">
        <f>VLOOKUP(A353,Districts!$A$2:$R$608,21,FALSE)</f>
        <v>#REF!</v>
      </c>
    </row>
    <row r="354" spans="1:21" x14ac:dyDescent="0.2">
      <c r="A354" s="1" t="s">
        <v>785</v>
      </c>
      <c r="B354" s="1" t="s">
        <v>786</v>
      </c>
      <c r="C354" s="1" t="s">
        <v>189</v>
      </c>
      <c r="D354" s="25">
        <v>5029898</v>
      </c>
      <c r="E354" s="25">
        <v>825202</v>
      </c>
      <c r="F354" s="26">
        <v>0.16405939046875304</v>
      </c>
      <c r="G354" s="25">
        <v>5209314</v>
      </c>
      <c r="H354" s="25">
        <v>1087383</v>
      </c>
      <c r="I354" s="26">
        <f t="shared" si="5"/>
        <v>0.20873823309556691</v>
      </c>
      <c r="J354" s="11">
        <v>5269682</v>
      </c>
      <c r="K354" s="12">
        <v>1499219</v>
      </c>
      <c r="L354" s="3">
        <v>0.28449895079057902</v>
      </c>
      <c r="M354" s="11">
        <v>5612240</v>
      </c>
      <c r="N354" s="12">
        <v>1758150</v>
      </c>
      <c r="O354" s="3">
        <v>0.31327063703619235</v>
      </c>
      <c r="P354" s="11">
        <v>5787244</v>
      </c>
      <c r="Q354" s="12">
        <v>2085181</v>
      </c>
      <c r="R354" s="3">
        <v>0.36030639109047413</v>
      </c>
      <c r="S354" s="10" t="e">
        <f>VLOOKUP(A354,Districts!$A$2:$R$608,19,FALSE)</f>
        <v>#REF!</v>
      </c>
      <c r="T354" s="13" t="e">
        <f>VLOOKUP(A354,Districts!$A$2:$R$608,20,FALSE)</f>
        <v>#REF!</v>
      </c>
      <c r="U354" s="3" t="e">
        <f>VLOOKUP(A354,Districts!$A$2:$R$608,21,FALSE)</f>
        <v>#REF!</v>
      </c>
    </row>
    <row r="355" spans="1:21" x14ac:dyDescent="0.2">
      <c r="A355" s="1" t="s">
        <v>787</v>
      </c>
      <c r="B355" s="1" t="s">
        <v>788</v>
      </c>
      <c r="C355" s="1" t="s">
        <v>137</v>
      </c>
      <c r="D355" s="25">
        <v>9841854</v>
      </c>
      <c r="E355" s="25">
        <v>128945</v>
      </c>
      <c r="F355" s="26">
        <v>1.310169811500963E-2</v>
      </c>
      <c r="G355" s="25">
        <v>9474902</v>
      </c>
      <c r="H355" s="25">
        <v>355410</v>
      </c>
      <c r="I355" s="26">
        <f t="shared" si="5"/>
        <v>3.7510678210708671E-2</v>
      </c>
      <c r="J355" s="11">
        <v>9544916</v>
      </c>
      <c r="K355" s="12">
        <v>643597</v>
      </c>
      <c r="L355" s="3">
        <v>6.7428251856800001E-2</v>
      </c>
      <c r="M355" s="11">
        <v>9855475</v>
      </c>
      <c r="N355" s="12">
        <v>1378808</v>
      </c>
      <c r="O355" s="3">
        <v>0.13990274441363809</v>
      </c>
      <c r="P355" s="11">
        <v>10384831</v>
      </c>
      <c r="Q355" s="12">
        <v>1666030</v>
      </c>
      <c r="R355" s="3">
        <v>0.16042918753323959</v>
      </c>
      <c r="S355" s="10" t="e">
        <f>VLOOKUP(A355,Districts!$A$2:$R$608,19,FALSE)</f>
        <v>#REF!</v>
      </c>
      <c r="T355" s="13" t="e">
        <f>VLOOKUP(A355,Districts!$A$2:$R$608,20,FALSE)</f>
        <v>#REF!</v>
      </c>
      <c r="U355" s="3" t="e">
        <f>VLOOKUP(A355,Districts!$A$2:$R$608,21,FALSE)</f>
        <v>#REF!</v>
      </c>
    </row>
    <row r="356" spans="1:21" x14ac:dyDescent="0.2">
      <c r="A356" s="1" t="s">
        <v>789</v>
      </c>
      <c r="B356" s="1" t="s">
        <v>790</v>
      </c>
      <c r="C356" s="1" t="s">
        <v>189</v>
      </c>
      <c r="D356" s="25">
        <v>8500598</v>
      </c>
      <c r="E356" s="25">
        <v>158698</v>
      </c>
      <c r="F356" s="26">
        <v>1.8669039519337346E-2</v>
      </c>
      <c r="G356" s="25">
        <v>6776038</v>
      </c>
      <c r="H356" s="25">
        <v>382736</v>
      </c>
      <c r="I356" s="26">
        <f t="shared" si="5"/>
        <v>5.648374463071193E-2</v>
      </c>
      <c r="J356" s="11">
        <v>5795061</v>
      </c>
      <c r="K356" s="12">
        <v>1514403</v>
      </c>
      <c r="L356" s="3">
        <v>0.26132649854764256</v>
      </c>
      <c r="M356" s="11">
        <v>6170965</v>
      </c>
      <c r="N356" s="12">
        <v>2314489</v>
      </c>
      <c r="O356" s="3">
        <v>0.37506111280812643</v>
      </c>
      <c r="P356" s="11">
        <v>6869026</v>
      </c>
      <c r="Q356" s="12">
        <v>2854673</v>
      </c>
      <c r="R356" s="3">
        <v>0.41558628545007692</v>
      </c>
      <c r="S356" s="10" t="e">
        <f>VLOOKUP(A356,Districts!$A$2:$R$608,19,FALSE)</f>
        <v>#REF!</v>
      </c>
      <c r="T356" s="13" t="e">
        <f>VLOOKUP(A356,Districts!$A$2:$R$608,20,FALSE)</f>
        <v>#REF!</v>
      </c>
      <c r="U356" s="3" t="e">
        <f>VLOOKUP(A356,Districts!$A$2:$R$608,21,FALSE)</f>
        <v>#REF!</v>
      </c>
    </row>
    <row r="357" spans="1:21" x14ac:dyDescent="0.2">
      <c r="A357" s="1" t="s">
        <v>791</v>
      </c>
      <c r="B357" s="1" t="s">
        <v>792</v>
      </c>
      <c r="C357" s="1" t="s">
        <v>427</v>
      </c>
      <c r="D357" s="25">
        <v>5491221</v>
      </c>
      <c r="E357" s="25">
        <v>897198</v>
      </c>
      <c r="F357" s="26">
        <v>0.16338770557586374</v>
      </c>
      <c r="G357" s="25">
        <v>5244139</v>
      </c>
      <c r="H357" s="25">
        <v>457169</v>
      </c>
      <c r="I357" s="26">
        <f t="shared" si="5"/>
        <v>8.7177132413919611E-2</v>
      </c>
      <c r="J357" s="11">
        <v>4828964</v>
      </c>
      <c r="K357" s="12">
        <v>533778</v>
      </c>
      <c r="L357" s="3">
        <v>0.11053675281074782</v>
      </c>
      <c r="M357" s="11">
        <v>4638379</v>
      </c>
      <c r="N357" s="12">
        <v>831653</v>
      </c>
      <c r="O357" s="3">
        <v>0.17929819878884412</v>
      </c>
      <c r="P357" s="11">
        <v>4572695</v>
      </c>
      <c r="Q357" s="12">
        <v>1524975</v>
      </c>
      <c r="R357" s="3">
        <v>0.33349589246604028</v>
      </c>
      <c r="S357" s="10" t="e">
        <f>VLOOKUP(A357,Districts!$A$2:$R$608,19,FALSE)</f>
        <v>#REF!</v>
      </c>
      <c r="T357" s="13" t="e">
        <f>VLOOKUP(A357,Districts!$A$2:$R$608,20,FALSE)</f>
        <v>#REF!</v>
      </c>
      <c r="U357" s="3" t="e">
        <f>VLOOKUP(A357,Districts!$A$2:$R$608,21,FALSE)</f>
        <v>#REF!</v>
      </c>
    </row>
    <row r="358" spans="1:21" x14ac:dyDescent="0.2">
      <c r="A358" s="1" t="s">
        <v>793</v>
      </c>
      <c r="B358" s="1" t="s">
        <v>794</v>
      </c>
      <c r="C358" s="1" t="s">
        <v>249</v>
      </c>
      <c r="D358" s="25">
        <v>5044273</v>
      </c>
      <c r="E358" s="25">
        <v>2090490</v>
      </c>
      <c r="F358" s="26">
        <v>0.41442840226926653</v>
      </c>
      <c r="G358" s="25">
        <v>4867729</v>
      </c>
      <c r="H358" s="25">
        <v>2102084</v>
      </c>
      <c r="I358" s="26">
        <f t="shared" si="5"/>
        <v>0.43184080296992705</v>
      </c>
      <c r="J358" s="11">
        <v>4960449</v>
      </c>
      <c r="K358" s="12">
        <v>2118521</v>
      </c>
      <c r="L358" s="3">
        <v>0.42708250805521841</v>
      </c>
      <c r="M358" s="11">
        <v>5215933</v>
      </c>
      <c r="N358" s="12">
        <v>2188652</v>
      </c>
      <c r="O358" s="3">
        <v>0.41960891752252188</v>
      </c>
      <c r="P358" s="11">
        <v>5191703</v>
      </c>
      <c r="Q358" s="12">
        <v>2669691</v>
      </c>
      <c r="R358" s="3">
        <v>0.51422259709386309</v>
      </c>
      <c r="S358" s="10" t="e">
        <f>VLOOKUP(A358,Districts!$A$2:$R$608,19,FALSE)</f>
        <v>#REF!</v>
      </c>
      <c r="T358" s="13" t="e">
        <f>VLOOKUP(A358,Districts!$A$2:$R$608,20,FALSE)</f>
        <v>#REF!</v>
      </c>
      <c r="U358" s="3" t="e">
        <f>VLOOKUP(A358,Districts!$A$2:$R$608,21,FALSE)</f>
        <v>#REF!</v>
      </c>
    </row>
    <row r="359" spans="1:21" x14ac:dyDescent="0.2">
      <c r="A359" s="1" t="s">
        <v>795</v>
      </c>
      <c r="B359" s="1" t="s">
        <v>796</v>
      </c>
      <c r="C359" s="1" t="s">
        <v>249</v>
      </c>
      <c r="D359" s="25">
        <v>11244916</v>
      </c>
      <c r="E359" s="25">
        <v>5405732</v>
      </c>
      <c r="F359" s="26">
        <v>0.48072675687395083</v>
      </c>
      <c r="G359" s="25">
        <v>11504789</v>
      </c>
      <c r="H359" s="25">
        <v>5642787</v>
      </c>
      <c r="I359" s="26">
        <f t="shared" si="5"/>
        <v>0.49047288046742971</v>
      </c>
      <c r="J359" s="11">
        <v>11875223</v>
      </c>
      <c r="K359" s="12">
        <v>5245428</v>
      </c>
      <c r="L359" s="3">
        <v>0.44171195774597244</v>
      </c>
      <c r="M359" s="11">
        <v>11492170</v>
      </c>
      <c r="N359" s="12">
        <v>6006459</v>
      </c>
      <c r="O359" s="3">
        <v>0.52265664361038866</v>
      </c>
      <c r="P359" s="11">
        <v>12063869</v>
      </c>
      <c r="Q359" s="12">
        <v>6301952</v>
      </c>
      <c r="R359" s="3">
        <v>0.52238233024579428</v>
      </c>
      <c r="S359" s="10" t="e">
        <f>VLOOKUP(A359,Districts!$A$2:$R$608,19,FALSE)</f>
        <v>#REF!</v>
      </c>
      <c r="T359" s="13" t="e">
        <f>VLOOKUP(A359,Districts!$A$2:$R$608,20,FALSE)</f>
        <v>#REF!</v>
      </c>
      <c r="U359" s="3" t="e">
        <f>VLOOKUP(A359,Districts!$A$2:$R$608,21,FALSE)</f>
        <v>#REF!</v>
      </c>
    </row>
    <row r="360" spans="1:21" x14ac:dyDescent="0.2">
      <c r="A360" s="1" t="s">
        <v>797</v>
      </c>
      <c r="B360" s="1" t="s">
        <v>798</v>
      </c>
      <c r="C360" s="1" t="s">
        <v>249</v>
      </c>
      <c r="D360" s="25">
        <v>10170375</v>
      </c>
      <c r="E360" s="25">
        <v>1068739</v>
      </c>
      <c r="F360" s="26">
        <v>0.10508353920086526</v>
      </c>
      <c r="G360" s="25">
        <v>9614620</v>
      </c>
      <c r="H360" s="25">
        <v>1719230</v>
      </c>
      <c r="I360" s="26">
        <f t="shared" si="5"/>
        <v>0.17881413930035717</v>
      </c>
      <c r="J360" s="11">
        <v>9499297</v>
      </c>
      <c r="K360" s="12">
        <v>2664446</v>
      </c>
      <c r="L360" s="3">
        <v>0.28048875616795643</v>
      </c>
      <c r="M360" s="11">
        <v>10086517</v>
      </c>
      <c r="N360" s="12">
        <v>3942734</v>
      </c>
      <c r="O360" s="3">
        <v>0.39089152380350917</v>
      </c>
      <c r="P360" s="11">
        <v>9823109</v>
      </c>
      <c r="Q360" s="12">
        <v>6251952</v>
      </c>
      <c r="R360" s="3">
        <v>0.63645348941969393</v>
      </c>
      <c r="S360" s="10" t="e">
        <f>VLOOKUP(A360,Districts!$A$2:$R$608,19,FALSE)</f>
        <v>#REF!</v>
      </c>
      <c r="T360" s="13" t="e">
        <f>VLOOKUP(A360,Districts!$A$2:$R$608,20,FALSE)</f>
        <v>#REF!</v>
      </c>
      <c r="U360" s="3" t="e">
        <f>VLOOKUP(A360,Districts!$A$2:$R$608,21,FALSE)</f>
        <v>#REF!</v>
      </c>
    </row>
    <row r="361" spans="1:21" x14ac:dyDescent="0.2">
      <c r="A361" s="1" t="s">
        <v>799</v>
      </c>
      <c r="B361" s="1" t="s">
        <v>800</v>
      </c>
      <c r="C361" s="1" t="s">
        <v>174</v>
      </c>
      <c r="D361" s="25">
        <v>7291779</v>
      </c>
      <c r="E361" s="25">
        <v>1528791</v>
      </c>
      <c r="F361" s="26">
        <v>0.20965953575938054</v>
      </c>
      <c r="G361" s="25">
        <v>7357461</v>
      </c>
      <c r="H361" s="25">
        <v>1732525</v>
      </c>
      <c r="I361" s="26">
        <f t="shared" si="5"/>
        <v>0.23547865221439843</v>
      </c>
      <c r="J361" s="11">
        <v>7348061</v>
      </c>
      <c r="K361" s="12">
        <v>1643155</v>
      </c>
      <c r="L361" s="3">
        <v>0.22361749582644999</v>
      </c>
      <c r="M361" s="11">
        <v>7597430</v>
      </c>
      <c r="N361" s="12">
        <v>1561295</v>
      </c>
      <c r="O361" s="3">
        <v>0.2055030451086749</v>
      </c>
      <c r="P361" s="11">
        <v>7614493</v>
      </c>
      <c r="Q361" s="12">
        <v>1623499</v>
      </c>
      <c r="R361" s="3">
        <v>0.2132117003719092</v>
      </c>
      <c r="S361" s="10" t="e">
        <f>VLOOKUP(A361,Districts!$A$2:$R$608,19,FALSE)</f>
        <v>#REF!</v>
      </c>
      <c r="T361" s="13" t="e">
        <f>VLOOKUP(A361,Districts!$A$2:$R$608,20,FALSE)</f>
        <v>#REF!</v>
      </c>
      <c r="U361" s="3" t="e">
        <f>VLOOKUP(A361,Districts!$A$2:$R$608,21,FALSE)</f>
        <v>#REF!</v>
      </c>
    </row>
    <row r="362" spans="1:21" x14ac:dyDescent="0.2">
      <c r="A362" s="1" t="s">
        <v>801</v>
      </c>
      <c r="B362" s="1" t="s">
        <v>802</v>
      </c>
      <c r="C362" s="1" t="s">
        <v>174</v>
      </c>
      <c r="D362" s="25">
        <v>7187742</v>
      </c>
      <c r="E362" s="25">
        <v>1913510</v>
      </c>
      <c r="F362" s="26">
        <v>0.26621851479922348</v>
      </c>
      <c r="G362" s="25">
        <v>7404286</v>
      </c>
      <c r="H362" s="25">
        <v>2041752</v>
      </c>
      <c r="I362" s="26">
        <f t="shared" si="5"/>
        <v>0.27575271943844415</v>
      </c>
      <c r="J362" s="11">
        <v>7368257</v>
      </c>
      <c r="K362" s="12">
        <v>2131680</v>
      </c>
      <c r="L362" s="3">
        <v>0.28930586975997175</v>
      </c>
      <c r="M362" s="11">
        <v>7731710</v>
      </c>
      <c r="N362" s="12">
        <v>2429238</v>
      </c>
      <c r="O362" s="3">
        <v>0.31419155658968068</v>
      </c>
      <c r="P362" s="11">
        <v>7863299</v>
      </c>
      <c r="Q362" s="12">
        <v>3181571</v>
      </c>
      <c r="R362" s="3">
        <v>0.40461020240995543</v>
      </c>
      <c r="S362" s="10" t="e">
        <f>VLOOKUP(A362,Districts!$A$2:$R$608,19,FALSE)</f>
        <v>#REF!</v>
      </c>
      <c r="T362" s="13" t="e">
        <f>VLOOKUP(A362,Districts!$A$2:$R$608,20,FALSE)</f>
        <v>#REF!</v>
      </c>
      <c r="U362" s="3" t="e">
        <f>VLOOKUP(A362,Districts!$A$2:$R$608,21,FALSE)</f>
        <v>#REF!</v>
      </c>
    </row>
    <row r="363" spans="1:21" x14ac:dyDescent="0.2">
      <c r="A363" s="1" t="s">
        <v>803</v>
      </c>
      <c r="B363" s="1" t="s">
        <v>804</v>
      </c>
      <c r="C363" s="1" t="s">
        <v>174</v>
      </c>
      <c r="D363" s="25">
        <v>11838099</v>
      </c>
      <c r="E363" s="25">
        <v>7451002</v>
      </c>
      <c r="F363" s="26">
        <v>0.6294086575893646</v>
      </c>
      <c r="G363" s="25">
        <v>11245489</v>
      </c>
      <c r="H363" s="25">
        <v>7452297</v>
      </c>
      <c r="I363" s="26">
        <f t="shared" si="5"/>
        <v>0.66269212481555939</v>
      </c>
      <c r="J363" s="11">
        <v>11555553</v>
      </c>
      <c r="K363" s="12">
        <v>6782719</v>
      </c>
      <c r="L363" s="3">
        <v>0.5869661971175244</v>
      </c>
      <c r="M363" s="11">
        <v>11652813</v>
      </c>
      <c r="N363" s="12">
        <v>6841331</v>
      </c>
      <c r="O363" s="3">
        <v>0.5870969524697599</v>
      </c>
      <c r="P363" s="11">
        <v>12468070</v>
      </c>
      <c r="Q363" s="12">
        <v>6933679</v>
      </c>
      <c r="R363" s="3">
        <v>0.55611485979786768</v>
      </c>
      <c r="S363" s="10" t="e">
        <f>VLOOKUP(A363,Districts!$A$2:$R$608,19,FALSE)</f>
        <v>#REF!</v>
      </c>
      <c r="T363" s="13" t="e">
        <f>VLOOKUP(A363,Districts!$A$2:$R$608,20,FALSE)</f>
        <v>#REF!</v>
      </c>
      <c r="U363" s="3" t="e">
        <f>VLOOKUP(A363,Districts!$A$2:$R$608,21,FALSE)</f>
        <v>#REF!</v>
      </c>
    </row>
    <row r="364" spans="1:21" x14ac:dyDescent="0.2">
      <c r="A364" s="1" t="s">
        <v>805</v>
      </c>
      <c r="B364" s="1" t="s">
        <v>806</v>
      </c>
      <c r="C364" s="1" t="s">
        <v>807</v>
      </c>
      <c r="D364" s="25">
        <v>15131942</v>
      </c>
      <c r="E364" s="25">
        <v>5136192</v>
      </c>
      <c r="F364" s="26">
        <v>0.33942715350085267</v>
      </c>
      <c r="G364" s="25">
        <v>15354185</v>
      </c>
      <c r="H364" s="25">
        <v>4503063</v>
      </c>
      <c r="I364" s="26">
        <f t="shared" si="5"/>
        <v>0.2932791939135812</v>
      </c>
      <c r="J364" s="11">
        <v>14258199</v>
      </c>
      <c r="K364" s="12">
        <v>5055900</v>
      </c>
      <c r="L364" s="3">
        <v>0.35459597667279014</v>
      </c>
      <c r="M364" s="11">
        <v>14475278</v>
      </c>
      <c r="N364" s="12">
        <v>5883246</v>
      </c>
      <c r="O364" s="3">
        <v>0.40643405950476391</v>
      </c>
      <c r="P364" s="11">
        <v>14863622</v>
      </c>
      <c r="Q364" s="12">
        <v>6999565</v>
      </c>
      <c r="R364" s="3">
        <v>0.47091920125525261</v>
      </c>
      <c r="S364" s="10" t="e">
        <f>VLOOKUP(A364,Districts!$A$2:$R$608,19,FALSE)</f>
        <v>#REF!</v>
      </c>
      <c r="T364" s="13" t="e">
        <f>VLOOKUP(A364,Districts!$A$2:$R$608,20,FALSE)</f>
        <v>#REF!</v>
      </c>
      <c r="U364" s="3" t="e">
        <f>VLOOKUP(A364,Districts!$A$2:$R$608,21,FALSE)</f>
        <v>#REF!</v>
      </c>
    </row>
    <row r="365" spans="1:21" x14ac:dyDescent="0.2">
      <c r="A365" s="1" t="s">
        <v>808</v>
      </c>
      <c r="B365" s="1" t="s">
        <v>809</v>
      </c>
      <c r="C365" s="1" t="s">
        <v>807</v>
      </c>
      <c r="D365" s="25">
        <v>20957964</v>
      </c>
      <c r="E365" s="25">
        <v>10889390</v>
      </c>
      <c r="F365" s="26">
        <v>0.51958243653820568</v>
      </c>
      <c r="G365" s="25">
        <v>22011689</v>
      </c>
      <c r="H365" s="25">
        <v>10341546</v>
      </c>
      <c r="I365" s="26">
        <f t="shared" si="5"/>
        <v>0.46982064847454458</v>
      </c>
      <c r="J365" s="11">
        <v>21922110</v>
      </c>
      <c r="K365" s="12">
        <v>9064949</v>
      </c>
      <c r="L365" s="3">
        <v>0.41350713959559549</v>
      </c>
      <c r="M365" s="11">
        <v>22178295</v>
      </c>
      <c r="N365" s="12">
        <v>8614451</v>
      </c>
      <c r="O365" s="3">
        <v>0.38841809075043865</v>
      </c>
      <c r="P365" s="11">
        <v>21425173</v>
      </c>
      <c r="Q365" s="12">
        <v>9059428</v>
      </c>
      <c r="R365" s="3">
        <v>0.4228403663298308</v>
      </c>
      <c r="S365" s="10" t="e">
        <f>VLOOKUP(A365,Districts!$A$2:$R$608,19,FALSE)</f>
        <v>#REF!</v>
      </c>
      <c r="T365" s="13" t="e">
        <f>VLOOKUP(A365,Districts!$A$2:$R$608,20,FALSE)</f>
        <v>#REF!</v>
      </c>
      <c r="U365" s="3" t="e">
        <f>VLOOKUP(A365,Districts!$A$2:$R$608,21,FALSE)</f>
        <v>#REF!</v>
      </c>
    </row>
    <row r="366" spans="1:21" x14ac:dyDescent="0.2">
      <c r="A366" s="1" t="s">
        <v>810</v>
      </c>
      <c r="B366" s="1" t="s">
        <v>811</v>
      </c>
      <c r="C366" s="1" t="s">
        <v>38</v>
      </c>
      <c r="D366" s="25">
        <v>6141392</v>
      </c>
      <c r="E366" s="25">
        <v>635996</v>
      </c>
      <c r="F366" s="26">
        <v>0.10355893256773058</v>
      </c>
      <c r="G366" s="25">
        <v>6332025</v>
      </c>
      <c r="H366" s="25">
        <v>887385</v>
      </c>
      <c r="I366" s="26">
        <f t="shared" si="5"/>
        <v>0.14014237151622111</v>
      </c>
      <c r="J366" s="11">
        <v>6725519</v>
      </c>
      <c r="K366" s="12">
        <v>521920</v>
      </c>
      <c r="L366" s="3">
        <v>7.7602932948371714E-2</v>
      </c>
      <c r="M366" s="11">
        <v>6854886</v>
      </c>
      <c r="N366" s="12">
        <v>242121</v>
      </c>
      <c r="O366" s="3">
        <v>3.532093750355586E-2</v>
      </c>
      <c r="P366" s="11">
        <v>7044967</v>
      </c>
      <c r="Q366" s="12">
        <v>-191970</v>
      </c>
      <c r="R366" s="3">
        <v>-2.7249240486151318E-2</v>
      </c>
      <c r="S366" s="10" t="e">
        <f>VLOOKUP(A366,Districts!$A$2:$R$608,19,FALSE)</f>
        <v>#REF!</v>
      </c>
      <c r="T366" s="13" t="e">
        <f>VLOOKUP(A366,Districts!$A$2:$R$608,20,FALSE)</f>
        <v>#REF!</v>
      </c>
      <c r="U366" s="3" t="e">
        <f>VLOOKUP(A366,Districts!$A$2:$R$608,21,FALSE)</f>
        <v>#REF!</v>
      </c>
    </row>
    <row r="367" spans="1:21" x14ac:dyDescent="0.2">
      <c r="A367" s="1" t="s">
        <v>812</v>
      </c>
      <c r="B367" s="1" t="s">
        <v>813</v>
      </c>
      <c r="C367" s="1" t="s">
        <v>38</v>
      </c>
      <c r="D367" s="25">
        <v>9213048</v>
      </c>
      <c r="E367" s="25">
        <v>2265051</v>
      </c>
      <c r="F367" s="26">
        <v>0.24585251265379277</v>
      </c>
      <c r="G367" s="25">
        <v>9668795</v>
      </c>
      <c r="H367" s="25">
        <v>1922919</v>
      </c>
      <c r="I367" s="26">
        <f t="shared" si="5"/>
        <v>0.19887886753209683</v>
      </c>
      <c r="J367" s="11">
        <v>9772616</v>
      </c>
      <c r="K367" s="12">
        <v>1398630</v>
      </c>
      <c r="L367" s="3">
        <v>0.14311725744672665</v>
      </c>
      <c r="M367" s="11">
        <v>9603381</v>
      </c>
      <c r="N367" s="12">
        <v>1366548</v>
      </c>
      <c r="O367" s="3">
        <v>0.14229863419976777</v>
      </c>
      <c r="P367" s="11">
        <v>10133997</v>
      </c>
      <c r="Q367" s="12">
        <v>1305395</v>
      </c>
      <c r="R367" s="3">
        <v>0.12881343856723068</v>
      </c>
      <c r="S367" s="10" t="e">
        <f>VLOOKUP(A367,Districts!$A$2:$R$608,19,FALSE)</f>
        <v>#REF!</v>
      </c>
      <c r="T367" s="13" t="e">
        <f>VLOOKUP(A367,Districts!$A$2:$R$608,20,FALSE)</f>
        <v>#REF!</v>
      </c>
      <c r="U367" s="3" t="e">
        <f>VLOOKUP(A367,Districts!$A$2:$R$608,21,FALSE)</f>
        <v>#REF!</v>
      </c>
    </row>
    <row r="368" spans="1:21" x14ac:dyDescent="0.2">
      <c r="A368" s="1" t="s">
        <v>814</v>
      </c>
      <c r="B368" s="1" t="s">
        <v>815</v>
      </c>
      <c r="C368" s="1" t="s">
        <v>38</v>
      </c>
      <c r="D368" s="25">
        <v>8071971</v>
      </c>
      <c r="E368" s="25">
        <v>2851600</v>
      </c>
      <c r="F368" s="26">
        <v>0.35327183410346741</v>
      </c>
      <c r="G368" s="25">
        <v>7840829</v>
      </c>
      <c r="H368" s="25">
        <v>2664347</v>
      </c>
      <c r="I368" s="26">
        <f t="shared" si="5"/>
        <v>0.33980424773962037</v>
      </c>
      <c r="J368" s="11">
        <v>8256507</v>
      </c>
      <c r="K368" s="12">
        <v>2129420</v>
      </c>
      <c r="L368" s="3">
        <v>0.25790809600234094</v>
      </c>
      <c r="M368" s="11">
        <v>8040371</v>
      </c>
      <c r="N368" s="12">
        <v>2491762</v>
      </c>
      <c r="O368" s="3">
        <v>0.30990634636138059</v>
      </c>
      <c r="P368" s="11">
        <v>8595819</v>
      </c>
      <c r="Q368" s="12">
        <v>2472635</v>
      </c>
      <c r="R368" s="3">
        <v>0.2876555450969826</v>
      </c>
      <c r="S368" s="10" t="e">
        <f>VLOOKUP(A368,Districts!$A$2:$R$608,19,FALSE)</f>
        <v>#REF!</v>
      </c>
      <c r="T368" s="13" t="e">
        <f>VLOOKUP(A368,Districts!$A$2:$R$608,20,FALSE)</f>
        <v>#REF!</v>
      </c>
      <c r="U368" s="3" t="e">
        <f>VLOOKUP(A368,Districts!$A$2:$R$608,21,FALSE)</f>
        <v>#REF!</v>
      </c>
    </row>
    <row r="369" spans="1:21" x14ac:dyDescent="0.2">
      <c r="A369" s="1" t="s">
        <v>816</v>
      </c>
      <c r="B369" s="1" t="s">
        <v>817</v>
      </c>
      <c r="C369" s="1" t="s">
        <v>38</v>
      </c>
      <c r="D369" s="25">
        <v>11509337</v>
      </c>
      <c r="E369" s="25">
        <v>1455388</v>
      </c>
      <c r="F369" s="26">
        <v>0.12645280957539085</v>
      </c>
      <c r="G369" s="25">
        <v>11475298</v>
      </c>
      <c r="H369" s="25">
        <v>1187089</v>
      </c>
      <c r="I369" s="26">
        <f t="shared" si="5"/>
        <v>0.1034473353110307</v>
      </c>
      <c r="J369" s="11">
        <v>11494598</v>
      </c>
      <c r="K369" s="12">
        <v>1065033</v>
      </c>
      <c r="L369" s="3">
        <v>9.2655088938299532E-2</v>
      </c>
      <c r="M369" s="11">
        <v>11357143</v>
      </c>
      <c r="N369" s="12">
        <v>1468603</v>
      </c>
      <c r="O369" s="3">
        <v>0.12931095434828987</v>
      </c>
      <c r="P369" s="11">
        <v>11788289</v>
      </c>
      <c r="Q369" s="12">
        <v>1287522</v>
      </c>
      <c r="R369" s="3">
        <v>0.10922043054763927</v>
      </c>
      <c r="S369" s="10" t="e">
        <f>VLOOKUP(A369,Districts!$A$2:$R$608,19,FALSE)</f>
        <v>#REF!</v>
      </c>
      <c r="T369" s="13" t="e">
        <f>VLOOKUP(A369,Districts!$A$2:$R$608,20,FALSE)</f>
        <v>#REF!</v>
      </c>
      <c r="U369" s="3" t="e">
        <f>VLOOKUP(A369,Districts!$A$2:$R$608,21,FALSE)</f>
        <v>#REF!</v>
      </c>
    </row>
    <row r="370" spans="1:21" x14ac:dyDescent="0.2">
      <c r="A370" s="1" t="s">
        <v>818</v>
      </c>
      <c r="B370" s="1" t="s">
        <v>819</v>
      </c>
      <c r="C370" s="1" t="s">
        <v>183</v>
      </c>
      <c r="D370" s="25">
        <v>10760305</v>
      </c>
      <c r="E370" s="25">
        <v>7279662</v>
      </c>
      <c r="F370" s="26">
        <v>0.67652933629669421</v>
      </c>
      <c r="G370" s="25">
        <v>11346684</v>
      </c>
      <c r="H370" s="25">
        <v>7462947</v>
      </c>
      <c r="I370" s="26">
        <f t="shared" si="5"/>
        <v>0.65772052874654829</v>
      </c>
      <c r="J370" s="11">
        <v>11052874</v>
      </c>
      <c r="K370" s="12">
        <v>7462312</v>
      </c>
      <c r="L370" s="3">
        <v>0.67514675368596444</v>
      </c>
      <c r="M370" s="11">
        <v>11639556</v>
      </c>
      <c r="N370" s="12">
        <v>7579553</v>
      </c>
      <c r="O370" s="3">
        <v>0.65118918625418354</v>
      </c>
      <c r="P370" s="11">
        <v>12076378</v>
      </c>
      <c r="Q370" s="12">
        <v>7816087</v>
      </c>
      <c r="R370" s="3">
        <v>0.64722112871922355</v>
      </c>
      <c r="S370" s="10" t="e">
        <f>VLOOKUP(A370,Districts!$A$2:$R$608,19,FALSE)</f>
        <v>#REF!</v>
      </c>
      <c r="T370" s="13" t="e">
        <f>VLOOKUP(A370,Districts!$A$2:$R$608,20,FALSE)</f>
        <v>#REF!</v>
      </c>
      <c r="U370" s="3" t="e">
        <f>VLOOKUP(A370,Districts!$A$2:$R$608,21,FALSE)</f>
        <v>#REF!</v>
      </c>
    </row>
    <row r="371" spans="1:21" x14ac:dyDescent="0.2">
      <c r="A371" s="1" t="s">
        <v>820</v>
      </c>
      <c r="B371" s="1" t="s">
        <v>540</v>
      </c>
      <c r="C371" s="1" t="s">
        <v>337</v>
      </c>
      <c r="D371" s="25">
        <v>18438036</v>
      </c>
      <c r="E371" s="25">
        <v>1673060</v>
      </c>
      <c r="F371" s="26">
        <v>9.0739599380324457E-2</v>
      </c>
      <c r="G371" s="25">
        <v>18786669</v>
      </c>
      <c r="H371" s="25">
        <v>1565317</v>
      </c>
      <c r="I371" s="26">
        <f t="shared" si="5"/>
        <v>8.3320624853719411E-2</v>
      </c>
      <c r="J371" s="11">
        <v>20179769</v>
      </c>
      <c r="K371" s="12">
        <v>1074952</v>
      </c>
      <c r="L371" s="3">
        <v>5.3268796089786755E-2</v>
      </c>
      <c r="M371" s="11">
        <v>20468798</v>
      </c>
      <c r="N371" s="12">
        <v>1064451</v>
      </c>
      <c r="O371" s="3">
        <v>5.2003591026693406E-2</v>
      </c>
      <c r="P371" s="11">
        <v>20807877</v>
      </c>
      <c r="Q371" s="12">
        <v>1158107</v>
      </c>
      <c r="R371" s="3">
        <v>5.5657143686499107E-2</v>
      </c>
      <c r="S371" s="10" t="e">
        <f>VLOOKUP(A371,Districts!$A$2:$R$608,19,FALSE)</f>
        <v>#REF!</v>
      </c>
      <c r="T371" s="13" t="e">
        <f>VLOOKUP(A371,Districts!$A$2:$R$608,20,FALSE)</f>
        <v>#REF!</v>
      </c>
      <c r="U371" s="3" t="e">
        <f>VLOOKUP(A371,Districts!$A$2:$R$608,21,FALSE)</f>
        <v>#REF!</v>
      </c>
    </row>
    <row r="372" spans="1:21" x14ac:dyDescent="0.2">
      <c r="A372" s="1" t="s">
        <v>821</v>
      </c>
      <c r="B372" s="1" t="s">
        <v>822</v>
      </c>
      <c r="C372" s="1" t="s">
        <v>337</v>
      </c>
      <c r="D372" s="25">
        <v>19501647</v>
      </c>
      <c r="E372" s="25">
        <v>1088219</v>
      </c>
      <c r="F372" s="26">
        <v>5.5801389492897702E-2</v>
      </c>
      <c r="G372" s="25">
        <v>18453231</v>
      </c>
      <c r="H372" s="25">
        <v>661109</v>
      </c>
      <c r="I372" s="26">
        <f t="shared" si="5"/>
        <v>3.5826192171983323E-2</v>
      </c>
      <c r="J372" s="11">
        <v>17267789</v>
      </c>
      <c r="K372" s="12">
        <v>1511898</v>
      </c>
      <c r="L372" s="3">
        <v>8.7555969093669139E-2</v>
      </c>
      <c r="M372" s="11">
        <v>17493931</v>
      </c>
      <c r="N372" s="12">
        <v>1986995</v>
      </c>
      <c r="O372" s="3">
        <v>0.11358196165287264</v>
      </c>
      <c r="P372" s="11">
        <v>17737340</v>
      </c>
      <c r="Q372" s="12">
        <v>3108773</v>
      </c>
      <c r="R372" s="3">
        <v>0.17526714828717271</v>
      </c>
      <c r="S372" s="10" t="e">
        <f>VLOOKUP(A372,Districts!$A$2:$R$608,19,FALSE)</f>
        <v>#REF!</v>
      </c>
      <c r="T372" s="13" t="e">
        <f>VLOOKUP(A372,Districts!$A$2:$R$608,20,FALSE)</f>
        <v>#REF!</v>
      </c>
      <c r="U372" s="3" t="e">
        <f>VLOOKUP(A372,Districts!$A$2:$R$608,21,FALSE)</f>
        <v>#REF!</v>
      </c>
    </row>
    <row r="373" spans="1:21" x14ac:dyDescent="0.2">
      <c r="A373" s="1" t="s">
        <v>823</v>
      </c>
      <c r="B373" s="1" t="s">
        <v>824</v>
      </c>
      <c r="C373" s="1" t="s">
        <v>337</v>
      </c>
      <c r="D373" s="25">
        <v>18941352</v>
      </c>
      <c r="E373" s="25">
        <v>580814</v>
      </c>
      <c r="F373" s="26">
        <v>3.0663809003707868E-2</v>
      </c>
      <c r="G373" s="25">
        <v>19679759</v>
      </c>
      <c r="H373" s="25">
        <v>904220</v>
      </c>
      <c r="I373" s="26">
        <f t="shared" si="5"/>
        <v>4.5946700871692586E-2</v>
      </c>
      <c r="J373" s="11">
        <v>19178228</v>
      </c>
      <c r="K373" s="12">
        <v>342588</v>
      </c>
      <c r="L373" s="3">
        <v>1.78633813301208E-2</v>
      </c>
      <c r="M373" s="11">
        <v>18642417</v>
      </c>
      <c r="N373" s="12">
        <v>1148403</v>
      </c>
      <c r="O373" s="3">
        <v>6.1601615284112572E-2</v>
      </c>
      <c r="P373" s="11">
        <v>19705509</v>
      </c>
      <c r="Q373" s="12">
        <v>1217524</v>
      </c>
      <c r="R373" s="3">
        <v>6.1785970613598459E-2</v>
      </c>
      <c r="S373" s="10" t="e">
        <f>VLOOKUP(A373,Districts!$A$2:$R$608,19,FALSE)</f>
        <v>#REF!</v>
      </c>
      <c r="T373" s="13" t="e">
        <f>VLOOKUP(A373,Districts!$A$2:$R$608,20,FALSE)</f>
        <v>#REF!</v>
      </c>
      <c r="U373" s="3" t="e">
        <f>VLOOKUP(A373,Districts!$A$2:$R$608,21,FALSE)</f>
        <v>#REF!</v>
      </c>
    </row>
    <row r="374" spans="1:21" x14ac:dyDescent="0.2">
      <c r="A374" s="1" t="s">
        <v>825</v>
      </c>
      <c r="B374" s="1" t="s">
        <v>826</v>
      </c>
      <c r="C374" s="1" t="s">
        <v>246</v>
      </c>
      <c r="D374" s="25">
        <v>9543818</v>
      </c>
      <c r="E374" s="25">
        <v>3364525</v>
      </c>
      <c r="F374" s="26">
        <v>0.35253448881778759</v>
      </c>
      <c r="G374" s="25">
        <v>9213855</v>
      </c>
      <c r="H374" s="25">
        <v>3463312</v>
      </c>
      <c r="I374" s="26">
        <f t="shared" si="5"/>
        <v>0.37588088807562092</v>
      </c>
      <c r="J374" s="11">
        <v>9004506</v>
      </c>
      <c r="K374" s="12">
        <v>3787956</v>
      </c>
      <c r="L374" s="3">
        <v>0.42067338285964828</v>
      </c>
      <c r="M374" s="11">
        <v>9524098</v>
      </c>
      <c r="N374" s="12">
        <v>3846518</v>
      </c>
      <c r="O374" s="3">
        <v>0.4038721567123732</v>
      </c>
      <c r="P374" s="11">
        <v>9775971</v>
      </c>
      <c r="Q374" s="12">
        <v>3904978</v>
      </c>
      <c r="R374" s="3">
        <v>0.39944656136970946</v>
      </c>
      <c r="S374" s="10" t="e">
        <f>VLOOKUP(A374,Districts!$A$2:$R$608,19,FALSE)</f>
        <v>#REF!</v>
      </c>
      <c r="T374" s="13" t="e">
        <f>VLOOKUP(A374,Districts!$A$2:$R$608,20,FALSE)</f>
        <v>#REF!</v>
      </c>
      <c r="U374" s="3" t="e">
        <f>VLOOKUP(A374,Districts!$A$2:$R$608,21,FALSE)</f>
        <v>#REF!</v>
      </c>
    </row>
    <row r="375" spans="1:21" x14ac:dyDescent="0.2">
      <c r="A375" s="1" t="s">
        <v>827</v>
      </c>
      <c r="B375" s="1" t="s">
        <v>828</v>
      </c>
      <c r="C375" s="1" t="s">
        <v>246</v>
      </c>
      <c r="D375" s="25">
        <v>6218201</v>
      </c>
      <c r="E375" s="25">
        <v>2337879</v>
      </c>
      <c r="F375" s="26">
        <v>0.37597353318105992</v>
      </c>
      <c r="G375" s="25">
        <v>5872003</v>
      </c>
      <c r="H375" s="25">
        <v>2807406</v>
      </c>
      <c r="I375" s="26">
        <f t="shared" si="5"/>
        <v>0.47810023257821904</v>
      </c>
      <c r="J375" s="11">
        <v>6248826</v>
      </c>
      <c r="K375" s="12">
        <v>2752608</v>
      </c>
      <c r="L375" s="3">
        <v>0.4405000235244188</v>
      </c>
      <c r="M375" s="11">
        <v>5963037</v>
      </c>
      <c r="N375" s="12">
        <v>3455862</v>
      </c>
      <c r="O375" s="3">
        <v>0.57954730114872677</v>
      </c>
      <c r="P375" s="11">
        <v>6356773</v>
      </c>
      <c r="Q375" s="12">
        <v>4239587</v>
      </c>
      <c r="R375" s="3">
        <v>0.66694012826948512</v>
      </c>
      <c r="S375" s="10" t="e">
        <f>VLOOKUP(A375,Districts!$A$2:$R$608,19,FALSE)</f>
        <v>#REF!</v>
      </c>
      <c r="T375" s="13" t="e">
        <f>VLOOKUP(A375,Districts!$A$2:$R$608,20,FALSE)</f>
        <v>#REF!</v>
      </c>
      <c r="U375" s="3" t="e">
        <f>VLOOKUP(A375,Districts!$A$2:$R$608,21,FALSE)</f>
        <v>#REF!</v>
      </c>
    </row>
    <row r="376" spans="1:21" x14ac:dyDescent="0.2">
      <c r="A376" s="1" t="s">
        <v>829</v>
      </c>
      <c r="B376" s="1" t="s">
        <v>830</v>
      </c>
      <c r="C376" s="1" t="s">
        <v>246</v>
      </c>
      <c r="D376" s="25">
        <v>10436419</v>
      </c>
      <c r="E376" s="25">
        <v>1147619</v>
      </c>
      <c r="F376" s="26">
        <v>0.10996290969153308</v>
      </c>
      <c r="G376" s="25">
        <v>10196454</v>
      </c>
      <c r="H376" s="25">
        <v>830274</v>
      </c>
      <c r="I376" s="26">
        <f t="shared" si="5"/>
        <v>8.14277198720261E-2</v>
      </c>
      <c r="J376" s="11">
        <v>10105914</v>
      </c>
      <c r="K376" s="12">
        <v>678181</v>
      </c>
      <c r="L376" s="3">
        <v>6.7107339326259854E-2</v>
      </c>
      <c r="M376" s="11">
        <v>9657030</v>
      </c>
      <c r="N376" s="12">
        <v>1160002</v>
      </c>
      <c r="O376" s="3">
        <v>0.12011995406455193</v>
      </c>
      <c r="P376" s="11">
        <v>9950509</v>
      </c>
      <c r="Q376" s="12">
        <v>1588679</v>
      </c>
      <c r="R376" s="3">
        <v>0.15965806372317234</v>
      </c>
      <c r="S376" s="10" t="e">
        <f>VLOOKUP(A376,Districts!$A$2:$R$608,19,FALSE)</f>
        <v>#REF!</v>
      </c>
      <c r="T376" s="13" t="e">
        <f>VLOOKUP(A376,Districts!$A$2:$R$608,20,FALSE)</f>
        <v>#REF!</v>
      </c>
      <c r="U376" s="3" t="e">
        <f>VLOOKUP(A376,Districts!$A$2:$R$608,21,FALSE)</f>
        <v>#REF!</v>
      </c>
    </row>
    <row r="377" spans="1:21" x14ac:dyDescent="0.2">
      <c r="A377" s="1" t="s">
        <v>831</v>
      </c>
      <c r="B377" s="1" t="s">
        <v>832</v>
      </c>
      <c r="C377" s="1" t="s">
        <v>246</v>
      </c>
      <c r="D377" s="25">
        <v>8857220</v>
      </c>
      <c r="E377" s="25">
        <v>2249296</v>
      </c>
      <c r="F377" s="26">
        <v>0.25395056236606972</v>
      </c>
      <c r="G377" s="25">
        <v>8654786</v>
      </c>
      <c r="H377" s="25">
        <v>2471436</v>
      </c>
      <c r="I377" s="26">
        <f t="shared" si="5"/>
        <v>0.28555714722466852</v>
      </c>
      <c r="J377" s="11">
        <v>8569278</v>
      </c>
      <c r="K377" s="12">
        <v>2624341</v>
      </c>
      <c r="L377" s="3">
        <v>0.30624995478032108</v>
      </c>
      <c r="M377" s="11">
        <v>8948287</v>
      </c>
      <c r="N377" s="12">
        <v>3070199</v>
      </c>
      <c r="O377" s="3">
        <v>0.34310466349592944</v>
      </c>
      <c r="P377" s="11">
        <v>9493393</v>
      </c>
      <c r="Q377" s="12">
        <v>3698030</v>
      </c>
      <c r="R377" s="3">
        <v>0.38953722868104163</v>
      </c>
      <c r="S377" s="10" t="e">
        <f>VLOOKUP(A377,Districts!$A$2:$R$608,19,FALSE)</f>
        <v>#REF!</v>
      </c>
      <c r="T377" s="13" t="e">
        <f>VLOOKUP(A377,Districts!$A$2:$R$608,20,FALSE)</f>
        <v>#REF!</v>
      </c>
      <c r="U377" s="3" t="e">
        <f>VLOOKUP(A377,Districts!$A$2:$R$608,21,FALSE)</f>
        <v>#REF!</v>
      </c>
    </row>
    <row r="378" spans="1:21" x14ac:dyDescent="0.2">
      <c r="A378" s="1" t="s">
        <v>833</v>
      </c>
      <c r="B378" s="1" t="s">
        <v>834</v>
      </c>
      <c r="C378" s="1" t="s">
        <v>291</v>
      </c>
      <c r="D378" s="25">
        <v>14292450</v>
      </c>
      <c r="E378" s="25">
        <v>6925289</v>
      </c>
      <c r="F378" s="26">
        <v>0.4845417685561258</v>
      </c>
      <c r="G378" s="25">
        <v>13919160</v>
      </c>
      <c r="H378" s="25">
        <v>5475382</v>
      </c>
      <c r="I378" s="26">
        <f t="shared" si="5"/>
        <v>0.39337014589960889</v>
      </c>
      <c r="J378" s="11">
        <v>13167179</v>
      </c>
      <c r="K378" s="12">
        <v>5680800</v>
      </c>
      <c r="L378" s="3">
        <v>0.43143637676680785</v>
      </c>
      <c r="M378" s="11">
        <v>13656389</v>
      </c>
      <c r="N378" s="12">
        <v>6386271</v>
      </c>
      <c r="O378" s="3">
        <v>0.46763979848552939</v>
      </c>
      <c r="P378" s="11">
        <v>14482009</v>
      </c>
      <c r="Q378" s="12">
        <v>6537095</v>
      </c>
      <c r="R378" s="3">
        <v>0.45139420918741313</v>
      </c>
      <c r="S378" s="10" t="e">
        <f>VLOOKUP(A378,Districts!$A$2:$R$608,19,FALSE)</f>
        <v>#REF!</v>
      </c>
      <c r="T378" s="13" t="e">
        <f>VLOOKUP(A378,Districts!$A$2:$R$608,20,FALSE)</f>
        <v>#REF!</v>
      </c>
      <c r="U378" s="3" t="e">
        <f>VLOOKUP(A378,Districts!$A$2:$R$608,21,FALSE)</f>
        <v>#REF!</v>
      </c>
    </row>
    <row r="379" spans="1:21" x14ac:dyDescent="0.2">
      <c r="A379" s="1" t="s">
        <v>835</v>
      </c>
      <c r="B379" s="1" t="s">
        <v>582</v>
      </c>
      <c r="C379" s="1" t="s">
        <v>291</v>
      </c>
      <c r="D379" s="25">
        <v>27318489</v>
      </c>
      <c r="E379" s="25">
        <v>441166</v>
      </c>
      <c r="F379" s="26">
        <v>1.6148989792224601E-2</v>
      </c>
      <c r="G379" s="25">
        <v>24803408</v>
      </c>
      <c r="H379" s="25">
        <v>425414</v>
      </c>
      <c r="I379" s="26">
        <f t="shared" si="5"/>
        <v>1.7151433383670502E-2</v>
      </c>
      <c r="J379" s="11">
        <v>24283242</v>
      </c>
      <c r="K379" s="12">
        <v>446325</v>
      </c>
      <c r="L379" s="3">
        <v>1.8379959315152399E-2</v>
      </c>
      <c r="M379" s="11">
        <v>24819709</v>
      </c>
      <c r="N379" s="12">
        <v>881516</v>
      </c>
      <c r="O379" s="3">
        <v>3.5516774189415352E-2</v>
      </c>
      <c r="P379" s="11">
        <v>24792381</v>
      </c>
      <c r="Q379" s="12">
        <v>1869046</v>
      </c>
      <c r="R379" s="3">
        <v>7.5387918570628612E-2</v>
      </c>
      <c r="S379" s="10" t="e">
        <f>VLOOKUP(A379,Districts!$A$2:$R$608,19,FALSE)</f>
        <v>#REF!</v>
      </c>
      <c r="T379" s="13" t="e">
        <f>VLOOKUP(A379,Districts!$A$2:$R$608,20,FALSE)</f>
        <v>#REF!</v>
      </c>
      <c r="U379" s="3" t="e">
        <f>VLOOKUP(A379,Districts!$A$2:$R$608,21,FALSE)</f>
        <v>#REF!</v>
      </c>
    </row>
    <row r="380" spans="1:21" x14ac:dyDescent="0.2">
      <c r="A380" s="1" t="s">
        <v>836</v>
      </c>
      <c r="B380" s="1" t="s">
        <v>837</v>
      </c>
      <c r="C380" s="1" t="s">
        <v>291</v>
      </c>
      <c r="D380" s="25">
        <v>44863857</v>
      </c>
      <c r="E380" s="25">
        <v>645247</v>
      </c>
      <c r="F380" s="26">
        <v>1.4382334537130857E-2</v>
      </c>
      <c r="G380" s="25">
        <v>43584009</v>
      </c>
      <c r="H380" s="25">
        <v>869525</v>
      </c>
      <c r="I380" s="26">
        <f t="shared" si="5"/>
        <v>1.9950551129888028E-2</v>
      </c>
      <c r="J380" s="11">
        <v>39195743</v>
      </c>
      <c r="K380" s="12">
        <v>2861301</v>
      </c>
      <c r="L380" s="3">
        <v>7.3000300058095588E-2</v>
      </c>
      <c r="M380" s="11">
        <v>38359447</v>
      </c>
      <c r="N380" s="12">
        <v>4416412</v>
      </c>
      <c r="O380" s="3">
        <v>0.115132316688507</v>
      </c>
      <c r="P380" s="11">
        <v>40250465</v>
      </c>
      <c r="Q380" s="12">
        <v>5819516</v>
      </c>
      <c r="R380" s="3">
        <v>0.14458257811431496</v>
      </c>
      <c r="S380" s="10" t="e">
        <f>VLOOKUP(A380,Districts!$A$2:$R$608,19,FALSE)</f>
        <v>#REF!</v>
      </c>
      <c r="T380" s="13" t="e">
        <f>VLOOKUP(A380,Districts!$A$2:$R$608,20,FALSE)</f>
        <v>#REF!</v>
      </c>
      <c r="U380" s="3" t="e">
        <f>VLOOKUP(A380,Districts!$A$2:$R$608,21,FALSE)</f>
        <v>#REF!</v>
      </c>
    </row>
    <row r="381" spans="1:21" x14ac:dyDescent="0.2">
      <c r="A381" s="1" t="s">
        <v>838</v>
      </c>
      <c r="B381" s="1" t="s">
        <v>530</v>
      </c>
      <c r="C381" s="1" t="s">
        <v>291</v>
      </c>
      <c r="D381" s="25">
        <v>21911495</v>
      </c>
      <c r="E381" s="25">
        <v>21386711</v>
      </c>
      <c r="F381" s="26">
        <v>0.97604983137846135</v>
      </c>
      <c r="G381" s="25">
        <v>25894483</v>
      </c>
      <c r="H381" s="25">
        <v>20838550</v>
      </c>
      <c r="I381" s="26">
        <f t="shared" si="5"/>
        <v>0.80474864085913589</v>
      </c>
      <c r="J381" s="11">
        <v>23975992</v>
      </c>
      <c r="K381" s="12">
        <v>20861280</v>
      </c>
      <c r="L381" s="3">
        <v>0.87009038041053732</v>
      </c>
      <c r="M381" s="11">
        <v>24624785</v>
      </c>
      <c r="N381" s="12">
        <v>20077170</v>
      </c>
      <c r="O381" s="3">
        <v>0.81532366678531409</v>
      </c>
      <c r="P381" s="11">
        <v>24915118</v>
      </c>
      <c r="Q381" s="12">
        <v>19684824</v>
      </c>
      <c r="R381" s="3">
        <v>0.79007548750120304</v>
      </c>
      <c r="S381" s="10" t="e">
        <f>VLOOKUP(A381,Districts!$A$2:$R$608,19,FALSE)</f>
        <v>#REF!</v>
      </c>
      <c r="T381" s="13" t="e">
        <f>VLOOKUP(A381,Districts!$A$2:$R$608,20,FALSE)</f>
        <v>#REF!</v>
      </c>
      <c r="U381" s="3" t="e">
        <f>VLOOKUP(A381,Districts!$A$2:$R$608,21,FALSE)</f>
        <v>#REF!</v>
      </c>
    </row>
    <row r="382" spans="1:21" x14ac:dyDescent="0.2">
      <c r="A382" s="1" t="s">
        <v>839</v>
      </c>
      <c r="B382" s="1" t="s">
        <v>840</v>
      </c>
      <c r="C382" s="1" t="s">
        <v>180</v>
      </c>
      <c r="D382" s="25">
        <v>11571849</v>
      </c>
      <c r="E382" s="25">
        <v>3832163</v>
      </c>
      <c r="F382" s="26">
        <v>0.33116254800766931</v>
      </c>
      <c r="G382" s="25">
        <v>12025076</v>
      </c>
      <c r="H382" s="25">
        <v>3716712</v>
      </c>
      <c r="I382" s="26">
        <f t="shared" si="5"/>
        <v>0.30908012556427916</v>
      </c>
      <c r="J382" s="11">
        <v>11057781</v>
      </c>
      <c r="K382" s="12">
        <v>4191020</v>
      </c>
      <c r="L382" s="3">
        <v>0.3790109426113612</v>
      </c>
      <c r="M382" s="11">
        <v>12074881</v>
      </c>
      <c r="N382" s="12">
        <v>4276461</v>
      </c>
      <c r="O382" s="3">
        <v>0.35416175115928678</v>
      </c>
      <c r="P382" s="11">
        <v>12049077</v>
      </c>
      <c r="Q382" s="12">
        <v>4606990</v>
      </c>
      <c r="R382" s="3">
        <v>0.38235210879638332</v>
      </c>
      <c r="S382" s="10" t="e">
        <f>VLOOKUP(A382,Districts!$A$2:$R$608,19,FALSE)</f>
        <v>#REF!</v>
      </c>
      <c r="T382" s="13" t="e">
        <f>VLOOKUP(A382,Districts!$A$2:$R$608,20,FALSE)</f>
        <v>#REF!</v>
      </c>
      <c r="U382" s="3" t="e">
        <f>VLOOKUP(A382,Districts!$A$2:$R$608,21,FALSE)</f>
        <v>#REF!</v>
      </c>
    </row>
    <row r="383" spans="1:21" x14ac:dyDescent="0.2">
      <c r="A383" s="1" t="s">
        <v>841</v>
      </c>
      <c r="B383" s="1" t="s">
        <v>842</v>
      </c>
      <c r="C383" s="1" t="s">
        <v>180</v>
      </c>
      <c r="D383" s="25">
        <v>13476624</v>
      </c>
      <c r="E383" s="25">
        <v>4537649</v>
      </c>
      <c r="F383" s="26">
        <v>0.33670517185906501</v>
      </c>
      <c r="G383" s="25">
        <v>13468059</v>
      </c>
      <c r="H383" s="25">
        <v>5096827</v>
      </c>
      <c r="I383" s="26">
        <f t="shared" si="5"/>
        <v>0.37843812534530774</v>
      </c>
      <c r="J383" s="11">
        <v>14114187</v>
      </c>
      <c r="K383" s="12">
        <v>4179995</v>
      </c>
      <c r="L383" s="3">
        <v>0.29615556319326081</v>
      </c>
      <c r="M383" s="11">
        <v>14157210</v>
      </c>
      <c r="N383" s="12">
        <v>3817879</v>
      </c>
      <c r="O383" s="3">
        <v>0.26967735874512</v>
      </c>
      <c r="P383" s="11">
        <v>14007020</v>
      </c>
      <c r="Q383" s="12">
        <v>3389259</v>
      </c>
      <c r="R383" s="3">
        <v>0.24196859860270065</v>
      </c>
      <c r="S383" s="10" t="e">
        <f>VLOOKUP(A383,Districts!$A$2:$R$608,19,FALSE)</f>
        <v>#REF!</v>
      </c>
      <c r="T383" s="13" t="e">
        <f>VLOOKUP(A383,Districts!$A$2:$R$608,20,FALSE)</f>
        <v>#REF!</v>
      </c>
      <c r="U383" s="3" t="e">
        <f>VLOOKUP(A383,Districts!$A$2:$R$608,21,FALSE)</f>
        <v>#REF!</v>
      </c>
    </row>
    <row r="384" spans="1:21" x14ac:dyDescent="0.2">
      <c r="A384" s="1" t="s">
        <v>843</v>
      </c>
      <c r="B384" s="1" t="s">
        <v>844</v>
      </c>
      <c r="C384" s="1" t="s">
        <v>180</v>
      </c>
      <c r="D384" s="25">
        <v>16553295</v>
      </c>
      <c r="E384" s="25">
        <v>2041470</v>
      </c>
      <c r="F384" s="26">
        <v>0.12332710798665764</v>
      </c>
      <c r="G384" s="25">
        <v>17012063</v>
      </c>
      <c r="H384" s="25">
        <v>2635768</v>
      </c>
      <c r="I384" s="26">
        <f t="shared" si="5"/>
        <v>0.15493523624971292</v>
      </c>
      <c r="J384" s="11">
        <v>17184577</v>
      </c>
      <c r="K384" s="12">
        <v>3610301</v>
      </c>
      <c r="L384" s="3">
        <v>0.21008960534786511</v>
      </c>
      <c r="M384" s="11">
        <v>17865354</v>
      </c>
      <c r="N384" s="12">
        <v>4325055</v>
      </c>
      <c r="O384" s="3">
        <v>0.24209176039836658</v>
      </c>
      <c r="P384" s="11">
        <v>17716557</v>
      </c>
      <c r="Q384" s="12">
        <v>5254786</v>
      </c>
      <c r="R384" s="3">
        <v>0.29660311537958534</v>
      </c>
      <c r="S384" s="10" t="e">
        <f>VLOOKUP(A384,Districts!$A$2:$R$608,19,FALSE)</f>
        <v>#REF!</v>
      </c>
      <c r="T384" s="13" t="e">
        <f>VLOOKUP(A384,Districts!$A$2:$R$608,20,FALSE)</f>
        <v>#REF!</v>
      </c>
      <c r="U384" s="3" t="e">
        <f>VLOOKUP(A384,Districts!$A$2:$R$608,21,FALSE)</f>
        <v>#REF!</v>
      </c>
    </row>
    <row r="385" spans="1:21" x14ac:dyDescent="0.2">
      <c r="A385" s="1" t="s">
        <v>845</v>
      </c>
      <c r="B385" s="1" t="s">
        <v>846</v>
      </c>
      <c r="C385" s="1" t="s">
        <v>180</v>
      </c>
      <c r="D385" s="25">
        <v>15391035</v>
      </c>
      <c r="E385" s="25">
        <v>5234588</v>
      </c>
      <c r="F385" s="26">
        <v>0.34010630214277338</v>
      </c>
      <c r="G385" s="25">
        <v>15157712</v>
      </c>
      <c r="H385" s="25">
        <v>6863509</v>
      </c>
      <c r="I385" s="26">
        <f t="shared" si="5"/>
        <v>0.45280639980493098</v>
      </c>
      <c r="J385" s="11">
        <v>15534812</v>
      </c>
      <c r="K385" s="12">
        <v>7410127</v>
      </c>
      <c r="L385" s="3">
        <v>0.4770013953178191</v>
      </c>
      <c r="M385" s="11">
        <v>16745922</v>
      </c>
      <c r="N385" s="12">
        <v>7023031</v>
      </c>
      <c r="O385" s="3">
        <v>0.41938753805254797</v>
      </c>
      <c r="P385" s="11">
        <v>16846478</v>
      </c>
      <c r="Q385" s="12">
        <v>6552995</v>
      </c>
      <c r="R385" s="3">
        <v>0.38898308596016329</v>
      </c>
      <c r="S385" s="10" t="e">
        <f>VLOOKUP(A385,Districts!$A$2:$R$608,19,FALSE)</f>
        <v>#REF!</v>
      </c>
      <c r="T385" s="13" t="e">
        <f>VLOOKUP(A385,Districts!$A$2:$R$608,20,FALSE)</f>
        <v>#REF!</v>
      </c>
      <c r="U385" s="3" t="e">
        <f>VLOOKUP(A385,Districts!$A$2:$R$608,21,FALSE)</f>
        <v>#REF!</v>
      </c>
    </row>
    <row r="386" spans="1:21" x14ac:dyDescent="0.2">
      <c r="A386" s="1" t="s">
        <v>847</v>
      </c>
      <c r="B386" s="1" t="s">
        <v>848</v>
      </c>
      <c r="C386" s="1" t="s">
        <v>180</v>
      </c>
      <c r="D386" s="25">
        <v>8449771</v>
      </c>
      <c r="E386" s="25">
        <v>3399452</v>
      </c>
      <c r="F386" s="26">
        <v>0.4023129147523643</v>
      </c>
      <c r="G386" s="25">
        <v>8449771</v>
      </c>
      <c r="H386" s="25">
        <v>3199699</v>
      </c>
      <c r="I386" s="26">
        <f t="shared" si="5"/>
        <v>0.37867286580902609</v>
      </c>
      <c r="J386" s="11">
        <v>8009084</v>
      </c>
      <c r="K386" s="12">
        <v>3187202</v>
      </c>
      <c r="L386" s="3">
        <v>0.39794837961494722</v>
      </c>
      <c r="M386" s="11">
        <v>8228205</v>
      </c>
      <c r="N386" s="12">
        <v>3241951</v>
      </c>
      <c r="O386" s="3">
        <v>0.39400464621384618</v>
      </c>
      <c r="P386" s="11">
        <v>8981840</v>
      </c>
      <c r="Q386" s="12">
        <v>3190835</v>
      </c>
      <c r="R386" s="3">
        <v>0.35525404594158883</v>
      </c>
      <c r="S386" s="10" t="e">
        <f>VLOOKUP(A386,Districts!$A$2:$R$608,19,FALSE)</f>
        <v>#REF!</v>
      </c>
      <c r="T386" s="13" t="e">
        <f>VLOOKUP(A386,Districts!$A$2:$R$608,20,FALSE)</f>
        <v>#REF!</v>
      </c>
      <c r="U386" s="3" t="e">
        <f>VLOOKUP(A386,Districts!$A$2:$R$608,21,FALSE)</f>
        <v>#REF!</v>
      </c>
    </row>
    <row r="387" spans="1:21" x14ac:dyDescent="0.2">
      <c r="A387" s="1" t="s">
        <v>849</v>
      </c>
      <c r="B387" s="1" t="s">
        <v>850</v>
      </c>
      <c r="C387" s="1" t="s">
        <v>171</v>
      </c>
      <c r="D387" s="25">
        <v>12505043</v>
      </c>
      <c r="E387" s="25">
        <v>9050762</v>
      </c>
      <c r="F387" s="26">
        <v>0.72376896264970858</v>
      </c>
      <c r="G387" s="25">
        <v>12704738</v>
      </c>
      <c r="H387" s="25">
        <v>11061722</v>
      </c>
      <c r="I387" s="26">
        <f t="shared" si="5"/>
        <v>0.87067690809523191</v>
      </c>
      <c r="J387" s="11">
        <v>13141006</v>
      </c>
      <c r="K387" s="12">
        <v>13265517</v>
      </c>
      <c r="L387" s="3">
        <v>1.0094749975762891</v>
      </c>
      <c r="M387" s="11">
        <v>13497233</v>
      </c>
      <c r="N387" s="12">
        <v>15582031</v>
      </c>
      <c r="O387" s="3">
        <v>1.1544611402944589</v>
      </c>
      <c r="P387" s="11">
        <v>13986350</v>
      </c>
      <c r="Q387" s="12">
        <v>17974806</v>
      </c>
      <c r="R387" s="3">
        <v>1.2851677528447378</v>
      </c>
      <c r="S387" s="10" t="e">
        <f>VLOOKUP(A387,Districts!$A$2:$R$608,19,FALSE)</f>
        <v>#REF!</v>
      </c>
      <c r="T387" s="13" t="e">
        <f>VLOOKUP(A387,Districts!$A$2:$R$608,20,FALSE)</f>
        <v>#REF!</v>
      </c>
      <c r="U387" s="3" t="e">
        <f>VLOOKUP(A387,Districts!$A$2:$R$608,21,FALSE)</f>
        <v>#REF!</v>
      </c>
    </row>
    <row r="388" spans="1:21" x14ac:dyDescent="0.2">
      <c r="A388" s="1" t="s">
        <v>851</v>
      </c>
      <c r="B388" s="1" t="s">
        <v>852</v>
      </c>
      <c r="C388" s="1" t="s">
        <v>171</v>
      </c>
      <c r="D388" s="25">
        <v>19579570</v>
      </c>
      <c r="E388" s="25">
        <v>5590256</v>
      </c>
      <c r="F388" s="26">
        <v>0.28551474828098883</v>
      </c>
      <c r="G388" s="25">
        <v>19240303</v>
      </c>
      <c r="H388" s="25">
        <v>7988117</v>
      </c>
      <c r="I388" s="26">
        <f t="shared" ref="I388:I451" si="6">H388/G388</f>
        <v>0.4151762578790989</v>
      </c>
      <c r="J388" s="11">
        <v>19965184</v>
      </c>
      <c r="K388" s="12">
        <v>8807660</v>
      </c>
      <c r="L388" s="3">
        <v>0.44115095558347972</v>
      </c>
      <c r="M388" s="11">
        <v>19624256</v>
      </c>
      <c r="N388" s="12">
        <v>11869510</v>
      </c>
      <c r="O388" s="3">
        <v>0.6048387261152729</v>
      </c>
      <c r="P388" s="11">
        <v>20138706</v>
      </c>
      <c r="Q388" s="12">
        <v>15393497</v>
      </c>
      <c r="R388" s="3">
        <v>0.76437368915361292</v>
      </c>
      <c r="S388" s="10" t="e">
        <f>VLOOKUP(A388,Districts!$A$2:$R$608,19,FALSE)</f>
        <v>#REF!</v>
      </c>
      <c r="T388" s="13" t="e">
        <f>VLOOKUP(A388,Districts!$A$2:$R$608,20,FALSE)</f>
        <v>#REF!</v>
      </c>
      <c r="U388" s="3" t="e">
        <f>VLOOKUP(A388,Districts!$A$2:$R$608,21,FALSE)</f>
        <v>#REF!</v>
      </c>
    </row>
    <row r="389" spans="1:21" x14ac:dyDescent="0.2">
      <c r="A389" s="1" t="s">
        <v>853</v>
      </c>
      <c r="B389" s="1" t="s">
        <v>854</v>
      </c>
      <c r="C389" s="1" t="s">
        <v>171</v>
      </c>
      <c r="D389" s="25">
        <v>27959322</v>
      </c>
      <c r="E389" s="25">
        <v>1440090</v>
      </c>
      <c r="F389" s="26">
        <v>5.1506613786986677E-2</v>
      </c>
      <c r="G389" s="25">
        <v>28448988</v>
      </c>
      <c r="H389" s="25">
        <v>137361</v>
      </c>
      <c r="I389" s="26">
        <f t="shared" si="6"/>
        <v>4.8283264065491537E-3</v>
      </c>
      <c r="J389" s="11">
        <v>28262552</v>
      </c>
      <c r="K389" s="12">
        <v>4377184</v>
      </c>
      <c r="L389" s="3">
        <v>0.15487575219675845</v>
      </c>
      <c r="M389" s="11">
        <v>32885669</v>
      </c>
      <c r="N389" s="12">
        <v>5195259</v>
      </c>
      <c r="O389" s="3">
        <v>0.15797942258678088</v>
      </c>
      <c r="P389" s="11">
        <v>35583479</v>
      </c>
      <c r="Q389" s="12">
        <v>5336021</v>
      </c>
      <c r="R389" s="3">
        <v>0.14995782171833169</v>
      </c>
      <c r="S389" s="10" t="e">
        <f>VLOOKUP(A389,Districts!$A$2:$R$608,19,FALSE)</f>
        <v>#REF!</v>
      </c>
      <c r="T389" s="13" t="e">
        <f>VLOOKUP(A389,Districts!$A$2:$R$608,20,FALSE)</f>
        <v>#REF!</v>
      </c>
      <c r="U389" s="3" t="e">
        <f>VLOOKUP(A389,Districts!$A$2:$R$608,21,FALSE)</f>
        <v>#REF!</v>
      </c>
    </row>
    <row r="390" spans="1:21" x14ac:dyDescent="0.2">
      <c r="A390" s="1" t="s">
        <v>855</v>
      </c>
      <c r="B390" s="1" t="s">
        <v>856</v>
      </c>
      <c r="C390" s="1" t="s">
        <v>171</v>
      </c>
      <c r="D390" s="25">
        <v>16093223</v>
      </c>
      <c r="E390" s="25">
        <v>6631417</v>
      </c>
      <c r="F390" s="26">
        <v>0.41206270490379709</v>
      </c>
      <c r="G390" s="25">
        <v>17169351</v>
      </c>
      <c r="H390" s="25">
        <v>6541778</v>
      </c>
      <c r="I390" s="26">
        <f t="shared" si="6"/>
        <v>0.3810148677139864</v>
      </c>
      <c r="J390" s="11">
        <v>17966270</v>
      </c>
      <c r="K390" s="12">
        <v>5807292</v>
      </c>
      <c r="L390" s="3">
        <v>0.32323303612825588</v>
      </c>
      <c r="M390" s="11">
        <v>17416311</v>
      </c>
      <c r="N390" s="12">
        <v>6546334</v>
      </c>
      <c r="O390" s="3">
        <v>0.3758737427231289</v>
      </c>
      <c r="P390" s="11">
        <v>17786942</v>
      </c>
      <c r="Q390" s="12">
        <v>7294431</v>
      </c>
      <c r="R390" s="3">
        <v>0.41010034214987601</v>
      </c>
      <c r="S390" s="10" t="e">
        <f>VLOOKUP(A390,Districts!$A$2:$R$608,19,FALSE)</f>
        <v>#REF!</v>
      </c>
      <c r="T390" s="13" t="e">
        <f>VLOOKUP(A390,Districts!$A$2:$R$608,20,FALSE)</f>
        <v>#REF!</v>
      </c>
      <c r="U390" s="3" t="e">
        <f>VLOOKUP(A390,Districts!$A$2:$R$608,21,FALSE)</f>
        <v>#REF!</v>
      </c>
    </row>
    <row r="391" spans="1:21" x14ac:dyDescent="0.2">
      <c r="A391" s="1" t="s">
        <v>857</v>
      </c>
      <c r="B391" s="1" t="s">
        <v>858</v>
      </c>
      <c r="C391" s="1" t="s">
        <v>171</v>
      </c>
      <c r="D391" s="25">
        <v>16655243</v>
      </c>
      <c r="E391" s="25">
        <v>900961</v>
      </c>
      <c r="F391" s="26">
        <v>5.4094737615056114E-2</v>
      </c>
      <c r="G391" s="25">
        <v>16330651</v>
      </c>
      <c r="H391" s="25">
        <v>817458</v>
      </c>
      <c r="I391" s="26">
        <f t="shared" si="6"/>
        <v>5.00566695106031E-2</v>
      </c>
      <c r="J391" s="11">
        <v>15662469</v>
      </c>
      <c r="K391" s="12">
        <v>1675413</v>
      </c>
      <c r="L391" s="3">
        <v>0.10696991642888487</v>
      </c>
      <c r="M391" s="11">
        <v>14855043</v>
      </c>
      <c r="N391" s="12">
        <v>3271913</v>
      </c>
      <c r="O391" s="3">
        <v>0.2202560436883286</v>
      </c>
      <c r="P391" s="11">
        <v>15359362</v>
      </c>
      <c r="Q391" s="12">
        <v>4998258</v>
      </c>
      <c r="R391" s="3">
        <v>0.32542093870826144</v>
      </c>
      <c r="S391" s="10" t="e">
        <f>VLOOKUP(A391,Districts!$A$2:$R$608,19,FALSE)</f>
        <v>#REF!</v>
      </c>
      <c r="T391" s="13" t="e">
        <f>VLOOKUP(A391,Districts!$A$2:$R$608,20,FALSE)</f>
        <v>#REF!</v>
      </c>
      <c r="U391" s="3" t="e">
        <f>VLOOKUP(A391,Districts!$A$2:$R$608,21,FALSE)</f>
        <v>#REF!</v>
      </c>
    </row>
    <row r="392" spans="1:21" x14ac:dyDescent="0.2">
      <c r="A392" s="1" t="s">
        <v>859</v>
      </c>
      <c r="B392" s="1" t="s">
        <v>860</v>
      </c>
      <c r="C392" s="1" t="s">
        <v>171</v>
      </c>
      <c r="D392" s="25">
        <v>11832661</v>
      </c>
      <c r="E392" s="25">
        <v>5204370</v>
      </c>
      <c r="F392" s="26">
        <v>0.43983090532214181</v>
      </c>
      <c r="G392" s="25">
        <v>11471301</v>
      </c>
      <c r="H392" s="25">
        <v>6260915</v>
      </c>
      <c r="I392" s="26">
        <f t="shared" si="6"/>
        <v>0.54578944445795641</v>
      </c>
      <c r="J392" s="11">
        <v>10605531</v>
      </c>
      <c r="K392" s="12">
        <v>8315662</v>
      </c>
      <c r="L392" s="3">
        <v>0.78408728426704899</v>
      </c>
      <c r="M392" s="11">
        <v>12074498</v>
      </c>
      <c r="N392" s="12">
        <v>8548794</v>
      </c>
      <c r="O392" s="3">
        <v>0.70800409259250363</v>
      </c>
      <c r="P392" s="11">
        <v>14417825</v>
      </c>
      <c r="Q392" s="12">
        <v>6969482</v>
      </c>
      <c r="R392" s="3">
        <v>0.48339343833067749</v>
      </c>
      <c r="S392" s="10" t="e">
        <f>VLOOKUP(A392,Districts!$A$2:$R$608,19,FALSE)</f>
        <v>#REF!</v>
      </c>
      <c r="T392" s="13" t="e">
        <f>VLOOKUP(A392,Districts!$A$2:$R$608,20,FALSE)</f>
        <v>#REF!</v>
      </c>
      <c r="U392" s="3" t="e">
        <f>VLOOKUP(A392,Districts!$A$2:$R$608,21,FALSE)</f>
        <v>#REF!</v>
      </c>
    </row>
    <row r="393" spans="1:21" x14ac:dyDescent="0.2">
      <c r="A393" s="1" t="s">
        <v>861</v>
      </c>
      <c r="B393" s="1" t="s">
        <v>862</v>
      </c>
      <c r="C393" s="1" t="s">
        <v>171</v>
      </c>
      <c r="D393" s="33">
        <v>34358263</v>
      </c>
      <c r="E393" s="33">
        <v>3599974</v>
      </c>
      <c r="F393" s="34">
        <v>0.10477753197243993</v>
      </c>
      <c r="G393" s="35">
        <v>33623526</v>
      </c>
      <c r="H393" s="35">
        <v>3154611</v>
      </c>
      <c r="I393" s="36">
        <v>9.3821540310793108E-2</v>
      </c>
      <c r="J393" s="11">
        <v>33427284</v>
      </c>
      <c r="K393" s="12">
        <v>3434842</v>
      </c>
      <c r="L393" s="3">
        <v>0.10275564117024882</v>
      </c>
      <c r="M393" s="11">
        <v>33208822</v>
      </c>
      <c r="N393" s="12">
        <v>6165578</v>
      </c>
      <c r="O393" s="3">
        <v>0.18566084638593924</v>
      </c>
      <c r="P393" s="11">
        <v>34017330</v>
      </c>
      <c r="Q393" s="12">
        <v>9486117</v>
      </c>
      <c r="R393" s="3">
        <v>0.2788613039294971</v>
      </c>
      <c r="S393" s="10" t="e">
        <f>VLOOKUP(A393,Districts!$A$2:$R$608,19,FALSE)</f>
        <v>#REF!</v>
      </c>
      <c r="T393" s="13" t="e">
        <f>VLOOKUP(A393,Districts!$A$2:$R$608,20,FALSE)</f>
        <v>#REF!</v>
      </c>
      <c r="U393" s="3" t="e">
        <f>VLOOKUP(A393,Districts!$A$2:$R$608,21,FALSE)</f>
        <v>#REF!</v>
      </c>
    </row>
    <row r="394" spans="1:21" x14ac:dyDescent="0.2">
      <c r="A394" s="1" t="s">
        <v>863</v>
      </c>
      <c r="B394" s="1" t="s">
        <v>864</v>
      </c>
      <c r="C394" s="1" t="s">
        <v>35</v>
      </c>
      <c r="D394" s="25">
        <v>17110827</v>
      </c>
      <c r="E394" s="25">
        <v>5006328</v>
      </c>
      <c r="F394" s="26">
        <v>0.29258246839851748</v>
      </c>
      <c r="G394" s="25">
        <v>17214151</v>
      </c>
      <c r="H394" s="25">
        <v>4632330</v>
      </c>
      <c r="I394" s="26">
        <f t="shared" si="6"/>
        <v>0.26910011420255348</v>
      </c>
      <c r="J394" s="11">
        <v>16606217</v>
      </c>
      <c r="K394" s="12">
        <v>4575932</v>
      </c>
      <c r="L394" s="3">
        <v>0.27555535375696943</v>
      </c>
      <c r="M394" s="11">
        <v>16820764</v>
      </c>
      <c r="N394" s="12">
        <v>5189104</v>
      </c>
      <c r="O394" s="3">
        <v>0.30849395425796355</v>
      </c>
      <c r="P394" s="11">
        <v>17262643</v>
      </c>
      <c r="Q394" s="12">
        <v>5723458</v>
      </c>
      <c r="R394" s="3">
        <v>0.33155166332293379</v>
      </c>
      <c r="S394" s="10" t="e">
        <f>VLOOKUP(A394,Districts!$A$2:$R$608,19,FALSE)</f>
        <v>#REF!</v>
      </c>
      <c r="T394" s="13" t="e">
        <f>VLOOKUP(A394,Districts!$A$2:$R$608,20,FALSE)</f>
        <v>#REF!</v>
      </c>
      <c r="U394" s="3" t="e">
        <f>VLOOKUP(A394,Districts!$A$2:$R$608,21,FALSE)</f>
        <v>#REF!</v>
      </c>
    </row>
    <row r="395" spans="1:21" x14ac:dyDescent="0.2">
      <c r="A395" s="1" t="s">
        <v>865</v>
      </c>
      <c r="B395" s="1" t="s">
        <v>866</v>
      </c>
      <c r="C395" s="1" t="s">
        <v>35</v>
      </c>
      <c r="D395" s="25">
        <v>17618877</v>
      </c>
      <c r="E395" s="25">
        <v>3765037</v>
      </c>
      <c r="F395" s="26">
        <v>0.21369335854946941</v>
      </c>
      <c r="G395" s="25">
        <v>16074890</v>
      </c>
      <c r="H395" s="25">
        <v>4115448</v>
      </c>
      <c r="I395" s="26">
        <f t="shared" si="6"/>
        <v>0.25601717958878722</v>
      </c>
      <c r="J395" s="11">
        <v>15921490</v>
      </c>
      <c r="K395" s="12">
        <v>0</v>
      </c>
      <c r="L395" s="3">
        <v>0</v>
      </c>
      <c r="M395" s="11">
        <v>15506490</v>
      </c>
      <c r="N395" s="12">
        <v>0</v>
      </c>
      <c r="O395" s="3">
        <v>0</v>
      </c>
      <c r="P395" s="11">
        <v>16244724</v>
      </c>
      <c r="Q395" s="12">
        <v>0</v>
      </c>
      <c r="R395" s="3">
        <v>0</v>
      </c>
      <c r="S395" s="10" t="e">
        <f>VLOOKUP(A395,Districts!$A$2:$R$608,19,FALSE)</f>
        <v>#REF!</v>
      </c>
      <c r="T395" s="13" t="e">
        <f>VLOOKUP(A395,Districts!$A$2:$R$608,20,FALSE)</f>
        <v>#REF!</v>
      </c>
      <c r="U395" s="3" t="e">
        <f>VLOOKUP(A395,Districts!$A$2:$R$608,21,FALSE)</f>
        <v>#REF!</v>
      </c>
    </row>
    <row r="396" spans="1:21" x14ac:dyDescent="0.2">
      <c r="A396" s="1" t="s">
        <v>867</v>
      </c>
      <c r="B396" s="1" t="s">
        <v>837</v>
      </c>
      <c r="C396" s="1" t="s">
        <v>35</v>
      </c>
      <c r="D396" s="25">
        <v>6989700</v>
      </c>
      <c r="E396" s="25">
        <v>385837</v>
      </c>
      <c r="F396" s="26">
        <v>5.5200795456171223E-2</v>
      </c>
      <c r="G396" s="25">
        <v>7118098</v>
      </c>
      <c r="H396" s="25">
        <v>627400</v>
      </c>
      <c r="I396" s="26">
        <f t="shared" si="6"/>
        <v>8.8141523199034344E-2</v>
      </c>
      <c r="J396" s="11">
        <v>6725593</v>
      </c>
      <c r="K396" s="12">
        <v>938702</v>
      </c>
      <c r="L396" s="3">
        <v>0.13957163331173919</v>
      </c>
      <c r="M396" s="11">
        <v>6534897</v>
      </c>
      <c r="N396" s="12">
        <v>1980270</v>
      </c>
      <c r="O396" s="3">
        <v>0.3030300248037574</v>
      </c>
      <c r="P396" s="11">
        <v>7010100</v>
      </c>
      <c r="Q396" s="12">
        <v>3296697</v>
      </c>
      <c r="R396" s="3">
        <v>0.4702781700689006</v>
      </c>
      <c r="S396" s="10" t="e">
        <f>VLOOKUP(A396,Districts!$A$2:$R$608,19,FALSE)</f>
        <v>#REF!</v>
      </c>
      <c r="T396" s="13" t="e">
        <f>VLOOKUP(A396,Districts!$A$2:$R$608,20,FALSE)</f>
        <v>#REF!</v>
      </c>
      <c r="U396" s="3" t="e">
        <f>VLOOKUP(A396,Districts!$A$2:$R$608,21,FALSE)</f>
        <v>#REF!</v>
      </c>
    </row>
    <row r="397" spans="1:21" x14ac:dyDescent="0.2">
      <c r="A397" s="1" t="s">
        <v>868</v>
      </c>
      <c r="B397" s="1" t="s">
        <v>869</v>
      </c>
      <c r="C397" s="1" t="s">
        <v>127</v>
      </c>
      <c r="D397" s="25">
        <v>27514944</v>
      </c>
      <c r="E397" s="25">
        <v>8252989</v>
      </c>
      <c r="F397" s="26">
        <v>0.29994569496488888</v>
      </c>
      <c r="G397" s="25">
        <v>28269988</v>
      </c>
      <c r="H397" s="25">
        <v>12198323</v>
      </c>
      <c r="I397" s="26">
        <f t="shared" si="6"/>
        <v>0.43149374523965134</v>
      </c>
      <c r="J397" s="11">
        <v>30887309</v>
      </c>
      <c r="K397" s="12">
        <v>12808038</v>
      </c>
      <c r="L397" s="3">
        <v>0.41466992155257032</v>
      </c>
      <c r="M397" s="11">
        <v>33736846</v>
      </c>
      <c r="N397" s="12">
        <v>12100612</v>
      </c>
      <c r="O397" s="3">
        <v>0.35867644533220444</v>
      </c>
      <c r="P397" s="11">
        <v>34452425</v>
      </c>
      <c r="Q397" s="12">
        <v>11840962</v>
      </c>
      <c r="R397" s="3">
        <v>0.34369023370633561</v>
      </c>
      <c r="S397" s="10" t="e">
        <f>VLOOKUP(A397,Districts!$A$2:$R$608,19,FALSE)</f>
        <v>#REF!</v>
      </c>
      <c r="T397" s="13" t="e">
        <f>VLOOKUP(A397,Districts!$A$2:$R$608,20,FALSE)</f>
        <v>#REF!</v>
      </c>
      <c r="U397" s="3" t="e">
        <f>VLOOKUP(A397,Districts!$A$2:$R$608,21,FALSE)</f>
        <v>#REF!</v>
      </c>
    </row>
    <row r="398" spans="1:21" x14ac:dyDescent="0.2">
      <c r="A398" s="1" t="s">
        <v>870</v>
      </c>
      <c r="B398" s="1" t="s">
        <v>871</v>
      </c>
      <c r="C398" s="1" t="s">
        <v>127</v>
      </c>
      <c r="D398" s="25">
        <v>40012340</v>
      </c>
      <c r="E398" s="25">
        <v>13693478</v>
      </c>
      <c r="F398" s="26">
        <v>0.34223137162185469</v>
      </c>
      <c r="G398" s="25">
        <v>38743172</v>
      </c>
      <c r="H398" s="25">
        <v>9891455</v>
      </c>
      <c r="I398" s="26">
        <f t="shared" si="6"/>
        <v>0.25530834181568818</v>
      </c>
      <c r="J398" s="11">
        <v>39351605</v>
      </c>
      <c r="K398" s="12">
        <v>5343035</v>
      </c>
      <c r="L398" s="3">
        <v>0.13577679995517336</v>
      </c>
      <c r="M398" s="11">
        <v>36682883</v>
      </c>
      <c r="N398" s="12">
        <v>6478668</v>
      </c>
      <c r="O398" s="3">
        <v>0.17661283601945899</v>
      </c>
      <c r="P398" s="11">
        <v>36952146</v>
      </c>
      <c r="Q398" s="12">
        <v>10638042</v>
      </c>
      <c r="R398" s="3">
        <v>0.28788698767319226</v>
      </c>
      <c r="S398" s="10" t="e">
        <f>VLOOKUP(A398,Districts!$A$2:$R$608,19,FALSE)</f>
        <v>#REF!</v>
      </c>
      <c r="T398" s="13" t="e">
        <f>VLOOKUP(A398,Districts!$A$2:$R$608,20,FALSE)</f>
        <v>#REF!</v>
      </c>
      <c r="U398" s="3" t="e">
        <f>VLOOKUP(A398,Districts!$A$2:$R$608,21,FALSE)</f>
        <v>#REF!</v>
      </c>
    </row>
    <row r="399" spans="1:21" x14ac:dyDescent="0.2">
      <c r="A399" s="1" t="s">
        <v>872</v>
      </c>
      <c r="B399" s="1" t="s">
        <v>873</v>
      </c>
      <c r="C399" s="1" t="s">
        <v>127</v>
      </c>
      <c r="D399" s="25">
        <v>13985269</v>
      </c>
      <c r="E399" s="25">
        <v>1399029</v>
      </c>
      <c r="F399" s="26">
        <v>0.10003590206237721</v>
      </c>
      <c r="G399" s="25">
        <v>14384931</v>
      </c>
      <c r="H399" s="25">
        <v>64993</v>
      </c>
      <c r="I399" s="26">
        <f t="shared" si="6"/>
        <v>4.5181308134185699E-3</v>
      </c>
      <c r="J399" s="11">
        <v>16860593</v>
      </c>
      <c r="K399" s="12">
        <v>3066784</v>
      </c>
      <c r="L399" s="3">
        <v>0.18189063694260338</v>
      </c>
      <c r="M399" s="11">
        <v>16951029</v>
      </c>
      <c r="N399" s="12">
        <v>4224673</v>
      </c>
      <c r="O399" s="3">
        <v>0.24922811470619277</v>
      </c>
      <c r="P399" s="11">
        <v>17023177</v>
      </c>
      <c r="Q399" s="12">
        <v>5842432</v>
      </c>
      <c r="R399" s="3">
        <v>0.34320456163969865</v>
      </c>
      <c r="S399" s="10" t="e">
        <f>VLOOKUP(A399,Districts!$A$2:$R$608,19,FALSE)</f>
        <v>#REF!</v>
      </c>
      <c r="T399" s="13" t="e">
        <f>VLOOKUP(A399,Districts!$A$2:$R$608,20,FALSE)</f>
        <v>#REF!</v>
      </c>
      <c r="U399" s="3" t="e">
        <f>VLOOKUP(A399,Districts!$A$2:$R$608,21,FALSE)</f>
        <v>#REF!</v>
      </c>
    </row>
    <row r="400" spans="1:21" x14ac:dyDescent="0.2">
      <c r="A400" s="1" t="s">
        <v>874</v>
      </c>
      <c r="B400" s="1" t="s">
        <v>875</v>
      </c>
      <c r="C400" s="1" t="s">
        <v>127</v>
      </c>
      <c r="D400" s="25">
        <v>10390177</v>
      </c>
      <c r="E400" s="25">
        <v>1404485</v>
      </c>
      <c r="F400" s="26">
        <v>0.13517430935007171</v>
      </c>
      <c r="G400" s="25">
        <v>10620175</v>
      </c>
      <c r="H400" s="25">
        <v>348076</v>
      </c>
      <c r="I400" s="26">
        <f t="shared" si="6"/>
        <v>3.2774977813454106E-2</v>
      </c>
      <c r="J400" s="11">
        <v>10127455</v>
      </c>
      <c r="K400" s="12">
        <v>392822</v>
      </c>
      <c r="L400" s="3">
        <v>3.878782971635026E-2</v>
      </c>
      <c r="M400" s="11">
        <v>9244429</v>
      </c>
      <c r="N400" s="12">
        <v>1447948</v>
      </c>
      <c r="O400" s="3">
        <v>0.15662925206088987</v>
      </c>
      <c r="P400" s="11">
        <v>9922366</v>
      </c>
      <c r="Q400" s="12">
        <v>2308877</v>
      </c>
      <c r="R400" s="3">
        <v>0.23269419813782319</v>
      </c>
      <c r="S400" s="10" t="e">
        <f>VLOOKUP(A400,Districts!$A$2:$R$608,19,FALSE)</f>
        <v>#REF!</v>
      </c>
      <c r="T400" s="13" t="e">
        <f>VLOOKUP(A400,Districts!$A$2:$R$608,20,FALSE)</f>
        <v>#REF!</v>
      </c>
      <c r="U400" s="3" t="e">
        <f>VLOOKUP(A400,Districts!$A$2:$R$608,21,FALSE)</f>
        <v>#REF!</v>
      </c>
    </row>
    <row r="401" spans="1:21" x14ac:dyDescent="0.2">
      <c r="A401" s="1" t="s">
        <v>876</v>
      </c>
      <c r="B401" s="1" t="s">
        <v>877</v>
      </c>
      <c r="C401" s="1" t="s">
        <v>127</v>
      </c>
      <c r="D401" s="25">
        <v>17519789</v>
      </c>
      <c r="E401" s="25">
        <v>1945301</v>
      </c>
      <c r="F401" s="26">
        <v>0.11103449933101363</v>
      </c>
      <c r="G401" s="25">
        <v>17005662</v>
      </c>
      <c r="H401" s="25">
        <v>2195281</v>
      </c>
      <c r="I401" s="26">
        <f t="shared" si="6"/>
        <v>0.12909118151354532</v>
      </c>
      <c r="J401" s="11">
        <v>16860593</v>
      </c>
      <c r="K401" s="12">
        <v>3066784</v>
      </c>
      <c r="L401" s="3">
        <v>0.18189063694260338</v>
      </c>
      <c r="M401" s="11">
        <v>16951029</v>
      </c>
      <c r="N401" s="12">
        <v>4224673</v>
      </c>
      <c r="O401" s="3">
        <v>0.24922811470619277</v>
      </c>
      <c r="P401" s="11">
        <v>17023177</v>
      </c>
      <c r="Q401" s="12">
        <v>5842432</v>
      </c>
      <c r="R401" s="3">
        <v>0.34320456163969865</v>
      </c>
      <c r="S401" s="10" t="e">
        <f>VLOOKUP(A401,Districts!$A$2:$R$608,19,FALSE)</f>
        <v>#REF!</v>
      </c>
      <c r="T401" s="13" t="e">
        <f>VLOOKUP(A401,Districts!$A$2:$R$608,20,FALSE)</f>
        <v>#REF!</v>
      </c>
      <c r="U401" s="3" t="e">
        <f>VLOOKUP(A401,Districts!$A$2:$R$608,21,FALSE)</f>
        <v>#REF!</v>
      </c>
    </row>
    <row r="402" spans="1:21" x14ac:dyDescent="0.2">
      <c r="A402" s="1" t="s">
        <v>878</v>
      </c>
      <c r="B402" s="1" t="s">
        <v>879</v>
      </c>
      <c r="C402" s="1" t="s">
        <v>127</v>
      </c>
      <c r="D402" s="25">
        <v>13715793</v>
      </c>
      <c r="E402" s="25">
        <v>4714016</v>
      </c>
      <c r="F402" s="26">
        <v>0.34369255937297977</v>
      </c>
      <c r="G402" s="25">
        <v>14071430</v>
      </c>
      <c r="H402" s="25">
        <v>4602189</v>
      </c>
      <c r="I402" s="26">
        <f t="shared" si="6"/>
        <v>0.32705908354730118</v>
      </c>
      <c r="J402" s="11">
        <v>14415019</v>
      </c>
      <c r="K402" s="12">
        <v>3910429</v>
      </c>
      <c r="L402" s="3">
        <v>0.27127463376912647</v>
      </c>
      <c r="M402" s="11">
        <v>15452080</v>
      </c>
      <c r="N402" s="12">
        <v>2347516</v>
      </c>
      <c r="O402" s="3">
        <v>0.15192233019761742</v>
      </c>
      <c r="P402" s="11">
        <v>14689210</v>
      </c>
      <c r="Q402" s="12">
        <v>1983229</v>
      </c>
      <c r="R402" s="3">
        <v>0.13501263852855258</v>
      </c>
      <c r="S402" s="10" t="e">
        <f>VLOOKUP(A402,Districts!$A$2:$R$608,19,FALSE)</f>
        <v>#REF!</v>
      </c>
      <c r="T402" s="13" t="e">
        <f>VLOOKUP(A402,Districts!$A$2:$R$608,20,FALSE)</f>
        <v>#REF!</v>
      </c>
      <c r="U402" s="3" t="e">
        <f>VLOOKUP(A402,Districts!$A$2:$R$608,21,FALSE)</f>
        <v>#REF!</v>
      </c>
    </row>
    <row r="403" spans="1:21" x14ac:dyDescent="0.2">
      <c r="A403" s="1" t="s">
        <v>880</v>
      </c>
      <c r="B403" s="1" t="s">
        <v>881</v>
      </c>
      <c r="C403" s="1" t="s">
        <v>127</v>
      </c>
      <c r="D403" s="25">
        <v>27110885</v>
      </c>
      <c r="E403" s="25">
        <v>6272444</v>
      </c>
      <c r="F403" s="26">
        <v>0.23136256894601559</v>
      </c>
      <c r="G403" s="25">
        <v>27938749</v>
      </c>
      <c r="H403" s="25">
        <v>5149114</v>
      </c>
      <c r="I403" s="26">
        <f t="shared" si="6"/>
        <v>0.18430009160395835</v>
      </c>
      <c r="J403" s="11">
        <v>28794125</v>
      </c>
      <c r="K403" s="12">
        <v>2548794</v>
      </c>
      <c r="L403" s="3">
        <v>8.8517848693092774E-2</v>
      </c>
      <c r="M403" s="11">
        <v>30597335</v>
      </c>
      <c r="N403" s="12">
        <v>2556388</v>
      </c>
      <c r="O403" s="3">
        <v>8.3549367943319242E-2</v>
      </c>
      <c r="P403" s="11">
        <v>29458423</v>
      </c>
      <c r="Q403" s="12">
        <v>5274494</v>
      </c>
      <c r="R403" s="3">
        <v>0.17904875627592148</v>
      </c>
      <c r="S403" s="10" t="e">
        <f>VLOOKUP(A403,Districts!$A$2:$R$608,19,FALSE)</f>
        <v>#REF!</v>
      </c>
      <c r="T403" s="13" t="e">
        <f>VLOOKUP(A403,Districts!$A$2:$R$608,20,FALSE)</f>
        <v>#REF!</v>
      </c>
      <c r="U403" s="3" t="e">
        <f>VLOOKUP(A403,Districts!$A$2:$R$608,21,FALSE)</f>
        <v>#REF!</v>
      </c>
    </row>
    <row r="404" spans="1:21" x14ac:dyDescent="0.2">
      <c r="A404" s="1" t="s">
        <v>882</v>
      </c>
      <c r="B404" s="1" t="s">
        <v>883</v>
      </c>
      <c r="C404" s="1" t="s">
        <v>233</v>
      </c>
      <c r="D404" s="25">
        <v>33289438</v>
      </c>
      <c r="E404" s="25">
        <v>8053143</v>
      </c>
      <c r="F404" s="26">
        <v>0.24191285536271295</v>
      </c>
      <c r="G404" s="25">
        <v>33454062</v>
      </c>
      <c r="H404" s="25">
        <v>7414926</v>
      </c>
      <c r="I404" s="26">
        <f t="shared" si="6"/>
        <v>0.22164501279396207</v>
      </c>
      <c r="J404" s="11">
        <v>34328375</v>
      </c>
      <c r="K404" s="12">
        <v>5506688</v>
      </c>
      <c r="L404" s="3">
        <v>0.1604121371897155</v>
      </c>
      <c r="M404" s="11">
        <v>35929912</v>
      </c>
      <c r="N404" s="12">
        <v>4031251</v>
      </c>
      <c r="O404" s="3">
        <v>0.11219763076514075</v>
      </c>
      <c r="P404" s="11">
        <v>36931926</v>
      </c>
      <c r="Q404" s="12">
        <v>5613571</v>
      </c>
      <c r="R404" s="3">
        <v>0.15199778641384692</v>
      </c>
      <c r="S404" s="10" t="e">
        <f>VLOOKUP(A404,Districts!$A$2:$R$608,19,FALSE)</f>
        <v>#REF!</v>
      </c>
      <c r="T404" s="13" t="e">
        <f>VLOOKUP(A404,Districts!$A$2:$R$608,20,FALSE)</f>
        <v>#REF!</v>
      </c>
      <c r="U404" s="3" t="e">
        <f>VLOOKUP(A404,Districts!$A$2:$R$608,21,FALSE)</f>
        <v>#REF!</v>
      </c>
    </row>
    <row r="405" spans="1:21" x14ac:dyDescent="0.2">
      <c r="A405" s="1" t="s">
        <v>884</v>
      </c>
      <c r="B405" s="1" t="s">
        <v>885</v>
      </c>
      <c r="C405" s="1" t="s">
        <v>233</v>
      </c>
      <c r="D405" s="25">
        <v>13441394</v>
      </c>
      <c r="E405" s="25">
        <v>4177858</v>
      </c>
      <c r="F405" s="26">
        <v>0.31082029140727518</v>
      </c>
      <c r="G405" s="25">
        <v>13258905</v>
      </c>
      <c r="H405" s="25">
        <v>4340511</v>
      </c>
      <c r="I405" s="26">
        <f t="shared" si="6"/>
        <v>0.32736572137744407</v>
      </c>
      <c r="J405" s="11">
        <v>12355523</v>
      </c>
      <c r="K405" s="12">
        <v>4963537</v>
      </c>
      <c r="L405" s="3">
        <v>0.40172617541159528</v>
      </c>
      <c r="M405" s="11">
        <v>12805367</v>
      </c>
      <c r="N405" s="12">
        <v>5847666</v>
      </c>
      <c r="O405" s="3">
        <v>0.45665743121614555</v>
      </c>
      <c r="P405" s="11">
        <v>12957549</v>
      </c>
      <c r="Q405" s="12">
        <v>7317852</v>
      </c>
      <c r="R405" s="3">
        <v>0.5647558809154416</v>
      </c>
      <c r="S405" s="10" t="e">
        <f>VLOOKUP(A405,Districts!$A$2:$R$608,19,FALSE)</f>
        <v>#REF!</v>
      </c>
      <c r="T405" s="13" t="e">
        <f>VLOOKUP(A405,Districts!$A$2:$R$608,20,FALSE)</f>
        <v>#REF!</v>
      </c>
      <c r="U405" s="3" t="e">
        <f>VLOOKUP(A405,Districts!$A$2:$R$608,21,FALSE)</f>
        <v>#REF!</v>
      </c>
    </row>
    <row r="406" spans="1:21" x14ac:dyDescent="0.2">
      <c r="A406" s="1" t="s">
        <v>886</v>
      </c>
      <c r="B406" s="1" t="s">
        <v>887</v>
      </c>
      <c r="C406" s="1" t="s">
        <v>233</v>
      </c>
      <c r="D406" s="25">
        <v>33111075</v>
      </c>
      <c r="E406" s="25">
        <v>3077465</v>
      </c>
      <c r="F406" s="26">
        <v>9.2943675190249792E-2</v>
      </c>
      <c r="G406" s="25">
        <v>35730960</v>
      </c>
      <c r="H406" s="25">
        <v>4563039</v>
      </c>
      <c r="I406" s="26">
        <f t="shared" si="6"/>
        <v>0.12770546887069364</v>
      </c>
      <c r="J406" s="11">
        <v>35841432</v>
      </c>
      <c r="K406" s="12">
        <v>4638703</v>
      </c>
      <c r="L406" s="3">
        <v>0.12942292595898511</v>
      </c>
      <c r="M406" s="11">
        <v>39288811</v>
      </c>
      <c r="N406" s="12">
        <v>1785083</v>
      </c>
      <c r="O406" s="3">
        <v>4.5434894937390696E-2</v>
      </c>
      <c r="P406" s="11">
        <v>36654931</v>
      </c>
      <c r="Q406" s="12">
        <v>1553426</v>
      </c>
      <c r="R406" s="3">
        <v>4.2379727846166185E-2</v>
      </c>
      <c r="S406" s="10" t="e">
        <f>VLOOKUP(A406,Districts!$A$2:$R$608,19,FALSE)</f>
        <v>#REF!</v>
      </c>
      <c r="T406" s="13" t="e">
        <f>VLOOKUP(A406,Districts!$A$2:$R$608,20,FALSE)</f>
        <v>#REF!</v>
      </c>
      <c r="U406" s="3" t="e">
        <f>VLOOKUP(A406,Districts!$A$2:$R$608,21,FALSE)</f>
        <v>#REF!</v>
      </c>
    </row>
    <row r="407" spans="1:21" x14ac:dyDescent="0.2">
      <c r="A407" s="1" t="s">
        <v>888</v>
      </c>
      <c r="B407" s="1" t="s">
        <v>889</v>
      </c>
      <c r="C407" s="1" t="s">
        <v>233</v>
      </c>
      <c r="D407" s="25">
        <v>72202291</v>
      </c>
      <c r="E407" s="25">
        <v>33053760</v>
      </c>
      <c r="F407" s="26">
        <v>0.45779378385652608</v>
      </c>
      <c r="G407" s="25">
        <v>71676721</v>
      </c>
      <c r="H407" s="25">
        <v>33005084</v>
      </c>
      <c r="I407" s="26">
        <f t="shared" si="6"/>
        <v>0.46047145488142516</v>
      </c>
      <c r="J407" s="11">
        <v>71986418</v>
      </c>
      <c r="K407" s="12">
        <v>32352825</v>
      </c>
      <c r="L407" s="3">
        <v>0.4494295715616799</v>
      </c>
      <c r="M407" s="11">
        <v>76771303</v>
      </c>
      <c r="N407" s="12">
        <v>28141932</v>
      </c>
      <c r="O407" s="3">
        <v>0.36656837777001128</v>
      </c>
      <c r="P407" s="11">
        <v>77283402</v>
      </c>
      <c r="Q407" s="12">
        <v>29090946</v>
      </c>
      <c r="R407" s="3">
        <v>0.37641906602403452</v>
      </c>
      <c r="S407" s="10" t="e">
        <f>VLOOKUP(A407,Districts!$A$2:$R$608,19,FALSE)</f>
        <v>#REF!</v>
      </c>
      <c r="T407" s="13" t="e">
        <f>VLOOKUP(A407,Districts!$A$2:$R$608,20,FALSE)</f>
        <v>#REF!</v>
      </c>
      <c r="U407" s="3" t="e">
        <f>VLOOKUP(A407,Districts!$A$2:$R$608,21,FALSE)</f>
        <v>#REF!</v>
      </c>
    </row>
    <row r="408" spans="1:21" x14ac:dyDescent="0.2">
      <c r="A408" s="1" t="s">
        <v>890</v>
      </c>
      <c r="B408" s="1" t="s">
        <v>891</v>
      </c>
      <c r="C408" s="1" t="s">
        <v>208</v>
      </c>
      <c r="D408" s="25">
        <v>12200378</v>
      </c>
      <c r="E408" s="25">
        <v>5266693</v>
      </c>
      <c r="F408" s="26">
        <v>0.43168277245180436</v>
      </c>
      <c r="G408" s="25">
        <v>15153952</v>
      </c>
      <c r="H408" s="25">
        <v>2382599</v>
      </c>
      <c r="I408" s="26">
        <f t="shared" si="6"/>
        <v>0.15722624698824439</v>
      </c>
      <c r="J408" s="11">
        <v>12027637</v>
      </c>
      <c r="K408" s="12">
        <v>4323908</v>
      </c>
      <c r="L408" s="3">
        <v>0.35949771347439236</v>
      </c>
      <c r="M408" s="11">
        <v>12367392</v>
      </c>
      <c r="N408" s="12">
        <v>4423141</v>
      </c>
      <c r="O408" s="3">
        <v>0.35764541141737888</v>
      </c>
      <c r="P408" s="11">
        <v>12712513</v>
      </c>
      <c r="Q408" s="12">
        <v>4949969</v>
      </c>
      <c r="R408" s="3">
        <v>0.38937769424503244</v>
      </c>
      <c r="S408" s="10" t="e">
        <f>VLOOKUP(A408,Districts!$A$2:$R$608,19,FALSE)</f>
        <v>#REF!</v>
      </c>
      <c r="T408" s="13" t="e">
        <f>VLOOKUP(A408,Districts!$A$2:$R$608,20,FALSE)</f>
        <v>#REF!</v>
      </c>
      <c r="U408" s="3" t="e">
        <f>VLOOKUP(A408,Districts!$A$2:$R$608,21,FALSE)</f>
        <v>#REF!</v>
      </c>
    </row>
    <row r="409" spans="1:21" x14ac:dyDescent="0.2">
      <c r="A409" s="1" t="s">
        <v>892</v>
      </c>
      <c r="B409" s="1" t="s">
        <v>893</v>
      </c>
      <c r="C409" s="1" t="s">
        <v>208</v>
      </c>
      <c r="D409" s="25">
        <v>16474977</v>
      </c>
      <c r="E409" s="25">
        <v>1677889</v>
      </c>
      <c r="F409" s="26">
        <v>0.10184469453280572</v>
      </c>
      <c r="G409" s="25">
        <v>16768438</v>
      </c>
      <c r="H409" s="25">
        <v>1160743</v>
      </c>
      <c r="I409" s="26">
        <f t="shared" si="6"/>
        <v>6.9221891746863953E-2</v>
      </c>
      <c r="J409" s="11">
        <v>17306977</v>
      </c>
      <c r="K409" s="12">
        <v>114461</v>
      </c>
      <c r="L409" s="3">
        <v>6.6135755539514498E-3</v>
      </c>
      <c r="M409" s="11">
        <v>16804421</v>
      </c>
      <c r="N409" s="12">
        <v>687880</v>
      </c>
      <c r="O409" s="3">
        <v>4.0934465995585326E-2</v>
      </c>
      <c r="P409" s="11">
        <v>16671073</v>
      </c>
      <c r="Q409" s="12">
        <v>2005137</v>
      </c>
      <c r="R409" s="3">
        <v>0.12027642131973149</v>
      </c>
      <c r="S409" s="10" t="e">
        <f>VLOOKUP(A409,Districts!$A$2:$R$608,19,FALSE)</f>
        <v>#REF!</v>
      </c>
      <c r="T409" s="13" t="e">
        <f>VLOOKUP(A409,Districts!$A$2:$R$608,20,FALSE)</f>
        <v>#REF!</v>
      </c>
      <c r="U409" s="3" t="e">
        <f>VLOOKUP(A409,Districts!$A$2:$R$608,21,FALSE)</f>
        <v>#REF!</v>
      </c>
    </row>
    <row r="410" spans="1:21" x14ac:dyDescent="0.2">
      <c r="A410" s="1" t="s">
        <v>894</v>
      </c>
      <c r="B410" s="1" t="s">
        <v>895</v>
      </c>
      <c r="C410" s="1" t="s">
        <v>208</v>
      </c>
      <c r="D410" s="25">
        <v>14193149</v>
      </c>
      <c r="E410" s="25">
        <v>9617427</v>
      </c>
      <c r="F410" s="26">
        <v>0.67761051476314382</v>
      </c>
      <c r="G410" s="25">
        <v>15799011</v>
      </c>
      <c r="H410" s="25">
        <v>6425636</v>
      </c>
      <c r="I410" s="26">
        <f t="shared" si="6"/>
        <v>0.40671128085169383</v>
      </c>
      <c r="J410" s="11">
        <v>13767403</v>
      </c>
      <c r="K410" s="12">
        <v>7222292</v>
      </c>
      <c r="L410" s="3">
        <v>0.52459363614183441</v>
      </c>
      <c r="M410" s="11">
        <v>13896368</v>
      </c>
      <c r="N410" s="12">
        <v>6142217</v>
      </c>
      <c r="O410" s="3">
        <v>0.44200160790215115</v>
      </c>
      <c r="P410" s="11">
        <v>14311556</v>
      </c>
      <c r="Q410" s="12">
        <v>5335164</v>
      </c>
      <c r="R410" s="3">
        <v>0.37278713789052709</v>
      </c>
      <c r="S410" s="10" t="e">
        <f>VLOOKUP(A410,Districts!$A$2:$R$608,19,FALSE)</f>
        <v>#REF!</v>
      </c>
      <c r="T410" s="13" t="e">
        <f>VLOOKUP(A410,Districts!$A$2:$R$608,20,FALSE)</f>
        <v>#REF!</v>
      </c>
      <c r="U410" s="3" t="e">
        <f>VLOOKUP(A410,Districts!$A$2:$R$608,21,FALSE)</f>
        <v>#REF!</v>
      </c>
    </row>
    <row r="411" spans="1:21" x14ac:dyDescent="0.2">
      <c r="A411" s="1" t="s">
        <v>896</v>
      </c>
      <c r="B411" s="1" t="s">
        <v>897</v>
      </c>
      <c r="C411" s="1" t="s">
        <v>68</v>
      </c>
      <c r="D411" s="25">
        <v>40681490</v>
      </c>
      <c r="E411" s="25">
        <v>5809503</v>
      </c>
      <c r="F411" s="26">
        <v>0.14280457770843694</v>
      </c>
      <c r="G411" s="25">
        <v>40510676</v>
      </c>
      <c r="H411" s="25">
        <v>6458791</v>
      </c>
      <c r="I411" s="26">
        <f t="shared" si="6"/>
        <v>0.15943429332060516</v>
      </c>
      <c r="J411" s="11">
        <v>40415738</v>
      </c>
      <c r="K411" s="12">
        <v>6314409</v>
      </c>
      <c r="L411" s="3">
        <v>0.15623638989346181</v>
      </c>
      <c r="M411" s="11">
        <v>42916183</v>
      </c>
      <c r="N411" s="12">
        <v>4828711</v>
      </c>
      <c r="O411" s="3">
        <v>0.11251492240118371</v>
      </c>
      <c r="P411" s="11">
        <v>44667820</v>
      </c>
      <c r="Q411" s="12">
        <v>6235289</v>
      </c>
      <c r="R411" s="3">
        <v>0.13959241798681915</v>
      </c>
      <c r="S411" s="10" t="e">
        <f>VLOOKUP(A411,Districts!$A$2:$R$608,19,FALSE)</f>
        <v>#REF!</v>
      </c>
      <c r="T411" s="13" t="e">
        <f>VLOOKUP(A411,Districts!$A$2:$R$608,20,FALSE)</f>
        <v>#REF!</v>
      </c>
      <c r="U411" s="3" t="e">
        <f>VLOOKUP(A411,Districts!$A$2:$R$608,21,FALSE)</f>
        <v>#REF!</v>
      </c>
    </row>
    <row r="412" spans="1:21" x14ac:dyDescent="0.2">
      <c r="A412" s="1" t="s">
        <v>898</v>
      </c>
      <c r="B412" s="1" t="s">
        <v>899</v>
      </c>
      <c r="C412" s="1" t="s">
        <v>68</v>
      </c>
      <c r="D412" s="25">
        <v>43853325</v>
      </c>
      <c r="E412" s="25">
        <v>6465128</v>
      </c>
      <c r="F412" s="26">
        <v>0.14742617578028577</v>
      </c>
      <c r="G412" s="25">
        <v>39239450</v>
      </c>
      <c r="H412" s="25">
        <v>7388930</v>
      </c>
      <c r="I412" s="26">
        <f t="shared" si="6"/>
        <v>0.18830360772131108</v>
      </c>
      <c r="J412" s="11">
        <v>40348418</v>
      </c>
      <c r="K412" s="12">
        <v>7767782</v>
      </c>
      <c r="L412" s="3">
        <v>0.19251763476823305</v>
      </c>
      <c r="M412" s="11">
        <v>41854095</v>
      </c>
      <c r="N412" s="12">
        <v>8293913</v>
      </c>
      <c r="O412" s="3">
        <v>0.19816252149281929</v>
      </c>
      <c r="P412" s="11">
        <v>42735503</v>
      </c>
      <c r="Q412" s="12">
        <v>9777494</v>
      </c>
      <c r="R412" s="3">
        <v>0.22879089547629755</v>
      </c>
      <c r="S412" s="10" t="e">
        <f>VLOOKUP(A412,Districts!$A$2:$R$608,19,FALSE)</f>
        <v>#REF!</v>
      </c>
      <c r="T412" s="13" t="e">
        <f>VLOOKUP(A412,Districts!$A$2:$R$608,20,FALSE)</f>
        <v>#REF!</v>
      </c>
      <c r="U412" s="3" t="e">
        <f>VLOOKUP(A412,Districts!$A$2:$R$608,21,FALSE)</f>
        <v>#REF!</v>
      </c>
    </row>
    <row r="413" spans="1:21" x14ac:dyDescent="0.2">
      <c r="A413" s="1" t="s">
        <v>900</v>
      </c>
      <c r="B413" s="1" t="s">
        <v>901</v>
      </c>
      <c r="C413" s="1" t="s">
        <v>68</v>
      </c>
      <c r="D413" s="25">
        <v>25070127</v>
      </c>
      <c r="E413" s="25">
        <v>5684370</v>
      </c>
      <c r="F413" s="26">
        <v>0.22673877958416405</v>
      </c>
      <c r="G413" s="25">
        <v>23662602</v>
      </c>
      <c r="H413" s="25">
        <v>5260804</v>
      </c>
      <c r="I413" s="26">
        <f t="shared" si="6"/>
        <v>0.22232567660986732</v>
      </c>
      <c r="J413" s="11">
        <v>23608537</v>
      </c>
      <c r="K413" s="12">
        <v>5156107</v>
      </c>
      <c r="L413" s="3">
        <v>0.21840010670716276</v>
      </c>
      <c r="M413" s="11">
        <v>23031998</v>
      </c>
      <c r="N413" s="12">
        <v>7354610</v>
      </c>
      <c r="O413" s="3">
        <v>0.31932140667952474</v>
      </c>
      <c r="P413" s="11">
        <v>23786997</v>
      </c>
      <c r="Q413" s="12">
        <v>10786659</v>
      </c>
      <c r="R413" s="3">
        <v>0.45346871654290788</v>
      </c>
      <c r="S413" s="10" t="e">
        <f>VLOOKUP(A413,Districts!$A$2:$R$608,19,FALSE)</f>
        <v>#REF!</v>
      </c>
      <c r="T413" s="13" t="e">
        <f>VLOOKUP(A413,Districts!$A$2:$R$608,20,FALSE)</f>
        <v>#REF!</v>
      </c>
      <c r="U413" s="3" t="e">
        <f>VLOOKUP(A413,Districts!$A$2:$R$608,21,FALSE)</f>
        <v>#REF!</v>
      </c>
    </row>
    <row r="414" spans="1:21" x14ac:dyDescent="0.2">
      <c r="A414" s="1" t="s">
        <v>902</v>
      </c>
      <c r="B414" s="1" t="s">
        <v>903</v>
      </c>
      <c r="C414" s="1" t="s">
        <v>68</v>
      </c>
      <c r="D414" s="25">
        <v>9133014</v>
      </c>
      <c r="E414" s="25">
        <v>2533502</v>
      </c>
      <c r="F414" s="26">
        <v>0.27740042881791266</v>
      </c>
      <c r="G414" s="25">
        <v>8427734</v>
      </c>
      <c r="H414" s="25">
        <v>2759853</v>
      </c>
      <c r="I414" s="26">
        <f t="shared" si="6"/>
        <v>0.32747272279832279</v>
      </c>
      <c r="J414" s="11">
        <v>8924375</v>
      </c>
      <c r="K414" s="12">
        <v>2297951</v>
      </c>
      <c r="L414" s="3">
        <v>0.25749153302051964</v>
      </c>
      <c r="M414" s="11">
        <v>8912440</v>
      </c>
      <c r="N414" s="12">
        <v>2280173</v>
      </c>
      <c r="O414" s="3">
        <v>0.25584161015389723</v>
      </c>
      <c r="P414" s="11">
        <v>8838489</v>
      </c>
      <c r="Q414" s="12">
        <v>2841586</v>
      </c>
      <c r="R414" s="3">
        <v>0.32150133354241883</v>
      </c>
      <c r="S414" s="10" t="e">
        <f>VLOOKUP(A414,Districts!$A$2:$R$608,19,FALSE)</f>
        <v>#REF!</v>
      </c>
      <c r="T414" s="13" t="e">
        <f>VLOOKUP(A414,Districts!$A$2:$R$608,20,FALSE)</f>
        <v>#REF!</v>
      </c>
      <c r="U414" s="3" t="e">
        <f>VLOOKUP(A414,Districts!$A$2:$R$608,21,FALSE)</f>
        <v>#REF!</v>
      </c>
    </row>
    <row r="415" spans="1:21" x14ac:dyDescent="0.2">
      <c r="A415" s="1" t="s">
        <v>904</v>
      </c>
      <c r="B415" s="1" t="s">
        <v>905</v>
      </c>
      <c r="C415" s="1" t="s">
        <v>68</v>
      </c>
      <c r="D415" s="25">
        <v>4560425</v>
      </c>
      <c r="E415" s="25">
        <v>1888118</v>
      </c>
      <c r="F415" s="26">
        <v>0.41402237730036123</v>
      </c>
      <c r="G415" s="25">
        <v>5798230</v>
      </c>
      <c r="H415" s="25">
        <v>1006632</v>
      </c>
      <c r="I415" s="26">
        <f t="shared" si="6"/>
        <v>0.17361022242994845</v>
      </c>
      <c r="J415" s="11">
        <v>4276162</v>
      </c>
      <c r="K415" s="12">
        <v>1474012</v>
      </c>
      <c r="L415" s="3">
        <v>0.34470443355513658</v>
      </c>
      <c r="M415" s="11">
        <v>4733077</v>
      </c>
      <c r="N415" s="12">
        <v>1552999</v>
      </c>
      <c r="O415" s="3">
        <v>0.32811614938865352</v>
      </c>
      <c r="P415" s="11">
        <v>4853910</v>
      </c>
      <c r="Q415" s="12">
        <v>1700888</v>
      </c>
      <c r="R415" s="3">
        <v>0.35041605633396583</v>
      </c>
      <c r="S415" s="10" t="e">
        <f>VLOOKUP(A415,Districts!$A$2:$R$608,19,FALSE)</f>
        <v>#REF!</v>
      </c>
      <c r="T415" s="13" t="e">
        <f>VLOOKUP(A415,Districts!$A$2:$R$608,20,FALSE)</f>
        <v>#REF!</v>
      </c>
      <c r="U415" s="3" t="e">
        <f>VLOOKUP(A415,Districts!$A$2:$R$608,21,FALSE)</f>
        <v>#REF!</v>
      </c>
    </row>
    <row r="416" spans="1:21" x14ac:dyDescent="0.2">
      <c r="A416" s="1" t="s">
        <v>906</v>
      </c>
      <c r="B416" s="1" t="s">
        <v>907</v>
      </c>
      <c r="C416" s="1" t="s">
        <v>68</v>
      </c>
      <c r="D416" s="25">
        <v>20516479</v>
      </c>
      <c r="E416" s="25">
        <v>2930070</v>
      </c>
      <c r="F416" s="26">
        <v>0.14281544118754491</v>
      </c>
      <c r="G416" s="25">
        <v>19573705</v>
      </c>
      <c r="H416" s="25">
        <v>2156410</v>
      </c>
      <c r="I416" s="26">
        <f t="shared" si="6"/>
        <v>0.11016871869684354</v>
      </c>
      <c r="J416" s="11">
        <v>18909554</v>
      </c>
      <c r="K416" s="12">
        <v>3033599</v>
      </c>
      <c r="L416" s="3">
        <v>0.16042678743242703</v>
      </c>
      <c r="M416" s="11">
        <v>19832400</v>
      </c>
      <c r="N416" s="12">
        <v>3661811</v>
      </c>
      <c r="O416" s="3">
        <v>0.18463781488876788</v>
      </c>
      <c r="P416" s="11">
        <v>20272565</v>
      </c>
      <c r="Q416" s="12">
        <v>4579655</v>
      </c>
      <c r="R416" s="3">
        <v>0.22590407281959635</v>
      </c>
      <c r="S416" s="10" t="e">
        <f>VLOOKUP(A416,Districts!$A$2:$R$608,19,FALSE)</f>
        <v>#REF!</v>
      </c>
      <c r="T416" s="13" t="e">
        <f>VLOOKUP(A416,Districts!$A$2:$R$608,20,FALSE)</f>
        <v>#REF!</v>
      </c>
      <c r="U416" s="3" t="e">
        <f>VLOOKUP(A416,Districts!$A$2:$R$608,21,FALSE)</f>
        <v>#REF!</v>
      </c>
    </row>
    <row r="417" spans="1:21" x14ac:dyDescent="0.2">
      <c r="A417" s="1" t="s">
        <v>908</v>
      </c>
      <c r="B417" s="1" t="s">
        <v>909</v>
      </c>
      <c r="C417" s="1" t="s">
        <v>68</v>
      </c>
      <c r="D417" s="25">
        <v>6588514</v>
      </c>
      <c r="E417" s="25">
        <v>240027</v>
      </c>
      <c r="F417" s="26">
        <v>3.6431128476011432E-2</v>
      </c>
      <c r="G417" s="25">
        <v>6220316</v>
      </c>
      <c r="H417" s="25">
        <v>363047</v>
      </c>
      <c r="I417" s="26">
        <f t="shared" si="6"/>
        <v>5.8364719734495807E-2</v>
      </c>
      <c r="J417" s="11">
        <v>6336976</v>
      </c>
      <c r="K417" s="12">
        <v>152506</v>
      </c>
      <c r="L417" s="3">
        <v>2.4066052956489024E-2</v>
      </c>
      <c r="M417" s="11">
        <v>6237280</v>
      </c>
      <c r="N417" s="12">
        <v>402989</v>
      </c>
      <c r="O417" s="3">
        <v>6.4609733730087479E-2</v>
      </c>
      <c r="P417" s="11">
        <v>6137098</v>
      </c>
      <c r="Q417" s="12">
        <v>1158214</v>
      </c>
      <c r="R417" s="3">
        <v>0.18872339988704759</v>
      </c>
      <c r="S417" s="10" t="e">
        <f>VLOOKUP(A417,Districts!$A$2:$R$608,19,FALSE)</f>
        <v>#REF!</v>
      </c>
      <c r="T417" s="13" t="e">
        <f>VLOOKUP(A417,Districts!$A$2:$R$608,20,FALSE)</f>
        <v>#REF!</v>
      </c>
      <c r="U417" s="3" t="e">
        <f>VLOOKUP(A417,Districts!$A$2:$R$608,21,FALSE)</f>
        <v>#REF!</v>
      </c>
    </row>
    <row r="418" spans="1:21" x14ac:dyDescent="0.2">
      <c r="A418" s="1" t="s">
        <v>910</v>
      </c>
      <c r="B418" s="1" t="s">
        <v>911</v>
      </c>
      <c r="C418" s="1" t="s">
        <v>68</v>
      </c>
      <c r="D418" s="25">
        <v>11965711</v>
      </c>
      <c r="E418" s="25">
        <v>2690105</v>
      </c>
      <c r="F418" s="26">
        <v>0.22481781483774763</v>
      </c>
      <c r="G418" s="25">
        <v>11857442</v>
      </c>
      <c r="H418" s="25">
        <v>2191414</v>
      </c>
      <c r="I418" s="26">
        <f t="shared" si="6"/>
        <v>0.18481338555145368</v>
      </c>
      <c r="J418" s="11">
        <v>11634556</v>
      </c>
      <c r="K418" s="12">
        <v>903029</v>
      </c>
      <c r="L418" s="3">
        <v>7.7616111865377591E-2</v>
      </c>
      <c r="M418" s="11">
        <v>11160022</v>
      </c>
      <c r="N418" s="12">
        <v>907911</v>
      </c>
      <c r="O418" s="3">
        <v>8.1353871883048254E-2</v>
      </c>
      <c r="P418" s="11">
        <v>11555370</v>
      </c>
      <c r="Q418" s="12">
        <v>1642154</v>
      </c>
      <c r="R418" s="3">
        <v>0.14211176275619042</v>
      </c>
      <c r="S418" s="10" t="e">
        <f>VLOOKUP(A418,Districts!$A$2:$R$608,19,FALSE)</f>
        <v>#REF!</v>
      </c>
      <c r="T418" s="13" t="e">
        <f>VLOOKUP(A418,Districts!$A$2:$R$608,20,FALSE)</f>
        <v>#REF!</v>
      </c>
      <c r="U418" s="3" t="e">
        <f>VLOOKUP(A418,Districts!$A$2:$R$608,21,FALSE)</f>
        <v>#REF!</v>
      </c>
    </row>
    <row r="419" spans="1:21" x14ac:dyDescent="0.2">
      <c r="A419" s="1" t="s">
        <v>912</v>
      </c>
      <c r="B419" s="1" t="s">
        <v>887</v>
      </c>
      <c r="C419" s="1" t="s">
        <v>68</v>
      </c>
      <c r="D419" s="25">
        <v>10033938</v>
      </c>
      <c r="E419" s="25">
        <v>1405171</v>
      </c>
      <c r="F419" s="26">
        <v>0.14004182605074897</v>
      </c>
      <c r="G419" s="25">
        <v>10003826</v>
      </c>
      <c r="H419" s="25">
        <v>1834097</v>
      </c>
      <c r="I419" s="26">
        <f t="shared" si="6"/>
        <v>0.18333955428652998</v>
      </c>
      <c r="J419" s="11">
        <v>10270629</v>
      </c>
      <c r="K419" s="12">
        <v>1737813</v>
      </c>
      <c r="L419" s="3">
        <v>0.16920219784007387</v>
      </c>
      <c r="M419" s="11">
        <v>10242202</v>
      </c>
      <c r="N419" s="12">
        <v>1757437</v>
      </c>
      <c r="O419" s="3">
        <v>0.17158780894967704</v>
      </c>
      <c r="P419" s="11">
        <v>9907517</v>
      </c>
      <c r="Q419" s="12">
        <v>2460115</v>
      </c>
      <c r="R419" s="3">
        <v>0.24830792619381828</v>
      </c>
      <c r="S419" s="10" t="e">
        <f>VLOOKUP(A419,Districts!$A$2:$R$608,19,FALSE)</f>
        <v>#REF!</v>
      </c>
      <c r="T419" s="13" t="e">
        <f>VLOOKUP(A419,Districts!$A$2:$R$608,20,FALSE)</f>
        <v>#REF!</v>
      </c>
      <c r="U419" s="3" t="e">
        <f>VLOOKUP(A419,Districts!$A$2:$R$608,21,FALSE)</f>
        <v>#REF!</v>
      </c>
    </row>
    <row r="420" spans="1:21" x14ac:dyDescent="0.2">
      <c r="A420" s="1" t="s">
        <v>913</v>
      </c>
      <c r="B420" s="1" t="s">
        <v>914</v>
      </c>
      <c r="C420" s="1" t="s">
        <v>68</v>
      </c>
      <c r="D420" s="25">
        <v>19454867</v>
      </c>
      <c r="E420" s="25">
        <v>4302354</v>
      </c>
      <c r="F420" s="26">
        <v>0.22114538228403205</v>
      </c>
      <c r="G420" s="25">
        <v>20066601</v>
      </c>
      <c r="H420" s="25">
        <v>3752628</v>
      </c>
      <c r="I420" s="26">
        <f t="shared" si="6"/>
        <v>0.18700865183894372</v>
      </c>
      <c r="J420" s="11">
        <v>19179303</v>
      </c>
      <c r="K420" s="12">
        <v>3043340</v>
      </c>
      <c r="L420" s="3">
        <v>0.15867834196060202</v>
      </c>
      <c r="M420" s="11">
        <v>18106743</v>
      </c>
      <c r="N420" s="12">
        <v>4021480</v>
      </c>
      <c r="O420" s="3">
        <v>0.22209847458485493</v>
      </c>
      <c r="P420" s="11">
        <v>18722104</v>
      </c>
      <c r="Q420" s="12">
        <v>4903397</v>
      </c>
      <c r="R420" s="3">
        <v>0.26190416419009316</v>
      </c>
      <c r="S420" s="10" t="e">
        <f>VLOOKUP(A420,Districts!$A$2:$R$608,19,FALSE)</f>
        <v>#REF!</v>
      </c>
      <c r="T420" s="13" t="e">
        <f>VLOOKUP(A420,Districts!$A$2:$R$608,20,FALSE)</f>
        <v>#REF!</v>
      </c>
      <c r="U420" s="3" t="e">
        <f>VLOOKUP(A420,Districts!$A$2:$R$608,21,FALSE)</f>
        <v>#REF!</v>
      </c>
    </row>
    <row r="421" spans="1:21" x14ac:dyDescent="0.2">
      <c r="A421" s="1" t="s">
        <v>915</v>
      </c>
      <c r="B421" s="1" t="s">
        <v>817</v>
      </c>
      <c r="C421" s="1" t="s">
        <v>68</v>
      </c>
      <c r="D421" s="25">
        <v>6763666</v>
      </c>
      <c r="E421" s="25">
        <v>1781072</v>
      </c>
      <c r="F421" s="26">
        <v>0.26332938379866777</v>
      </c>
      <c r="G421" s="25">
        <v>6881743</v>
      </c>
      <c r="H421" s="25">
        <v>1650555</v>
      </c>
      <c r="I421" s="26">
        <f t="shared" si="6"/>
        <v>0.23984548681925494</v>
      </c>
      <c r="J421" s="11">
        <v>6444500</v>
      </c>
      <c r="K421" s="12">
        <v>1484387</v>
      </c>
      <c r="L421" s="3">
        <v>0.23033392815579176</v>
      </c>
      <c r="M421" s="11">
        <v>6856017</v>
      </c>
      <c r="N421" s="12">
        <v>1155959</v>
      </c>
      <c r="O421" s="3">
        <v>0.16860503700618013</v>
      </c>
      <c r="P421" s="11">
        <v>6480204</v>
      </c>
      <c r="Q421" s="12">
        <v>1711973</v>
      </c>
      <c r="R421" s="3">
        <v>0.26418504726085784</v>
      </c>
      <c r="S421" s="10" t="e">
        <f>VLOOKUP(A421,Districts!$A$2:$R$608,19,FALSE)</f>
        <v>#REF!</v>
      </c>
      <c r="T421" s="13" t="e">
        <f>VLOOKUP(A421,Districts!$A$2:$R$608,20,FALSE)</f>
        <v>#REF!</v>
      </c>
      <c r="U421" s="3" t="e">
        <f>VLOOKUP(A421,Districts!$A$2:$R$608,21,FALSE)</f>
        <v>#REF!</v>
      </c>
    </row>
    <row r="422" spans="1:21" x14ac:dyDescent="0.2">
      <c r="A422" s="1" t="s">
        <v>916</v>
      </c>
      <c r="B422" s="1" t="s">
        <v>917</v>
      </c>
      <c r="C422" s="1" t="s">
        <v>226</v>
      </c>
      <c r="D422" s="25">
        <v>11890096</v>
      </c>
      <c r="E422" s="25">
        <v>3001248</v>
      </c>
      <c r="F422" s="26">
        <v>0.25241579210125803</v>
      </c>
      <c r="G422" s="25">
        <v>11298024</v>
      </c>
      <c r="H422" s="25">
        <v>4290612</v>
      </c>
      <c r="I422" s="26">
        <f t="shared" si="6"/>
        <v>0.37976658573215988</v>
      </c>
      <c r="J422" s="11">
        <v>11880571</v>
      </c>
      <c r="K422" s="12">
        <v>5054779</v>
      </c>
      <c r="L422" s="3">
        <v>0.42546599822516951</v>
      </c>
      <c r="M422" s="11">
        <v>11905969</v>
      </c>
      <c r="N422" s="12">
        <v>6673962</v>
      </c>
      <c r="O422" s="3">
        <v>0.56055596986687939</v>
      </c>
      <c r="P422" s="11">
        <v>12225919</v>
      </c>
      <c r="Q422" s="12">
        <v>8312933</v>
      </c>
      <c r="R422" s="3">
        <v>0.67994340548142029</v>
      </c>
      <c r="S422" s="10" t="e">
        <f>VLOOKUP(A422,Districts!$A$2:$R$608,19,FALSE)</f>
        <v>#REF!</v>
      </c>
      <c r="T422" s="13" t="e">
        <f>VLOOKUP(A422,Districts!$A$2:$R$608,20,FALSE)</f>
        <v>#REF!</v>
      </c>
      <c r="U422" s="3" t="e">
        <f>VLOOKUP(A422,Districts!$A$2:$R$608,21,FALSE)</f>
        <v>#REF!</v>
      </c>
    </row>
    <row r="423" spans="1:21" x14ac:dyDescent="0.2">
      <c r="A423" s="1" t="s">
        <v>918</v>
      </c>
      <c r="B423" s="1" t="s">
        <v>919</v>
      </c>
      <c r="C423" s="1" t="s">
        <v>226</v>
      </c>
      <c r="D423" s="25">
        <v>11234554</v>
      </c>
      <c r="E423" s="25">
        <v>2211530</v>
      </c>
      <c r="F423" s="26">
        <v>0.19685071610319377</v>
      </c>
      <c r="G423" s="25">
        <v>11315971</v>
      </c>
      <c r="H423" s="25">
        <v>2215337</v>
      </c>
      <c r="I423" s="26">
        <f t="shared" si="6"/>
        <v>0.19577082691357198</v>
      </c>
      <c r="J423" s="11">
        <v>11084041</v>
      </c>
      <c r="K423" s="12">
        <v>1789687</v>
      </c>
      <c r="L423" s="3">
        <v>0.16146520930407962</v>
      </c>
      <c r="M423" s="11">
        <v>10678680</v>
      </c>
      <c r="N423" s="12">
        <v>2087150</v>
      </c>
      <c r="O423" s="3">
        <v>0.19545018672719849</v>
      </c>
      <c r="P423" s="11">
        <v>10872920</v>
      </c>
      <c r="Q423" s="12">
        <v>2417801</v>
      </c>
      <c r="R423" s="3">
        <v>0.22236906001331749</v>
      </c>
      <c r="S423" s="10" t="e">
        <f>VLOOKUP(A423,Districts!$A$2:$R$608,19,FALSE)</f>
        <v>#REF!</v>
      </c>
      <c r="T423" s="13" t="e">
        <f>VLOOKUP(A423,Districts!$A$2:$R$608,20,FALSE)</f>
        <v>#REF!</v>
      </c>
      <c r="U423" s="3" t="e">
        <f>VLOOKUP(A423,Districts!$A$2:$R$608,21,FALSE)</f>
        <v>#REF!</v>
      </c>
    </row>
    <row r="424" spans="1:21" x14ac:dyDescent="0.2">
      <c r="A424" s="1" t="s">
        <v>920</v>
      </c>
      <c r="B424" s="1" t="s">
        <v>921</v>
      </c>
      <c r="C424" s="1" t="s">
        <v>226</v>
      </c>
      <c r="D424" s="25">
        <v>7618384</v>
      </c>
      <c r="E424" s="25">
        <v>2542420</v>
      </c>
      <c r="F424" s="26">
        <v>0.33372169215938707</v>
      </c>
      <c r="G424" s="25">
        <v>7751780</v>
      </c>
      <c r="H424" s="25">
        <v>2964845</v>
      </c>
      <c r="I424" s="26">
        <f t="shared" si="6"/>
        <v>0.38247279979565985</v>
      </c>
      <c r="J424" s="11">
        <v>7831260</v>
      </c>
      <c r="K424" s="12">
        <v>2853563</v>
      </c>
      <c r="L424" s="3">
        <v>0.36438108299303051</v>
      </c>
      <c r="M424" s="11">
        <v>7898421</v>
      </c>
      <c r="N424" s="12">
        <v>3029913</v>
      </c>
      <c r="O424" s="3">
        <v>0.38360996457393193</v>
      </c>
      <c r="P424" s="11">
        <v>7913852</v>
      </c>
      <c r="Q424" s="12">
        <v>3436897</v>
      </c>
      <c r="R424" s="3">
        <v>0.43428876355029133</v>
      </c>
      <c r="S424" s="10" t="e">
        <f>VLOOKUP(A424,Districts!$A$2:$R$608,19,FALSE)</f>
        <v>#REF!</v>
      </c>
      <c r="T424" s="13" t="e">
        <f>VLOOKUP(A424,Districts!$A$2:$R$608,20,FALSE)</f>
        <v>#REF!</v>
      </c>
      <c r="U424" s="3" t="e">
        <f>VLOOKUP(A424,Districts!$A$2:$R$608,21,FALSE)</f>
        <v>#REF!</v>
      </c>
    </row>
    <row r="425" spans="1:21" x14ac:dyDescent="0.2">
      <c r="A425" s="1" t="s">
        <v>922</v>
      </c>
      <c r="B425" s="1" t="s">
        <v>923</v>
      </c>
      <c r="C425" s="1" t="s">
        <v>226</v>
      </c>
      <c r="D425" s="25">
        <v>15656241</v>
      </c>
      <c r="E425" s="25">
        <v>2071280</v>
      </c>
      <c r="F425" s="26">
        <v>0.1322974014005022</v>
      </c>
      <c r="G425" s="25">
        <v>15153952</v>
      </c>
      <c r="H425" s="25">
        <v>2382599</v>
      </c>
      <c r="I425" s="26">
        <f t="shared" si="6"/>
        <v>0.15722624698824439</v>
      </c>
      <c r="J425" s="11">
        <v>15188278</v>
      </c>
      <c r="K425" s="12">
        <v>2356765</v>
      </c>
      <c r="L425" s="3">
        <v>0.15516999359637743</v>
      </c>
      <c r="M425" s="11">
        <v>16204353</v>
      </c>
      <c r="N425" s="12">
        <v>2113265</v>
      </c>
      <c r="O425" s="3">
        <v>0.13041341422270916</v>
      </c>
      <c r="P425" s="11">
        <v>16119859</v>
      </c>
      <c r="Q425" s="12">
        <v>3155344</v>
      </c>
      <c r="R425" s="3">
        <v>0.19574265506912933</v>
      </c>
      <c r="S425" s="10" t="e">
        <f>VLOOKUP(A425,Districts!$A$2:$R$608,19,FALSE)</f>
        <v>#REF!</v>
      </c>
      <c r="T425" s="13" t="e">
        <f>VLOOKUP(A425,Districts!$A$2:$R$608,20,FALSE)</f>
        <v>#REF!</v>
      </c>
      <c r="U425" s="3" t="e">
        <f>VLOOKUP(A425,Districts!$A$2:$R$608,21,FALSE)</f>
        <v>#REF!</v>
      </c>
    </row>
    <row r="426" spans="1:21" x14ac:dyDescent="0.2">
      <c r="A426" s="1" t="s">
        <v>924</v>
      </c>
      <c r="B426" s="1" t="s">
        <v>925</v>
      </c>
      <c r="C426" s="1" t="s">
        <v>56</v>
      </c>
      <c r="D426" s="25">
        <v>12849384</v>
      </c>
      <c r="E426" s="25">
        <v>11247</v>
      </c>
      <c r="F426" s="26">
        <v>8.7529487794901295E-4</v>
      </c>
      <c r="G426" s="25">
        <v>12401872</v>
      </c>
      <c r="H426" s="25">
        <v>35634</v>
      </c>
      <c r="I426" s="26">
        <f t="shared" si="6"/>
        <v>2.8732759054439522E-3</v>
      </c>
      <c r="J426" s="11">
        <v>11449405</v>
      </c>
      <c r="K426" s="12">
        <v>300627</v>
      </c>
      <c r="L426" s="3">
        <v>2.6256997634374887E-2</v>
      </c>
      <c r="M426" s="11">
        <v>12070643</v>
      </c>
      <c r="N426" s="12">
        <v>1212799</v>
      </c>
      <c r="O426" s="3">
        <v>0.1004750948230347</v>
      </c>
      <c r="P426" s="11">
        <v>13091850</v>
      </c>
      <c r="Q426" s="12">
        <v>2783639</v>
      </c>
      <c r="R426" s="3">
        <v>0.21262380794158198</v>
      </c>
      <c r="S426" s="10" t="e">
        <f>VLOOKUP(A426,Districts!$A$2:$R$608,19,FALSE)</f>
        <v>#REF!</v>
      </c>
      <c r="T426" s="13" t="e">
        <f>VLOOKUP(A426,Districts!$A$2:$R$608,20,FALSE)</f>
        <v>#REF!</v>
      </c>
      <c r="U426" s="3" t="e">
        <f>VLOOKUP(A426,Districts!$A$2:$R$608,21,FALSE)</f>
        <v>#REF!</v>
      </c>
    </row>
    <row r="427" spans="1:21" x14ac:dyDescent="0.2">
      <c r="A427" s="1" t="s">
        <v>926</v>
      </c>
      <c r="B427" s="1" t="s">
        <v>540</v>
      </c>
      <c r="C427" s="1" t="s">
        <v>56</v>
      </c>
      <c r="D427" s="25">
        <v>17997125</v>
      </c>
      <c r="E427" s="25">
        <v>920103</v>
      </c>
      <c r="F427" s="26">
        <v>5.1124999131805772E-2</v>
      </c>
      <c r="G427" s="25">
        <v>18032089</v>
      </c>
      <c r="H427" s="25">
        <v>574800</v>
      </c>
      <c r="I427" s="26">
        <f t="shared" si="6"/>
        <v>3.1876506377048162E-2</v>
      </c>
      <c r="J427" s="11">
        <v>17484480</v>
      </c>
      <c r="K427" s="12">
        <v>1812579</v>
      </c>
      <c r="L427" s="3">
        <v>0.10366788145829901</v>
      </c>
      <c r="M427" s="11">
        <v>18344317</v>
      </c>
      <c r="N427" s="12">
        <v>4363145</v>
      </c>
      <c r="O427" s="3">
        <v>0.23784723083448678</v>
      </c>
      <c r="P427" s="11">
        <v>18959736</v>
      </c>
      <c r="Q427" s="12">
        <v>7424870</v>
      </c>
      <c r="R427" s="3">
        <v>0.39161252034311028</v>
      </c>
      <c r="S427" s="10" t="e">
        <f>VLOOKUP(A427,Districts!$A$2:$R$608,19,FALSE)</f>
        <v>#REF!</v>
      </c>
      <c r="T427" s="13" t="e">
        <f>VLOOKUP(A427,Districts!$A$2:$R$608,20,FALSE)</f>
        <v>#REF!</v>
      </c>
      <c r="U427" s="3" t="e">
        <f>VLOOKUP(A427,Districts!$A$2:$R$608,21,FALSE)</f>
        <v>#REF!</v>
      </c>
    </row>
    <row r="428" spans="1:21" x14ac:dyDescent="0.2">
      <c r="A428" s="1" t="s">
        <v>927</v>
      </c>
      <c r="B428" s="1" t="s">
        <v>928</v>
      </c>
      <c r="C428" s="1" t="s">
        <v>56</v>
      </c>
      <c r="D428" s="25">
        <v>28442604</v>
      </c>
      <c r="E428" s="25">
        <v>1148349</v>
      </c>
      <c r="F428" s="26">
        <v>4.0374256871839161E-2</v>
      </c>
      <c r="G428" s="25">
        <v>27037514</v>
      </c>
      <c r="H428" s="25">
        <v>953534</v>
      </c>
      <c r="I428" s="26">
        <f t="shared" si="6"/>
        <v>3.5267073740581328E-2</v>
      </c>
      <c r="J428" s="11">
        <v>24647355</v>
      </c>
      <c r="K428" s="12">
        <v>2218847</v>
      </c>
      <c r="L428" s="3">
        <v>9.0023736826933362E-2</v>
      </c>
      <c r="M428" s="11">
        <v>24436684</v>
      </c>
      <c r="N428" s="12">
        <v>3654035</v>
      </c>
      <c r="O428" s="3">
        <v>0.14953072192610095</v>
      </c>
      <c r="P428" s="11">
        <v>24640924</v>
      </c>
      <c r="Q428" s="12">
        <v>6775308</v>
      </c>
      <c r="R428" s="3">
        <v>0.27496160452424595</v>
      </c>
      <c r="S428" s="10" t="e">
        <f>VLOOKUP(A428,Districts!$A$2:$R$608,19,FALSE)</f>
        <v>#REF!</v>
      </c>
      <c r="T428" s="13" t="e">
        <f>VLOOKUP(A428,Districts!$A$2:$R$608,20,FALSE)</f>
        <v>#REF!</v>
      </c>
      <c r="U428" s="3" t="e">
        <f>VLOOKUP(A428,Districts!$A$2:$R$608,21,FALSE)</f>
        <v>#REF!</v>
      </c>
    </row>
    <row r="429" spans="1:21" x14ac:dyDescent="0.2">
      <c r="A429" s="1" t="s">
        <v>929</v>
      </c>
      <c r="B429" s="1" t="s">
        <v>930</v>
      </c>
      <c r="C429" s="1" t="s">
        <v>56</v>
      </c>
      <c r="D429" s="25">
        <v>25056436</v>
      </c>
      <c r="E429" s="25">
        <v>6031619</v>
      </c>
      <c r="F429" s="26">
        <v>0.24072134600467521</v>
      </c>
      <c r="G429" s="25">
        <v>25364630</v>
      </c>
      <c r="H429" s="25">
        <v>6785662</v>
      </c>
      <c r="I429" s="26">
        <f t="shared" si="6"/>
        <v>0.26752458048865685</v>
      </c>
      <c r="J429" s="11">
        <v>25513650</v>
      </c>
      <c r="K429" s="12">
        <v>9855201</v>
      </c>
      <c r="L429" s="3">
        <v>0.38627170161854535</v>
      </c>
      <c r="M429" s="11">
        <v>26586344</v>
      </c>
      <c r="N429" s="12">
        <v>12754469</v>
      </c>
      <c r="O429" s="3">
        <v>0.47973760514044356</v>
      </c>
      <c r="P429" s="11">
        <v>28901813</v>
      </c>
      <c r="Q429" s="12">
        <v>15089407</v>
      </c>
      <c r="R429" s="3">
        <v>0.52209205699310279</v>
      </c>
      <c r="S429" s="10" t="e">
        <f>VLOOKUP(A429,Districts!$A$2:$R$608,19,FALSE)</f>
        <v>#REF!</v>
      </c>
      <c r="T429" s="13" t="e">
        <f>VLOOKUP(A429,Districts!$A$2:$R$608,20,FALSE)</f>
        <v>#REF!</v>
      </c>
      <c r="U429" s="3" t="e">
        <f>VLOOKUP(A429,Districts!$A$2:$R$608,21,FALSE)</f>
        <v>#REF!</v>
      </c>
    </row>
    <row r="430" spans="1:21" x14ac:dyDescent="0.2">
      <c r="A430" s="1" t="s">
        <v>931</v>
      </c>
      <c r="B430" s="1" t="s">
        <v>568</v>
      </c>
      <c r="C430" s="1" t="s">
        <v>932</v>
      </c>
      <c r="D430" s="25">
        <v>7477833</v>
      </c>
      <c r="E430" s="25">
        <v>819135</v>
      </c>
      <c r="F430" s="26">
        <v>0.10954176163067562</v>
      </c>
      <c r="G430" s="25">
        <v>7328446</v>
      </c>
      <c r="H430" s="25">
        <v>1135320</v>
      </c>
      <c r="I430" s="26">
        <f t="shared" si="6"/>
        <v>0.15491961051497138</v>
      </c>
      <c r="J430" s="11">
        <v>7689178</v>
      </c>
      <c r="K430" s="12">
        <v>987978</v>
      </c>
      <c r="L430" s="3">
        <v>0.12848941720428372</v>
      </c>
      <c r="M430" s="11">
        <v>7505526</v>
      </c>
      <c r="N430" s="12">
        <v>1176220</v>
      </c>
      <c r="O430" s="3">
        <v>0.15671386655645453</v>
      </c>
      <c r="P430" s="11">
        <v>7786903</v>
      </c>
      <c r="Q430" s="12">
        <v>1165161</v>
      </c>
      <c r="R430" s="3">
        <v>0.1496308609469002</v>
      </c>
      <c r="S430" s="10" t="e">
        <f>VLOOKUP(A430,Districts!$A$2:$R$608,19,FALSE)</f>
        <v>#REF!</v>
      </c>
      <c r="T430" s="13" t="e">
        <f>VLOOKUP(A430,Districts!$A$2:$R$608,20,FALSE)</f>
        <v>#REF!</v>
      </c>
      <c r="U430" s="3" t="e">
        <f>VLOOKUP(A430,Districts!$A$2:$R$608,21,FALSE)</f>
        <v>#REF!</v>
      </c>
    </row>
    <row r="431" spans="1:21" x14ac:dyDescent="0.2">
      <c r="A431" s="1" t="s">
        <v>933</v>
      </c>
      <c r="B431" s="1" t="s">
        <v>934</v>
      </c>
      <c r="C431" s="1" t="s">
        <v>932</v>
      </c>
      <c r="D431" s="25">
        <v>18019957</v>
      </c>
      <c r="E431" s="25">
        <v>989455</v>
      </c>
      <c r="F431" s="26">
        <v>5.4908843567162788E-2</v>
      </c>
      <c r="G431" s="25">
        <v>18375362</v>
      </c>
      <c r="H431" s="25">
        <v>916717</v>
      </c>
      <c r="I431" s="26">
        <f t="shared" si="6"/>
        <v>4.9888377709239144E-2</v>
      </c>
      <c r="J431" s="11">
        <v>18276182</v>
      </c>
      <c r="K431" s="12">
        <v>515553</v>
      </c>
      <c r="L431" s="3">
        <v>2.8209009956237031E-2</v>
      </c>
      <c r="M431" s="11">
        <v>17744859</v>
      </c>
      <c r="N431" s="12">
        <v>1870034</v>
      </c>
      <c r="O431" s="3">
        <v>0.10538455109730654</v>
      </c>
      <c r="P431" s="11">
        <v>19295958</v>
      </c>
      <c r="Q431" s="12">
        <v>2730672</v>
      </c>
      <c r="R431" s="3">
        <v>0.14151523339758512</v>
      </c>
      <c r="S431" s="10" t="e">
        <f>VLOOKUP(A431,Districts!$A$2:$R$608,19,FALSE)</f>
        <v>#REF!</v>
      </c>
      <c r="T431" s="13" t="e">
        <f>VLOOKUP(A431,Districts!$A$2:$R$608,20,FALSE)</f>
        <v>#REF!</v>
      </c>
      <c r="U431" s="3" t="e">
        <f>VLOOKUP(A431,Districts!$A$2:$R$608,21,FALSE)</f>
        <v>#REF!</v>
      </c>
    </row>
    <row r="432" spans="1:21" x14ac:dyDescent="0.2">
      <c r="A432" s="1" t="s">
        <v>935</v>
      </c>
      <c r="B432" s="1" t="s">
        <v>634</v>
      </c>
      <c r="C432" s="1" t="s">
        <v>932</v>
      </c>
      <c r="D432" s="25">
        <v>6739677</v>
      </c>
      <c r="E432" s="25">
        <v>1781982</v>
      </c>
      <c r="F432" s="26">
        <v>0.26440169165376914</v>
      </c>
      <c r="G432" s="25">
        <v>7339444</v>
      </c>
      <c r="H432" s="25">
        <v>1542672</v>
      </c>
      <c r="I432" s="26">
        <f t="shared" si="6"/>
        <v>0.21018921869286011</v>
      </c>
      <c r="J432" s="11">
        <v>7111790</v>
      </c>
      <c r="K432" s="12">
        <v>1396958</v>
      </c>
      <c r="L432" s="3">
        <v>0.19642846596988944</v>
      </c>
      <c r="M432" s="11">
        <v>7163015</v>
      </c>
      <c r="N432" s="12">
        <v>1072111</v>
      </c>
      <c r="O432" s="3">
        <v>0.14967314741069229</v>
      </c>
      <c r="P432" s="11">
        <v>6959075</v>
      </c>
      <c r="Q432" s="12">
        <v>1402065</v>
      </c>
      <c r="R432" s="3">
        <v>0.20147289690080938</v>
      </c>
      <c r="S432" s="10" t="e">
        <f>VLOOKUP(A432,Districts!$A$2:$R$608,19,FALSE)</f>
        <v>#REF!</v>
      </c>
      <c r="T432" s="13" t="e">
        <f>VLOOKUP(A432,Districts!$A$2:$R$608,20,FALSE)</f>
        <v>#REF!</v>
      </c>
      <c r="U432" s="3" t="e">
        <f>VLOOKUP(A432,Districts!$A$2:$R$608,21,FALSE)</f>
        <v>#REF!</v>
      </c>
    </row>
    <row r="433" spans="1:21" x14ac:dyDescent="0.2">
      <c r="A433" s="1" t="s">
        <v>936</v>
      </c>
      <c r="B433" s="1" t="s">
        <v>937</v>
      </c>
      <c r="C433" s="1" t="s">
        <v>73</v>
      </c>
      <c r="D433" s="25">
        <v>7578573</v>
      </c>
      <c r="E433" s="25">
        <v>1199969</v>
      </c>
      <c r="F433" s="26">
        <v>0.15833706424679159</v>
      </c>
      <c r="G433" s="25">
        <v>7261546</v>
      </c>
      <c r="H433" s="25">
        <v>1341249</v>
      </c>
      <c r="I433" s="26">
        <f t="shared" si="6"/>
        <v>0.18470570867415836</v>
      </c>
      <c r="J433" s="11">
        <v>7301126</v>
      </c>
      <c r="K433" s="12">
        <v>1254364</v>
      </c>
      <c r="L433" s="3">
        <v>0.17180418472438361</v>
      </c>
      <c r="M433" s="11">
        <v>7622365</v>
      </c>
      <c r="N433" s="12">
        <v>1424565</v>
      </c>
      <c r="O433" s="3">
        <v>0.1868927819646527</v>
      </c>
      <c r="P433" s="11">
        <v>7243287</v>
      </c>
      <c r="Q433" s="12">
        <v>2600075</v>
      </c>
      <c r="R433" s="3">
        <v>0.35896340984417707</v>
      </c>
      <c r="S433" s="10" t="e">
        <f>VLOOKUP(A433,Districts!$A$2:$R$608,19,FALSE)</f>
        <v>#REF!</v>
      </c>
      <c r="T433" s="13" t="e">
        <f>VLOOKUP(A433,Districts!$A$2:$R$608,20,FALSE)</f>
        <v>#REF!</v>
      </c>
      <c r="U433" s="3" t="e">
        <f>VLOOKUP(A433,Districts!$A$2:$R$608,21,FALSE)</f>
        <v>#REF!</v>
      </c>
    </row>
    <row r="434" spans="1:21" x14ac:dyDescent="0.2">
      <c r="A434" s="1" t="s">
        <v>938</v>
      </c>
      <c r="B434" s="1" t="s">
        <v>939</v>
      </c>
      <c r="C434" s="1" t="s">
        <v>73</v>
      </c>
      <c r="D434" s="25">
        <v>9702800</v>
      </c>
      <c r="E434" s="25">
        <v>3420624</v>
      </c>
      <c r="F434" s="26">
        <v>0.3525398853939069</v>
      </c>
      <c r="G434" s="25">
        <v>10006974</v>
      </c>
      <c r="H434" s="25">
        <v>3338072</v>
      </c>
      <c r="I434" s="26">
        <f t="shared" si="6"/>
        <v>0.33357456509830047</v>
      </c>
      <c r="J434" s="11">
        <v>10138642</v>
      </c>
      <c r="K434" s="12">
        <v>3333457</v>
      </c>
      <c r="L434" s="3">
        <v>0.32878732674454825</v>
      </c>
      <c r="M434" s="11">
        <v>10369536</v>
      </c>
      <c r="N434" s="12">
        <v>3491891</v>
      </c>
      <c r="O434" s="3">
        <v>0.33674515426726903</v>
      </c>
      <c r="P434" s="11">
        <v>10591651</v>
      </c>
      <c r="Q434" s="12">
        <v>4169841</v>
      </c>
      <c r="R434" s="3">
        <v>0.39369131403593266</v>
      </c>
      <c r="S434" s="10" t="e">
        <f>VLOOKUP(A434,Districts!$A$2:$R$608,19,FALSE)</f>
        <v>#REF!</v>
      </c>
      <c r="T434" s="13" t="e">
        <f>VLOOKUP(A434,Districts!$A$2:$R$608,20,FALSE)</f>
        <v>#REF!</v>
      </c>
      <c r="U434" s="3" t="e">
        <f>VLOOKUP(A434,Districts!$A$2:$R$608,21,FALSE)</f>
        <v>#REF!</v>
      </c>
    </row>
    <row r="435" spans="1:21" x14ac:dyDescent="0.2">
      <c r="A435" s="1" t="s">
        <v>940</v>
      </c>
      <c r="B435" s="1" t="s">
        <v>941</v>
      </c>
      <c r="C435" s="1" t="s">
        <v>73</v>
      </c>
      <c r="D435" s="25">
        <v>8686787</v>
      </c>
      <c r="E435" s="25">
        <v>2978227</v>
      </c>
      <c r="F435" s="26">
        <v>0.34284563441005289</v>
      </c>
      <c r="G435" s="25">
        <v>8355357</v>
      </c>
      <c r="H435" s="25">
        <v>3411586</v>
      </c>
      <c r="I435" s="26">
        <f t="shared" si="6"/>
        <v>0.40831121877856325</v>
      </c>
      <c r="J435" s="11">
        <v>8498633</v>
      </c>
      <c r="K435" s="12">
        <v>3528488</v>
      </c>
      <c r="L435" s="3">
        <v>0.41518300649057327</v>
      </c>
      <c r="M435" s="11">
        <v>8520382</v>
      </c>
      <c r="N435" s="12">
        <v>3817811</v>
      </c>
      <c r="O435" s="3">
        <v>0.44807979266657294</v>
      </c>
      <c r="P435" s="11">
        <v>8736108</v>
      </c>
      <c r="Q435" s="12">
        <v>4328398</v>
      </c>
      <c r="R435" s="3">
        <v>0.49546067882860423</v>
      </c>
      <c r="S435" s="10" t="e">
        <f>VLOOKUP(A435,Districts!$A$2:$R$608,19,FALSE)</f>
        <v>#REF!</v>
      </c>
      <c r="T435" s="13" t="e">
        <f>VLOOKUP(A435,Districts!$A$2:$R$608,20,FALSE)</f>
        <v>#REF!</v>
      </c>
      <c r="U435" s="3" t="e">
        <f>VLOOKUP(A435,Districts!$A$2:$R$608,21,FALSE)</f>
        <v>#REF!</v>
      </c>
    </row>
    <row r="436" spans="1:21" x14ac:dyDescent="0.2">
      <c r="A436" s="1" t="s">
        <v>942</v>
      </c>
      <c r="B436" s="1" t="s">
        <v>943</v>
      </c>
      <c r="C436" s="1" t="s">
        <v>73</v>
      </c>
      <c r="D436" s="25">
        <v>8313174</v>
      </c>
      <c r="E436" s="25">
        <v>2614804</v>
      </c>
      <c r="F436" s="26">
        <v>0.3145373836755973</v>
      </c>
      <c r="G436" s="25">
        <v>8709049</v>
      </c>
      <c r="H436" s="25">
        <v>3011825</v>
      </c>
      <c r="I436" s="26">
        <f t="shared" si="6"/>
        <v>0.3458270816939944</v>
      </c>
      <c r="J436" s="11">
        <v>8700095</v>
      </c>
      <c r="K436" s="12">
        <v>2707647</v>
      </c>
      <c r="L436" s="3">
        <v>0.31122039471982776</v>
      </c>
      <c r="M436" s="11">
        <v>9117282</v>
      </c>
      <c r="N436" s="12">
        <v>3148946</v>
      </c>
      <c r="O436" s="3">
        <v>0.34538209962135646</v>
      </c>
      <c r="P436" s="11">
        <v>9410346</v>
      </c>
      <c r="Q436" s="12">
        <v>3758795</v>
      </c>
      <c r="R436" s="3">
        <v>0.39943217815795506</v>
      </c>
      <c r="S436" s="10" t="e">
        <f>VLOOKUP(A436,Districts!$A$2:$R$608,19,FALSE)</f>
        <v>#REF!</v>
      </c>
      <c r="T436" s="13" t="e">
        <f>VLOOKUP(A436,Districts!$A$2:$R$608,20,FALSE)</f>
        <v>#REF!</v>
      </c>
      <c r="U436" s="3" t="e">
        <f>VLOOKUP(A436,Districts!$A$2:$R$608,21,FALSE)</f>
        <v>#REF!</v>
      </c>
    </row>
    <row r="437" spans="1:21" x14ac:dyDescent="0.2">
      <c r="A437" s="1" t="s">
        <v>944</v>
      </c>
      <c r="B437" s="1" t="s">
        <v>945</v>
      </c>
      <c r="C437" s="1" t="s">
        <v>296</v>
      </c>
      <c r="D437" s="25">
        <v>7963761</v>
      </c>
      <c r="E437" s="25">
        <v>555146</v>
      </c>
      <c r="F437" s="26">
        <v>6.9709023161292766E-2</v>
      </c>
      <c r="G437" s="25">
        <v>7891902</v>
      </c>
      <c r="H437" s="25">
        <v>583257</v>
      </c>
      <c r="I437" s="26">
        <f t="shared" si="6"/>
        <v>7.3905758079611222E-2</v>
      </c>
      <c r="J437" s="11">
        <v>7755395</v>
      </c>
      <c r="K437" s="12">
        <v>1277899</v>
      </c>
      <c r="L437" s="3">
        <v>0.16477548854700502</v>
      </c>
      <c r="M437" s="11">
        <v>7800716</v>
      </c>
      <c r="N437" s="12">
        <v>2631342</v>
      </c>
      <c r="O437" s="3">
        <v>0.33732057416267941</v>
      </c>
      <c r="P437" s="11">
        <v>8548838</v>
      </c>
      <c r="Q437" s="12">
        <v>3246937</v>
      </c>
      <c r="R437" s="3">
        <v>0.37981033211765153</v>
      </c>
      <c r="S437" s="10" t="e">
        <f>VLOOKUP(A437,Districts!$A$2:$R$608,19,FALSE)</f>
        <v>#REF!</v>
      </c>
      <c r="T437" s="13" t="e">
        <f>VLOOKUP(A437,Districts!$A$2:$R$608,20,FALSE)</f>
        <v>#REF!</v>
      </c>
      <c r="U437" s="3" t="e">
        <f>VLOOKUP(A437,Districts!$A$2:$R$608,21,FALSE)</f>
        <v>#REF!</v>
      </c>
    </row>
    <row r="438" spans="1:21" x14ac:dyDescent="0.2">
      <c r="A438" s="1" t="s">
        <v>946</v>
      </c>
      <c r="B438" s="1" t="s">
        <v>947</v>
      </c>
      <c r="C438" s="1" t="s">
        <v>296</v>
      </c>
      <c r="D438" s="25">
        <v>11506730</v>
      </c>
      <c r="E438" s="25">
        <v>304516</v>
      </c>
      <c r="F438" s="26">
        <v>2.6464164884376362E-2</v>
      </c>
      <c r="G438" s="25">
        <v>11286033</v>
      </c>
      <c r="H438" s="25">
        <v>391291</v>
      </c>
      <c r="I438" s="26">
        <f t="shared" si="6"/>
        <v>3.4670375321426049E-2</v>
      </c>
      <c r="J438" s="11">
        <v>11026387</v>
      </c>
      <c r="K438" s="12">
        <v>1561620</v>
      </c>
      <c r="L438" s="3">
        <v>0.14162572019284286</v>
      </c>
      <c r="M438" s="11">
        <v>11852737</v>
      </c>
      <c r="N438" s="12">
        <v>2244320</v>
      </c>
      <c r="O438" s="3">
        <v>0.18935035848682039</v>
      </c>
      <c r="P438" s="11">
        <v>11581495</v>
      </c>
      <c r="Q438" s="12">
        <v>3615807</v>
      </c>
      <c r="R438" s="3">
        <v>0.31220554859281985</v>
      </c>
      <c r="S438" s="10" t="e">
        <f>VLOOKUP(A438,Districts!$A$2:$R$608,19,FALSE)</f>
        <v>#REF!</v>
      </c>
      <c r="T438" s="13" t="e">
        <f>VLOOKUP(A438,Districts!$A$2:$R$608,20,FALSE)</f>
        <v>#REF!</v>
      </c>
      <c r="U438" s="3" t="e">
        <f>VLOOKUP(A438,Districts!$A$2:$R$608,21,FALSE)</f>
        <v>#REF!</v>
      </c>
    </row>
    <row r="439" spans="1:21" x14ac:dyDescent="0.2">
      <c r="A439" s="1" t="s">
        <v>948</v>
      </c>
      <c r="B439" s="1" t="s">
        <v>949</v>
      </c>
      <c r="C439" s="1" t="s">
        <v>296</v>
      </c>
      <c r="D439" s="25">
        <v>5285845</v>
      </c>
      <c r="E439" s="25">
        <v>1633292</v>
      </c>
      <c r="F439" s="26">
        <v>0.30899354786226235</v>
      </c>
      <c r="G439" s="25">
        <v>5126423</v>
      </c>
      <c r="H439" s="25">
        <v>1846539</v>
      </c>
      <c r="I439" s="26">
        <f t="shared" si="6"/>
        <v>0.3602002800003043</v>
      </c>
      <c r="J439" s="11">
        <v>5373087</v>
      </c>
      <c r="K439" s="12">
        <v>1717409</v>
      </c>
      <c r="L439" s="3">
        <v>0.3196317126448911</v>
      </c>
      <c r="M439" s="11">
        <v>5374162</v>
      </c>
      <c r="N439" s="12">
        <v>1888226</v>
      </c>
      <c r="O439" s="3">
        <v>0.35135263879280154</v>
      </c>
      <c r="P439" s="11">
        <v>5616813</v>
      </c>
      <c r="Q439" s="12">
        <v>2030690</v>
      </c>
      <c r="R439" s="3">
        <v>0.36153776171647517</v>
      </c>
      <c r="S439" s="10" t="e">
        <f>VLOOKUP(A439,Districts!$A$2:$R$608,19,FALSE)</f>
        <v>#REF!</v>
      </c>
      <c r="T439" s="13" t="e">
        <f>VLOOKUP(A439,Districts!$A$2:$R$608,20,FALSE)</f>
        <v>#REF!</v>
      </c>
      <c r="U439" s="3" t="e">
        <f>VLOOKUP(A439,Districts!$A$2:$R$608,21,FALSE)</f>
        <v>#REF!</v>
      </c>
    </row>
    <row r="440" spans="1:21" x14ac:dyDescent="0.2">
      <c r="A440" s="1" t="s">
        <v>950</v>
      </c>
      <c r="B440" s="1" t="s">
        <v>951</v>
      </c>
      <c r="C440" s="1" t="s">
        <v>952</v>
      </c>
      <c r="D440" s="25">
        <v>24474205</v>
      </c>
      <c r="E440" s="25">
        <v>545221</v>
      </c>
      <c r="F440" s="26">
        <v>2.2277373258906673E-2</v>
      </c>
      <c r="G440" s="25">
        <v>24820160</v>
      </c>
      <c r="H440" s="25">
        <v>342442</v>
      </c>
      <c r="I440" s="26">
        <f t="shared" si="6"/>
        <v>1.3796929592718178E-2</v>
      </c>
      <c r="J440" s="11">
        <v>25143693</v>
      </c>
      <c r="K440" s="12">
        <v>598495</v>
      </c>
      <c r="L440" s="3">
        <v>2.3802987095014244E-2</v>
      </c>
      <c r="M440" s="11">
        <v>27858156</v>
      </c>
      <c r="N440" s="12">
        <v>3893699</v>
      </c>
      <c r="O440" s="3">
        <v>0.13976872697532458</v>
      </c>
      <c r="P440" s="11">
        <v>25275147</v>
      </c>
      <c r="Q440" s="12">
        <v>5957347</v>
      </c>
      <c r="R440" s="3">
        <v>0.23569979632561583</v>
      </c>
      <c r="S440" s="10" t="e">
        <f>VLOOKUP(A440,Districts!$A$2:$R$608,19,FALSE)</f>
        <v>#REF!</v>
      </c>
      <c r="T440" s="13" t="e">
        <f>VLOOKUP(A440,Districts!$A$2:$R$608,20,FALSE)</f>
        <v>#REF!</v>
      </c>
      <c r="U440" s="3" t="e">
        <f>VLOOKUP(A440,Districts!$A$2:$R$608,21,FALSE)</f>
        <v>#REF!</v>
      </c>
    </row>
    <row r="441" spans="1:21" x14ac:dyDescent="0.2">
      <c r="A441" s="1" t="s">
        <v>953</v>
      </c>
      <c r="B441" s="1" t="s">
        <v>954</v>
      </c>
      <c r="C441" s="1" t="s">
        <v>76</v>
      </c>
      <c r="D441" s="25">
        <v>12369546</v>
      </c>
      <c r="E441" s="25">
        <v>4549275</v>
      </c>
      <c r="F441" s="26">
        <v>0.3677802726146942</v>
      </c>
      <c r="G441" s="25">
        <v>12369546</v>
      </c>
      <c r="H441" s="25">
        <v>4549274</v>
      </c>
      <c r="I441" s="26">
        <f t="shared" si="6"/>
        <v>0.36778019177098337</v>
      </c>
      <c r="J441" s="11">
        <v>12354218</v>
      </c>
      <c r="K441" s="12">
        <v>3563208</v>
      </c>
      <c r="L441" s="3">
        <v>0.28842035975081548</v>
      </c>
      <c r="M441" s="11">
        <v>13811125</v>
      </c>
      <c r="N441" s="12">
        <v>3694966</v>
      </c>
      <c r="O441" s="3">
        <v>0.26753548317027032</v>
      </c>
      <c r="P441" s="11">
        <v>12415975</v>
      </c>
      <c r="Q441" s="12">
        <v>4611710</v>
      </c>
      <c r="R441" s="3">
        <v>0.37143357650124137</v>
      </c>
      <c r="S441" s="10" t="e">
        <f>VLOOKUP(A441,Districts!$A$2:$R$608,19,FALSE)</f>
        <v>#REF!</v>
      </c>
      <c r="T441" s="13" t="e">
        <f>VLOOKUP(A441,Districts!$A$2:$R$608,20,FALSE)</f>
        <v>#REF!</v>
      </c>
      <c r="U441" s="3" t="e">
        <f>VLOOKUP(A441,Districts!$A$2:$R$608,21,FALSE)</f>
        <v>#REF!</v>
      </c>
    </row>
    <row r="442" spans="1:21" x14ac:dyDescent="0.2">
      <c r="A442" s="1" t="s">
        <v>955</v>
      </c>
      <c r="B442" s="1" t="s">
        <v>956</v>
      </c>
      <c r="C442" s="1" t="s">
        <v>76</v>
      </c>
      <c r="D442" s="25">
        <v>8028890</v>
      </c>
      <c r="E442" s="25">
        <v>1900508</v>
      </c>
      <c r="F442" s="26">
        <v>0.23670868575855442</v>
      </c>
      <c r="G442" s="25">
        <v>7213331</v>
      </c>
      <c r="H442" s="25">
        <v>2716159</v>
      </c>
      <c r="I442" s="26">
        <f t="shared" si="6"/>
        <v>0.37654711810673874</v>
      </c>
      <c r="J442" s="11">
        <v>6718015</v>
      </c>
      <c r="K442" s="12">
        <v>3750643</v>
      </c>
      <c r="L442" s="3">
        <v>0.55829631222913312</v>
      </c>
      <c r="M442" s="11">
        <v>6719786</v>
      </c>
      <c r="N442" s="12">
        <v>4434244</v>
      </c>
      <c r="O442" s="3">
        <v>0.65987875209121238</v>
      </c>
      <c r="P442" s="11">
        <v>6672871</v>
      </c>
      <c r="Q442" s="12">
        <v>5118443</v>
      </c>
      <c r="R442" s="3">
        <v>0.76705259250478541</v>
      </c>
      <c r="S442" s="10" t="e">
        <f>VLOOKUP(A442,Districts!$A$2:$R$608,19,FALSE)</f>
        <v>#REF!</v>
      </c>
      <c r="T442" s="13" t="e">
        <f>VLOOKUP(A442,Districts!$A$2:$R$608,20,FALSE)</f>
        <v>#REF!</v>
      </c>
      <c r="U442" s="3" t="e">
        <f>VLOOKUP(A442,Districts!$A$2:$R$608,21,FALSE)</f>
        <v>#REF!</v>
      </c>
    </row>
    <row r="443" spans="1:21" x14ac:dyDescent="0.2">
      <c r="A443" s="1" t="s">
        <v>957</v>
      </c>
      <c r="B443" s="1" t="s">
        <v>958</v>
      </c>
      <c r="C443" s="1" t="s">
        <v>76</v>
      </c>
      <c r="D443" s="25">
        <v>32797664</v>
      </c>
      <c r="E443" s="25">
        <v>13868052</v>
      </c>
      <c r="F443" s="26">
        <v>0.42283657762943117</v>
      </c>
      <c r="G443" s="25">
        <v>31739485</v>
      </c>
      <c r="H443" s="25">
        <v>15908821</v>
      </c>
      <c r="I443" s="26">
        <f t="shared" si="6"/>
        <v>0.50123122665663922</v>
      </c>
      <c r="J443" s="11">
        <v>27386275</v>
      </c>
      <c r="K443" s="12">
        <v>19487362</v>
      </c>
      <c r="L443" s="3">
        <v>0.71157402750100185</v>
      </c>
      <c r="M443" s="11">
        <v>32153083</v>
      </c>
      <c r="N443" s="12">
        <v>23935756</v>
      </c>
      <c r="O443" s="3">
        <v>0.74443113277815376</v>
      </c>
      <c r="P443" s="11">
        <v>31975902</v>
      </c>
      <c r="Q443" s="12">
        <v>27798086</v>
      </c>
      <c r="R443" s="3">
        <v>0.86934485851251353</v>
      </c>
      <c r="S443" s="10" t="e">
        <f>VLOOKUP(A443,Districts!$A$2:$R$608,19,FALSE)</f>
        <v>#REF!</v>
      </c>
      <c r="T443" s="13" t="e">
        <f>VLOOKUP(A443,Districts!$A$2:$R$608,20,FALSE)</f>
        <v>#REF!</v>
      </c>
      <c r="U443" s="3" t="e">
        <f>VLOOKUP(A443,Districts!$A$2:$R$608,21,FALSE)</f>
        <v>#REF!</v>
      </c>
    </row>
    <row r="444" spans="1:21" x14ac:dyDescent="0.2">
      <c r="A444" s="1" t="s">
        <v>959</v>
      </c>
      <c r="B444" s="1" t="s">
        <v>960</v>
      </c>
      <c r="C444" s="1" t="s">
        <v>76</v>
      </c>
      <c r="D444" s="25">
        <v>38393242</v>
      </c>
      <c r="E444" s="25">
        <v>10280733</v>
      </c>
      <c r="F444" s="26">
        <v>0.26777454740602524</v>
      </c>
      <c r="G444" s="25">
        <v>36397254</v>
      </c>
      <c r="H444" s="25">
        <v>9571329</v>
      </c>
      <c r="I444" s="26">
        <f t="shared" si="6"/>
        <v>0.26296843712440504</v>
      </c>
      <c r="J444" s="11">
        <v>34082221</v>
      </c>
      <c r="K444" s="12">
        <v>11033144</v>
      </c>
      <c r="L444" s="3">
        <v>0.32372139127904842</v>
      </c>
      <c r="M444" s="11">
        <v>34783074</v>
      </c>
      <c r="N444" s="12">
        <v>14647558</v>
      </c>
      <c r="O444" s="3">
        <v>0.42111165907878068</v>
      </c>
      <c r="P444" s="11">
        <v>38584688</v>
      </c>
      <c r="Q444" s="12">
        <v>16977367</v>
      </c>
      <c r="R444" s="3">
        <v>0.44000270262649266</v>
      </c>
      <c r="S444" s="10" t="e">
        <f>VLOOKUP(A444,Districts!$A$2:$R$608,19,FALSE)</f>
        <v>#REF!</v>
      </c>
      <c r="T444" s="13" t="e">
        <f>VLOOKUP(A444,Districts!$A$2:$R$608,20,FALSE)</f>
        <v>#REF!</v>
      </c>
      <c r="U444" s="3" t="e">
        <f>VLOOKUP(A444,Districts!$A$2:$R$608,21,FALSE)</f>
        <v>#REF!</v>
      </c>
    </row>
    <row r="445" spans="1:21" x14ac:dyDescent="0.2">
      <c r="A445" s="1" t="s">
        <v>961</v>
      </c>
      <c r="B445" s="1" t="s">
        <v>962</v>
      </c>
      <c r="C445" s="1" t="s">
        <v>76</v>
      </c>
      <c r="D445" s="25">
        <v>10335433</v>
      </c>
      <c r="E445" s="25">
        <v>4984212</v>
      </c>
      <c r="F445" s="26">
        <v>0.48224510767957179</v>
      </c>
      <c r="G445" s="25">
        <v>10246701</v>
      </c>
      <c r="H445" s="25">
        <v>5439306</v>
      </c>
      <c r="I445" s="26">
        <f t="shared" si="6"/>
        <v>0.53083485113891782</v>
      </c>
      <c r="J445" s="11">
        <v>10270120</v>
      </c>
      <c r="K445" s="12">
        <v>6003432</v>
      </c>
      <c r="L445" s="3">
        <v>0.58455324767383443</v>
      </c>
      <c r="M445" s="11">
        <v>10556289</v>
      </c>
      <c r="N445" s="12">
        <v>6955989</v>
      </c>
      <c r="O445" s="3">
        <v>0.65894264546944481</v>
      </c>
      <c r="P445" s="11">
        <v>10544878</v>
      </c>
      <c r="Q445" s="12">
        <v>7969246</v>
      </c>
      <c r="R445" s="3">
        <v>0.75574568050953272</v>
      </c>
      <c r="S445" s="10" t="e">
        <f>VLOOKUP(A445,Districts!$A$2:$R$608,19,FALSE)</f>
        <v>#REF!</v>
      </c>
      <c r="T445" s="13" t="e">
        <f>VLOOKUP(A445,Districts!$A$2:$R$608,20,FALSE)</f>
        <v>#REF!</v>
      </c>
      <c r="U445" s="3" t="e">
        <f>VLOOKUP(A445,Districts!$A$2:$R$608,21,FALSE)</f>
        <v>#REF!</v>
      </c>
    </row>
    <row r="446" spans="1:21" x14ac:dyDescent="0.2">
      <c r="A446" s="1" t="s">
        <v>963</v>
      </c>
      <c r="B446" s="1" t="s">
        <v>964</v>
      </c>
      <c r="C446" s="1" t="s">
        <v>76</v>
      </c>
      <c r="D446" s="25">
        <v>49461270</v>
      </c>
      <c r="E446" s="25">
        <v>9605012</v>
      </c>
      <c r="F446" s="26">
        <v>0.1941925874527686</v>
      </c>
      <c r="G446" s="25">
        <v>48133749</v>
      </c>
      <c r="H446" s="25">
        <v>10857459</v>
      </c>
      <c r="I446" s="26">
        <f t="shared" si="6"/>
        <v>0.22556852988949605</v>
      </c>
      <c r="J446" s="11">
        <v>48133749</v>
      </c>
      <c r="K446" s="12">
        <v>10857459</v>
      </c>
      <c r="L446" s="3">
        <v>0.22556852988949605</v>
      </c>
      <c r="M446" s="11">
        <v>49906367</v>
      </c>
      <c r="N446" s="12">
        <v>9263188</v>
      </c>
      <c r="O446" s="3">
        <v>0.18561134694496997</v>
      </c>
      <c r="P446" s="11">
        <v>48218437</v>
      </c>
      <c r="Q446" s="12">
        <v>10251675</v>
      </c>
      <c r="R446" s="3">
        <v>0.21260902753857408</v>
      </c>
      <c r="S446" s="10" t="e">
        <f>VLOOKUP(A446,Districts!$A$2:$R$608,19,FALSE)</f>
        <v>#REF!</v>
      </c>
      <c r="T446" s="13" t="e">
        <f>VLOOKUP(A446,Districts!$A$2:$R$608,20,FALSE)</f>
        <v>#REF!</v>
      </c>
      <c r="U446" s="3" t="e">
        <f>VLOOKUP(A446,Districts!$A$2:$R$608,21,FALSE)</f>
        <v>#REF!</v>
      </c>
    </row>
    <row r="447" spans="1:21" x14ac:dyDescent="0.2">
      <c r="A447" s="1" t="s">
        <v>965</v>
      </c>
      <c r="B447" s="1" t="s">
        <v>860</v>
      </c>
      <c r="C447" s="1" t="s">
        <v>76</v>
      </c>
      <c r="D447" s="25">
        <v>20189736</v>
      </c>
      <c r="E447" s="25">
        <v>6048195</v>
      </c>
      <c r="F447" s="26">
        <v>0.29956781009915134</v>
      </c>
      <c r="G447" s="25">
        <v>19705280</v>
      </c>
      <c r="H447" s="25">
        <v>6007383</v>
      </c>
      <c r="I447" s="26">
        <f t="shared" si="6"/>
        <v>0.30486159039607658</v>
      </c>
      <c r="J447" s="11">
        <v>19170284</v>
      </c>
      <c r="K447" s="12">
        <v>6341139</v>
      </c>
      <c r="L447" s="3">
        <v>0.33077960660363714</v>
      </c>
      <c r="M447" s="11">
        <v>19735761</v>
      </c>
      <c r="N447" s="12">
        <v>6822416</v>
      </c>
      <c r="O447" s="3">
        <v>0.34568801273991917</v>
      </c>
      <c r="P447" s="11">
        <v>19818689</v>
      </c>
      <c r="Q447" s="12">
        <v>9061570</v>
      </c>
      <c r="R447" s="3">
        <v>0.45722348234033039</v>
      </c>
      <c r="S447" s="10" t="e">
        <f>VLOOKUP(A447,Districts!$A$2:$R$608,19,FALSE)</f>
        <v>#REF!</v>
      </c>
      <c r="T447" s="13" t="e">
        <f>VLOOKUP(A447,Districts!$A$2:$R$608,20,FALSE)</f>
        <v>#REF!</v>
      </c>
      <c r="U447" s="3" t="e">
        <f>VLOOKUP(A447,Districts!$A$2:$R$608,21,FALSE)</f>
        <v>#REF!</v>
      </c>
    </row>
    <row r="448" spans="1:21" x14ac:dyDescent="0.2">
      <c r="A448" s="1" t="s">
        <v>966</v>
      </c>
      <c r="B448" s="1" t="s">
        <v>967</v>
      </c>
      <c r="C448" s="1" t="s">
        <v>76</v>
      </c>
      <c r="D448" s="25">
        <v>19107004</v>
      </c>
      <c r="E448" s="25">
        <v>2098858</v>
      </c>
      <c r="F448" s="26">
        <v>0.10984757212590733</v>
      </c>
      <c r="G448" s="25">
        <v>19107004</v>
      </c>
      <c r="H448" s="25">
        <v>2098858</v>
      </c>
      <c r="I448" s="26">
        <f t="shared" si="6"/>
        <v>0.10984757212590733</v>
      </c>
      <c r="J448" s="11">
        <v>19107004</v>
      </c>
      <c r="K448" s="12">
        <v>2098858</v>
      </c>
      <c r="L448" s="3">
        <v>0.10984757212590733</v>
      </c>
      <c r="M448" s="11">
        <v>18131783</v>
      </c>
      <c r="N448" s="12">
        <v>1206436</v>
      </c>
      <c r="O448" s="3">
        <v>6.6537085735032239E-2</v>
      </c>
      <c r="P448" s="11">
        <v>16930235</v>
      </c>
      <c r="Q448" s="12">
        <v>463801</v>
      </c>
      <c r="R448" s="3">
        <v>2.7394835334536113E-2</v>
      </c>
      <c r="S448" s="10" t="e">
        <f>VLOOKUP(A448,Districts!$A$2:$R$608,19,FALSE)</f>
        <v>#REF!</v>
      </c>
      <c r="T448" s="13" t="e">
        <f>VLOOKUP(A448,Districts!$A$2:$R$608,20,FALSE)</f>
        <v>#REF!</v>
      </c>
      <c r="U448" s="3" t="e">
        <f>VLOOKUP(A448,Districts!$A$2:$R$608,21,FALSE)</f>
        <v>#REF!</v>
      </c>
    </row>
    <row r="449" spans="1:21" x14ac:dyDescent="0.2">
      <c r="A449" s="1" t="s">
        <v>968</v>
      </c>
      <c r="B449" s="1" t="s">
        <v>969</v>
      </c>
      <c r="C449" s="1" t="s">
        <v>76</v>
      </c>
      <c r="D449" s="25">
        <v>67530257</v>
      </c>
      <c r="E449" s="25">
        <v>17080644</v>
      </c>
      <c r="F449" s="26">
        <v>0.25293320000248187</v>
      </c>
      <c r="G449" s="25">
        <v>66471561</v>
      </c>
      <c r="H449" s="25">
        <v>10287291</v>
      </c>
      <c r="I449" s="26">
        <f t="shared" si="6"/>
        <v>0.15476228999646932</v>
      </c>
      <c r="J449" s="11">
        <v>67722196</v>
      </c>
      <c r="K449" s="12">
        <v>5841944</v>
      </c>
      <c r="L449" s="3">
        <v>8.626335743749361E-2</v>
      </c>
      <c r="M449" s="11">
        <v>56922324</v>
      </c>
      <c r="N449" s="12">
        <v>11430156</v>
      </c>
      <c r="O449" s="3">
        <v>0.20080269386049662</v>
      </c>
      <c r="P449" s="11">
        <v>55892853</v>
      </c>
      <c r="Q449" s="12">
        <v>20099805</v>
      </c>
      <c r="R449" s="3">
        <v>0.35961315125567128</v>
      </c>
      <c r="S449" s="10" t="e">
        <f>VLOOKUP(A449,Districts!$A$2:$R$608,19,FALSE)</f>
        <v>#REF!</v>
      </c>
      <c r="T449" s="13" t="e">
        <f>VLOOKUP(A449,Districts!$A$2:$R$608,20,FALSE)</f>
        <v>#REF!</v>
      </c>
      <c r="U449" s="3" t="e">
        <f>VLOOKUP(A449,Districts!$A$2:$R$608,21,FALSE)</f>
        <v>#REF!</v>
      </c>
    </row>
    <row r="450" spans="1:21" x14ac:dyDescent="0.2">
      <c r="A450" s="1" t="s">
        <v>970</v>
      </c>
      <c r="B450" s="1" t="s">
        <v>971</v>
      </c>
      <c r="C450" s="1" t="s">
        <v>972</v>
      </c>
      <c r="D450" s="25">
        <v>19568015</v>
      </c>
      <c r="E450" s="25">
        <v>6767878</v>
      </c>
      <c r="F450" s="26">
        <v>0.34586430969109538</v>
      </c>
      <c r="G450" s="25">
        <v>18650334</v>
      </c>
      <c r="H450" s="25">
        <v>7959623</v>
      </c>
      <c r="I450" s="26">
        <f t="shared" si="6"/>
        <v>0.42678179382739206</v>
      </c>
      <c r="J450" s="11">
        <v>19015031</v>
      </c>
      <c r="K450" s="12">
        <v>8505361</v>
      </c>
      <c r="L450" s="3">
        <v>0.44729672015785826</v>
      </c>
      <c r="M450" s="11">
        <v>20032284</v>
      </c>
      <c r="N450" s="12">
        <v>8555107</v>
      </c>
      <c r="O450" s="3">
        <v>0.42706598009493074</v>
      </c>
      <c r="P450" s="11">
        <v>20148292</v>
      </c>
      <c r="Q450" s="12">
        <v>8601936</v>
      </c>
      <c r="R450" s="3">
        <v>0.42693127536567366</v>
      </c>
      <c r="S450" s="10" t="e">
        <f>VLOOKUP(A450,Districts!$A$2:$R$608,19,FALSE)</f>
        <v>#REF!</v>
      </c>
      <c r="T450" s="13" t="e">
        <f>VLOOKUP(A450,Districts!$A$2:$R$608,20,FALSE)</f>
        <v>#REF!</v>
      </c>
      <c r="U450" s="3" t="e">
        <f>VLOOKUP(A450,Districts!$A$2:$R$608,21,FALSE)</f>
        <v>#REF!</v>
      </c>
    </row>
    <row r="451" spans="1:21" x14ac:dyDescent="0.2">
      <c r="A451" s="1" t="s">
        <v>973</v>
      </c>
      <c r="B451" s="1" t="s">
        <v>974</v>
      </c>
      <c r="C451" s="1" t="s">
        <v>492</v>
      </c>
      <c r="D451" s="25">
        <v>10902951</v>
      </c>
      <c r="E451" s="25">
        <v>806088</v>
      </c>
      <c r="F451" s="26">
        <v>7.3933011347111444E-2</v>
      </c>
      <c r="G451" s="25">
        <v>10770877</v>
      </c>
      <c r="H451" s="25">
        <v>339450</v>
      </c>
      <c r="I451" s="26">
        <f t="shared" si="6"/>
        <v>3.1515539542416093E-2</v>
      </c>
      <c r="J451" s="11">
        <v>11483675</v>
      </c>
      <c r="K451" s="12">
        <v>40331</v>
      </c>
      <c r="L451" s="3">
        <v>3.5120290325179005E-3</v>
      </c>
      <c r="M451" s="11">
        <v>10672864</v>
      </c>
      <c r="N451" s="12">
        <v>81022</v>
      </c>
      <c r="O451" s="3">
        <v>7.5914018954987153E-3</v>
      </c>
      <c r="P451" s="11">
        <v>11485027</v>
      </c>
      <c r="Q451" s="12">
        <v>108743</v>
      </c>
      <c r="R451" s="3">
        <v>9.4682406928603656E-3</v>
      </c>
      <c r="S451" s="10" t="e">
        <f>VLOOKUP(A451,Districts!$A$2:$R$608,19,FALSE)</f>
        <v>#REF!</v>
      </c>
      <c r="T451" s="13" t="e">
        <f>VLOOKUP(A451,Districts!$A$2:$R$608,20,FALSE)</f>
        <v>#REF!</v>
      </c>
      <c r="U451" s="3" t="e">
        <f>VLOOKUP(A451,Districts!$A$2:$R$608,21,FALSE)</f>
        <v>#REF!</v>
      </c>
    </row>
    <row r="452" spans="1:21" x14ac:dyDescent="0.2">
      <c r="A452" s="1" t="s">
        <v>975</v>
      </c>
      <c r="B452" s="1" t="s">
        <v>930</v>
      </c>
      <c r="C452" s="1" t="s">
        <v>492</v>
      </c>
      <c r="D452" s="25">
        <v>14117568</v>
      </c>
      <c r="E452" s="25">
        <v>3087990</v>
      </c>
      <c r="F452" s="26">
        <v>0.21873384990955949</v>
      </c>
      <c r="G452" s="25">
        <v>14137087</v>
      </c>
      <c r="H452" s="25">
        <v>3889680</v>
      </c>
      <c r="I452" s="26">
        <f t="shared" ref="I452:I515" si="7">H452/G452</f>
        <v>0.27514013318302422</v>
      </c>
      <c r="J452" s="11">
        <v>14671487</v>
      </c>
      <c r="K452" s="12">
        <v>4126112</v>
      </c>
      <c r="L452" s="3">
        <v>0.28123338827209537</v>
      </c>
      <c r="M452" s="11">
        <v>14907090</v>
      </c>
      <c r="N452" s="12">
        <v>5273217</v>
      </c>
      <c r="O452" s="3">
        <v>0.35373885848948389</v>
      </c>
      <c r="P452" s="11">
        <v>15607765</v>
      </c>
      <c r="Q452" s="12">
        <v>5780983</v>
      </c>
      <c r="R452" s="3">
        <v>0.37039146860553063</v>
      </c>
      <c r="S452" s="10" t="e">
        <f>VLOOKUP(A452,Districts!$A$2:$R$608,19,FALSE)</f>
        <v>#REF!</v>
      </c>
      <c r="T452" s="13" t="e">
        <f>VLOOKUP(A452,Districts!$A$2:$R$608,20,FALSE)</f>
        <v>#REF!</v>
      </c>
      <c r="U452" s="3" t="e">
        <f>VLOOKUP(A452,Districts!$A$2:$R$608,21,FALSE)</f>
        <v>#REF!</v>
      </c>
    </row>
    <row r="453" spans="1:21" x14ac:dyDescent="0.2">
      <c r="A453" s="1" t="s">
        <v>976</v>
      </c>
      <c r="B453" s="1" t="s">
        <v>977</v>
      </c>
      <c r="C453" s="1" t="s">
        <v>492</v>
      </c>
      <c r="D453" s="25">
        <v>11061631</v>
      </c>
      <c r="E453" s="25">
        <v>169232</v>
      </c>
      <c r="F453" s="26">
        <v>1.5299009702999494E-2</v>
      </c>
      <c r="G453" s="25">
        <v>10882511</v>
      </c>
      <c r="H453" s="25">
        <v>484746</v>
      </c>
      <c r="I453" s="26">
        <f t="shared" si="7"/>
        <v>4.4543580061623643E-2</v>
      </c>
      <c r="J453" s="11">
        <v>10723607</v>
      </c>
      <c r="K453" s="12">
        <v>242558</v>
      </c>
      <c r="L453" s="3">
        <v>2.261906837876472E-2</v>
      </c>
      <c r="M453" s="11">
        <v>10784503</v>
      </c>
      <c r="N453" s="12">
        <v>272916</v>
      </c>
      <c r="O453" s="3">
        <v>2.5306312214851256E-2</v>
      </c>
      <c r="P453" s="11">
        <v>11171667</v>
      </c>
      <c r="Q453" s="12">
        <v>421089</v>
      </c>
      <c r="R453" s="3">
        <v>3.7692584284869927E-2</v>
      </c>
      <c r="S453" s="10" t="e">
        <f>VLOOKUP(A453,Districts!$A$2:$R$608,19,FALSE)</f>
        <v>#REF!</v>
      </c>
      <c r="T453" s="13" t="e">
        <f>VLOOKUP(A453,Districts!$A$2:$R$608,20,FALSE)</f>
        <v>#REF!</v>
      </c>
      <c r="U453" s="3" t="e">
        <f>VLOOKUP(A453,Districts!$A$2:$R$608,21,FALSE)</f>
        <v>#REF!</v>
      </c>
    </row>
    <row r="454" spans="1:21" x14ac:dyDescent="0.2">
      <c r="A454" s="1" t="s">
        <v>978</v>
      </c>
      <c r="B454" s="1" t="s">
        <v>979</v>
      </c>
      <c r="C454" s="1" t="s">
        <v>412</v>
      </c>
      <c r="D454" s="25">
        <v>16160583</v>
      </c>
      <c r="E454" s="25">
        <v>4513674</v>
      </c>
      <c r="F454" s="26">
        <v>0.27930143361783422</v>
      </c>
      <c r="G454" s="25">
        <v>16493372</v>
      </c>
      <c r="H454" s="25">
        <v>4961805</v>
      </c>
      <c r="I454" s="26">
        <f t="shared" si="7"/>
        <v>0.30083629957536884</v>
      </c>
      <c r="J454" s="11">
        <v>17007260</v>
      </c>
      <c r="K454" s="12">
        <v>5142379</v>
      </c>
      <c r="L454" s="3">
        <v>0.30236375524334902</v>
      </c>
      <c r="M454" s="11">
        <v>17873141</v>
      </c>
      <c r="N454" s="12">
        <v>4679150</v>
      </c>
      <c r="O454" s="3">
        <v>0.26179785634768954</v>
      </c>
      <c r="P454" s="11">
        <v>17745009</v>
      </c>
      <c r="Q454" s="12">
        <v>4713744</v>
      </c>
      <c r="R454" s="3">
        <v>0.26563773509497796</v>
      </c>
      <c r="S454" s="10" t="e">
        <f>VLOOKUP(A454,Districts!$A$2:$R$608,19,FALSE)</f>
        <v>#REF!</v>
      </c>
      <c r="T454" s="13" t="e">
        <f>VLOOKUP(A454,Districts!$A$2:$R$608,20,FALSE)</f>
        <v>#REF!</v>
      </c>
      <c r="U454" s="3" t="e">
        <f>VLOOKUP(A454,Districts!$A$2:$R$608,21,FALSE)</f>
        <v>#REF!</v>
      </c>
    </row>
    <row r="455" spans="1:21" x14ac:dyDescent="0.2">
      <c r="A455" s="1" t="s">
        <v>980</v>
      </c>
      <c r="B455" s="1" t="s">
        <v>981</v>
      </c>
      <c r="C455" s="1" t="s">
        <v>412</v>
      </c>
      <c r="D455" s="25">
        <v>19676478</v>
      </c>
      <c r="E455" s="25">
        <v>5000204</v>
      </c>
      <c r="F455" s="26">
        <v>0.25412088484534684</v>
      </c>
      <c r="G455" s="25">
        <v>21153432</v>
      </c>
      <c r="H455" s="25">
        <v>5010333</v>
      </c>
      <c r="I455" s="26">
        <f t="shared" si="7"/>
        <v>0.23685674267891849</v>
      </c>
      <c r="J455" s="11">
        <v>21571505</v>
      </c>
      <c r="K455" s="12">
        <v>5211106</v>
      </c>
      <c r="L455" s="3">
        <v>0.24157359442468201</v>
      </c>
      <c r="M455" s="11">
        <v>21287814</v>
      </c>
      <c r="N455" s="12">
        <v>5411104</v>
      </c>
      <c r="O455" s="3">
        <v>0.25418786541445731</v>
      </c>
      <c r="P455" s="11">
        <v>21551887</v>
      </c>
      <c r="Q455" s="12">
        <v>5611100</v>
      </c>
      <c r="R455" s="3">
        <v>0.26035307256390122</v>
      </c>
      <c r="S455" s="10" t="e">
        <f>VLOOKUP(A455,Districts!$A$2:$R$608,19,FALSE)</f>
        <v>#REF!</v>
      </c>
      <c r="T455" s="13" t="e">
        <f>VLOOKUP(A455,Districts!$A$2:$R$608,20,FALSE)</f>
        <v>#REF!</v>
      </c>
      <c r="U455" s="3" t="e">
        <f>VLOOKUP(A455,Districts!$A$2:$R$608,21,FALSE)</f>
        <v>#REF!</v>
      </c>
    </row>
    <row r="456" spans="1:21" x14ac:dyDescent="0.2">
      <c r="A456" s="1" t="s">
        <v>982</v>
      </c>
      <c r="B456" s="1" t="s">
        <v>983</v>
      </c>
      <c r="C456" s="1" t="s">
        <v>412</v>
      </c>
      <c r="D456" s="25">
        <v>18994285</v>
      </c>
      <c r="E456" s="25">
        <v>2326290</v>
      </c>
      <c r="F456" s="26">
        <v>0.12247315442513367</v>
      </c>
      <c r="G456" s="25">
        <v>19107855</v>
      </c>
      <c r="H456" s="25">
        <v>2329754</v>
      </c>
      <c r="I456" s="26">
        <f t="shared" si="7"/>
        <v>0.12192650614106083</v>
      </c>
      <c r="J456" s="11">
        <v>19376408</v>
      </c>
      <c r="K456" s="12">
        <v>1440731</v>
      </c>
      <c r="L456" s="3">
        <v>7.4354906234426935E-2</v>
      </c>
      <c r="M456" s="11">
        <v>19324574</v>
      </c>
      <c r="N456" s="12">
        <v>1277842</v>
      </c>
      <c r="O456" s="3">
        <v>6.6125235153954756E-2</v>
      </c>
      <c r="P456" s="11">
        <v>19370549</v>
      </c>
      <c r="Q456" s="12">
        <v>1727932</v>
      </c>
      <c r="R456" s="3">
        <v>8.9204079863714758E-2</v>
      </c>
      <c r="S456" s="10" t="e">
        <f>VLOOKUP(A456,Districts!$A$2:$R$608,19,FALSE)</f>
        <v>#REF!</v>
      </c>
      <c r="T456" s="13" t="e">
        <f>VLOOKUP(A456,Districts!$A$2:$R$608,20,FALSE)</f>
        <v>#REF!</v>
      </c>
      <c r="U456" s="3" t="e">
        <f>VLOOKUP(A456,Districts!$A$2:$R$608,21,FALSE)</f>
        <v>#REF!</v>
      </c>
    </row>
    <row r="457" spans="1:21" x14ac:dyDescent="0.2">
      <c r="A457" s="1" t="s">
        <v>984</v>
      </c>
      <c r="B457" s="1" t="s">
        <v>985</v>
      </c>
      <c r="C457" s="1" t="s">
        <v>412</v>
      </c>
      <c r="D457" s="25">
        <v>23178934</v>
      </c>
      <c r="E457" s="25">
        <v>2904233</v>
      </c>
      <c r="F457" s="26">
        <v>0.12529622803188448</v>
      </c>
      <c r="G457" s="25">
        <v>23746682</v>
      </c>
      <c r="H457" s="25">
        <v>3232579</v>
      </c>
      <c r="I457" s="26">
        <f t="shared" si="7"/>
        <v>0.1361276072168735</v>
      </c>
      <c r="J457" s="11">
        <v>24246938</v>
      </c>
      <c r="K457" s="12">
        <v>2945215</v>
      </c>
      <c r="L457" s="3">
        <v>0.12146750241205714</v>
      </c>
      <c r="M457" s="11">
        <v>25852823</v>
      </c>
      <c r="N457" s="12">
        <v>3025345</v>
      </c>
      <c r="O457" s="3">
        <v>0.11702184322385219</v>
      </c>
      <c r="P457" s="11">
        <v>27763401</v>
      </c>
      <c r="Q457" s="12">
        <v>4463005</v>
      </c>
      <c r="R457" s="3">
        <v>0.16075137912678639</v>
      </c>
      <c r="S457" s="10" t="e">
        <f>VLOOKUP(A457,Districts!$A$2:$R$608,19,FALSE)</f>
        <v>#REF!</v>
      </c>
      <c r="T457" s="13" t="e">
        <f>VLOOKUP(A457,Districts!$A$2:$R$608,20,FALSE)</f>
        <v>#REF!</v>
      </c>
      <c r="U457" s="3" t="e">
        <f>VLOOKUP(A457,Districts!$A$2:$R$608,21,FALSE)</f>
        <v>#REF!</v>
      </c>
    </row>
    <row r="458" spans="1:21" x14ac:dyDescent="0.2">
      <c r="A458" s="1" t="s">
        <v>986</v>
      </c>
      <c r="B458" s="1" t="s">
        <v>987</v>
      </c>
      <c r="C458" s="1" t="s">
        <v>412</v>
      </c>
      <c r="D458" s="25">
        <v>13877912</v>
      </c>
      <c r="E458" s="25">
        <v>906434</v>
      </c>
      <c r="F458" s="26">
        <v>6.5314868692062614E-2</v>
      </c>
      <c r="G458" s="25">
        <v>13586838</v>
      </c>
      <c r="H458" s="25">
        <v>1392187</v>
      </c>
      <c r="I458" s="26">
        <f t="shared" si="7"/>
        <v>0.10246585703016405</v>
      </c>
      <c r="J458" s="11">
        <v>13812878</v>
      </c>
      <c r="K458" s="12">
        <v>1501473</v>
      </c>
      <c r="L458" s="3">
        <v>0.10870095283546267</v>
      </c>
      <c r="M458" s="11">
        <v>15128884</v>
      </c>
      <c r="N458" s="12">
        <v>1688539</v>
      </c>
      <c r="O458" s="3">
        <v>0.11161028136642465</v>
      </c>
      <c r="P458" s="11">
        <v>15680792</v>
      </c>
      <c r="Q458" s="12">
        <v>2084937</v>
      </c>
      <c r="R458" s="3">
        <v>0.1329612050207668</v>
      </c>
      <c r="S458" s="10" t="e">
        <f>VLOOKUP(A458,Districts!$A$2:$R$608,19,FALSE)</f>
        <v>#REF!</v>
      </c>
      <c r="T458" s="13" t="e">
        <f>VLOOKUP(A458,Districts!$A$2:$R$608,20,FALSE)</f>
        <v>#REF!</v>
      </c>
      <c r="U458" s="3" t="e">
        <f>VLOOKUP(A458,Districts!$A$2:$R$608,21,FALSE)</f>
        <v>#REF!</v>
      </c>
    </row>
    <row r="459" spans="1:21" x14ac:dyDescent="0.2">
      <c r="A459" s="1" t="s">
        <v>988</v>
      </c>
      <c r="B459" s="1" t="s">
        <v>989</v>
      </c>
      <c r="C459" s="1" t="s">
        <v>430</v>
      </c>
      <c r="D459" s="25">
        <v>9379019</v>
      </c>
      <c r="E459" s="25">
        <v>2051254</v>
      </c>
      <c r="F459" s="26">
        <v>0.21870666857589263</v>
      </c>
      <c r="G459" s="25">
        <v>9983457</v>
      </c>
      <c r="H459" s="25">
        <v>2675202</v>
      </c>
      <c r="I459" s="26">
        <f t="shared" si="7"/>
        <v>0.26796349200482356</v>
      </c>
      <c r="J459" s="11">
        <v>9700806</v>
      </c>
      <c r="K459" s="12">
        <v>3319407</v>
      </c>
      <c r="L459" s="3">
        <v>0.34217847465458023</v>
      </c>
      <c r="M459" s="11">
        <v>10247195</v>
      </c>
      <c r="N459" s="12">
        <v>3445742</v>
      </c>
      <c r="O459" s="3">
        <v>0.33626197217872794</v>
      </c>
      <c r="P459" s="11">
        <v>10675843</v>
      </c>
      <c r="Q459" s="12">
        <v>3676780</v>
      </c>
      <c r="R459" s="3">
        <v>0.34440184255238671</v>
      </c>
      <c r="S459" s="10" t="e">
        <f>VLOOKUP(A459,Districts!$A$2:$R$608,19,FALSE)</f>
        <v>#REF!</v>
      </c>
      <c r="T459" s="13" t="e">
        <f>VLOOKUP(A459,Districts!$A$2:$R$608,20,FALSE)</f>
        <v>#REF!</v>
      </c>
      <c r="U459" s="3" t="e">
        <f>VLOOKUP(A459,Districts!$A$2:$R$608,21,FALSE)</f>
        <v>#REF!</v>
      </c>
    </row>
    <row r="460" spans="1:21" x14ac:dyDescent="0.2">
      <c r="A460" s="1" t="s">
        <v>990</v>
      </c>
      <c r="B460" s="1" t="s">
        <v>991</v>
      </c>
      <c r="C460" s="1" t="s">
        <v>299</v>
      </c>
      <c r="D460" s="25">
        <v>20200889</v>
      </c>
      <c r="E460" s="25">
        <v>2875046</v>
      </c>
      <c r="F460" s="26">
        <v>0.14232274629101718</v>
      </c>
      <c r="G460" s="25">
        <v>19302446</v>
      </c>
      <c r="H460" s="25">
        <v>1591549</v>
      </c>
      <c r="I460" s="26">
        <f t="shared" si="7"/>
        <v>8.2453228984554594E-2</v>
      </c>
      <c r="J460" s="11">
        <v>17147286</v>
      </c>
      <c r="K460" s="12">
        <v>2373121</v>
      </c>
      <c r="L460" s="3">
        <v>0.13839630364828581</v>
      </c>
      <c r="M460" s="11">
        <v>17143752</v>
      </c>
      <c r="N460" s="12">
        <v>3463106</v>
      </c>
      <c r="O460" s="3">
        <v>0.20200397205932516</v>
      </c>
      <c r="P460" s="11">
        <v>17044288</v>
      </c>
      <c r="Q460" s="12">
        <v>4558946</v>
      </c>
      <c r="R460" s="3">
        <v>0.26747647070971814</v>
      </c>
      <c r="S460" s="10" t="e">
        <f>VLOOKUP(A460,Districts!$A$2:$R$608,19,FALSE)</f>
        <v>#REF!</v>
      </c>
      <c r="T460" s="13" t="e">
        <f>VLOOKUP(A460,Districts!$A$2:$R$608,20,FALSE)</f>
        <v>#REF!</v>
      </c>
      <c r="U460" s="3" t="e">
        <f>VLOOKUP(A460,Districts!$A$2:$R$608,21,FALSE)</f>
        <v>#REF!</v>
      </c>
    </row>
    <row r="461" spans="1:21" x14ac:dyDescent="0.2">
      <c r="A461" s="1" t="s">
        <v>992</v>
      </c>
      <c r="B461" s="1" t="s">
        <v>993</v>
      </c>
      <c r="C461" s="1" t="s">
        <v>299</v>
      </c>
      <c r="D461" s="25">
        <v>24364879</v>
      </c>
      <c r="E461" s="25">
        <v>2430169</v>
      </c>
      <c r="F461" s="26">
        <v>9.9740655391721833E-2</v>
      </c>
      <c r="G461" s="25">
        <v>9476858</v>
      </c>
      <c r="H461" s="25">
        <v>3123874</v>
      </c>
      <c r="I461" s="26">
        <f t="shared" si="7"/>
        <v>0.32963182523152718</v>
      </c>
      <c r="J461" s="11">
        <v>10090994</v>
      </c>
      <c r="K461" s="12">
        <v>2710834</v>
      </c>
      <c r="L461" s="3">
        <v>0.26863894676778127</v>
      </c>
      <c r="M461" s="11">
        <v>9698890</v>
      </c>
      <c r="N461" s="12">
        <v>2966103</v>
      </c>
      <c r="O461" s="3">
        <v>0.3058188101937438</v>
      </c>
      <c r="P461" s="11">
        <v>9837066</v>
      </c>
      <c r="Q461" s="12">
        <v>3341232</v>
      </c>
      <c r="R461" s="3">
        <v>0.33965737344854657</v>
      </c>
      <c r="S461" s="10" t="e">
        <f>VLOOKUP(A461,Districts!$A$2:$R$608,19,FALSE)</f>
        <v>#REF!</v>
      </c>
      <c r="T461" s="13" t="e">
        <f>VLOOKUP(A461,Districts!$A$2:$R$608,20,FALSE)</f>
        <v>#REF!</v>
      </c>
      <c r="U461" s="3" t="e">
        <f>VLOOKUP(A461,Districts!$A$2:$R$608,21,FALSE)</f>
        <v>#REF!</v>
      </c>
    </row>
    <row r="462" spans="1:21" x14ac:dyDescent="0.2">
      <c r="A462" s="1" t="s">
        <v>994</v>
      </c>
      <c r="B462" s="1" t="s">
        <v>995</v>
      </c>
      <c r="C462" s="1" t="s">
        <v>299</v>
      </c>
      <c r="D462" s="25">
        <v>11316284</v>
      </c>
      <c r="E462" s="25">
        <v>1826401</v>
      </c>
      <c r="F462" s="26">
        <v>0.16139582569684535</v>
      </c>
      <c r="G462" s="25">
        <v>10850433</v>
      </c>
      <c r="H462" s="25">
        <v>1751581</v>
      </c>
      <c r="I462" s="26">
        <f t="shared" si="7"/>
        <v>0.16142959456088066</v>
      </c>
      <c r="J462" s="11">
        <v>11151385</v>
      </c>
      <c r="K462" s="12">
        <v>1739015</v>
      </c>
      <c r="L462" s="3">
        <v>0.15594609996874828</v>
      </c>
      <c r="M462" s="11">
        <v>10766500</v>
      </c>
      <c r="N462" s="12">
        <v>1681301</v>
      </c>
      <c r="O462" s="3">
        <v>0.15616040495982911</v>
      </c>
      <c r="P462" s="11">
        <v>11137197</v>
      </c>
      <c r="Q462" s="12">
        <v>1823001</v>
      </c>
      <c r="R462" s="3">
        <v>0.16368579993691409</v>
      </c>
      <c r="S462" s="10" t="e">
        <f>VLOOKUP(A462,Districts!$A$2:$R$608,19,FALSE)</f>
        <v>#REF!</v>
      </c>
      <c r="T462" s="13" t="e">
        <f>VLOOKUP(A462,Districts!$A$2:$R$608,20,FALSE)</f>
        <v>#REF!</v>
      </c>
      <c r="U462" s="3" t="e">
        <f>VLOOKUP(A462,Districts!$A$2:$R$608,21,FALSE)</f>
        <v>#REF!</v>
      </c>
    </row>
    <row r="463" spans="1:21" x14ac:dyDescent="0.2">
      <c r="A463" s="20">
        <v>48967</v>
      </c>
      <c r="B463" s="21" t="s">
        <v>1433</v>
      </c>
      <c r="C463" s="21" t="s">
        <v>299</v>
      </c>
      <c r="D463" s="39">
        <v>30890</v>
      </c>
      <c r="E463" s="39">
        <v>85497</v>
      </c>
      <c r="F463" s="40">
        <v>2.7677889284558108</v>
      </c>
      <c r="G463" s="39">
        <v>32705</v>
      </c>
      <c r="H463" s="39">
        <v>76496</v>
      </c>
      <c r="I463" s="40">
        <f t="shared" si="7"/>
        <v>2.3389695765173522</v>
      </c>
      <c r="J463" s="24"/>
      <c r="K463" s="23"/>
      <c r="L463" s="15"/>
      <c r="M463" s="24"/>
      <c r="N463" s="23"/>
      <c r="O463" s="15"/>
      <c r="P463" s="24"/>
      <c r="Q463" s="23"/>
      <c r="R463" s="15"/>
      <c r="S463" s="66">
        <v>28830</v>
      </c>
      <c r="T463" s="67">
        <v>105299</v>
      </c>
      <c r="U463" s="68">
        <v>3.6524106833159902</v>
      </c>
    </row>
    <row r="464" spans="1:21" x14ac:dyDescent="0.2">
      <c r="A464" s="1" t="s">
        <v>996</v>
      </c>
      <c r="B464" s="1" t="s">
        <v>997</v>
      </c>
      <c r="C464" s="1" t="s">
        <v>299</v>
      </c>
      <c r="D464" s="25">
        <v>2399437</v>
      </c>
      <c r="E464" s="25">
        <v>1772762</v>
      </c>
      <c r="F464" s="26">
        <v>0.73882414916499162</v>
      </c>
      <c r="G464" s="25">
        <v>2413072</v>
      </c>
      <c r="H464" s="25">
        <v>1953537</v>
      </c>
      <c r="I464" s="26">
        <f t="shared" si="7"/>
        <v>0.80956432298746162</v>
      </c>
      <c r="J464" s="11">
        <v>2361888</v>
      </c>
      <c r="K464" s="12">
        <v>2262009</v>
      </c>
      <c r="L464" s="3">
        <v>0.95771222005446488</v>
      </c>
      <c r="M464" s="11">
        <v>2341100</v>
      </c>
      <c r="N464" s="12">
        <v>2568418</v>
      </c>
      <c r="O464" s="3">
        <v>1.0970987997095383</v>
      </c>
      <c r="P464" s="11">
        <v>2457758</v>
      </c>
      <c r="Q464" s="12">
        <v>3030794</v>
      </c>
      <c r="R464" s="3">
        <v>1.2331539557596802</v>
      </c>
      <c r="S464" s="66">
        <v>2541070</v>
      </c>
      <c r="T464" s="67">
        <v>3189482</v>
      </c>
      <c r="U464" s="68">
        <v>1.2551728208982831</v>
      </c>
    </row>
    <row r="465" spans="1:21" x14ac:dyDescent="0.2">
      <c r="A465" s="1" t="s">
        <v>998</v>
      </c>
      <c r="B465" s="1" t="s">
        <v>999</v>
      </c>
      <c r="C465" s="1" t="s">
        <v>501</v>
      </c>
      <c r="D465" s="25">
        <v>5811239</v>
      </c>
      <c r="E465" s="25">
        <v>2519276</v>
      </c>
      <c r="F465" s="26">
        <v>0.43351787802910879</v>
      </c>
      <c r="G465" s="25">
        <v>5869072</v>
      </c>
      <c r="H465" s="25">
        <v>2712523</v>
      </c>
      <c r="I465" s="26">
        <f t="shared" si="7"/>
        <v>0.4621723843224278</v>
      </c>
      <c r="J465" s="11">
        <v>5945190</v>
      </c>
      <c r="K465" s="12">
        <v>2889429</v>
      </c>
      <c r="L465" s="3">
        <v>0.48601121242550699</v>
      </c>
      <c r="M465" s="11">
        <v>6456424</v>
      </c>
      <c r="N465" s="12">
        <v>3234690</v>
      </c>
      <c r="O465" s="3">
        <v>0.50100334178796191</v>
      </c>
      <c r="P465" s="11">
        <v>6415693</v>
      </c>
      <c r="Q465" s="12">
        <v>3683493</v>
      </c>
      <c r="R465" s="3">
        <v>0.57413797698861213</v>
      </c>
      <c r="S465" s="10" t="e">
        <f>VLOOKUP(A465,Districts!$A$2:$R$608,19,FALSE)</f>
        <v>#REF!</v>
      </c>
      <c r="T465" s="13" t="e">
        <f>VLOOKUP(A465,Districts!$A$2:$R$608,20,FALSE)</f>
        <v>#REF!</v>
      </c>
      <c r="U465" s="3" t="e">
        <f>VLOOKUP(A465,Districts!$A$2:$R$608,21,FALSE)</f>
        <v>#REF!</v>
      </c>
    </row>
    <row r="466" spans="1:21" x14ac:dyDescent="0.2">
      <c r="A466" s="1" t="s">
        <v>1000</v>
      </c>
      <c r="B466" s="1" t="s">
        <v>1001</v>
      </c>
      <c r="C466" s="1" t="s">
        <v>501</v>
      </c>
      <c r="D466" s="25">
        <v>8633281</v>
      </c>
      <c r="E466" s="25">
        <v>5212280</v>
      </c>
      <c r="F466" s="26">
        <v>0.60374265589177512</v>
      </c>
      <c r="G466" s="25">
        <v>9072226</v>
      </c>
      <c r="H466" s="25">
        <v>5580357</v>
      </c>
      <c r="I466" s="26">
        <f t="shared" si="7"/>
        <v>0.61510339358829902</v>
      </c>
      <c r="J466" s="11">
        <v>9019776</v>
      </c>
      <c r="K466" s="12">
        <v>5983584</v>
      </c>
      <c r="L466" s="3">
        <v>0.66338498871812335</v>
      </c>
      <c r="M466" s="11">
        <v>9678443</v>
      </c>
      <c r="N466" s="12">
        <v>7056048</v>
      </c>
      <c r="O466" s="3">
        <v>0.72904784374924769</v>
      </c>
      <c r="P466" s="11">
        <v>10530121</v>
      </c>
      <c r="Q466" s="12">
        <v>7451040</v>
      </c>
      <c r="R466" s="3">
        <v>0.70759300866533248</v>
      </c>
      <c r="S466" s="10" t="e">
        <f>VLOOKUP(A466,Districts!$A$2:$R$608,19,FALSE)</f>
        <v>#REF!</v>
      </c>
      <c r="T466" s="13" t="e">
        <f>VLOOKUP(A466,Districts!$A$2:$R$608,20,FALSE)</f>
        <v>#REF!</v>
      </c>
      <c r="U466" s="3" t="e">
        <f>VLOOKUP(A466,Districts!$A$2:$R$608,21,FALSE)</f>
        <v>#REF!</v>
      </c>
    </row>
    <row r="467" spans="1:21" x14ac:dyDescent="0.2">
      <c r="A467" s="1" t="s">
        <v>1002</v>
      </c>
      <c r="B467" s="1" t="s">
        <v>1003</v>
      </c>
      <c r="C467" s="1" t="s">
        <v>259</v>
      </c>
      <c r="D467" s="25">
        <v>20965530</v>
      </c>
      <c r="E467" s="25">
        <v>8435</v>
      </c>
      <c r="F467" s="26">
        <v>4.0232705779438919E-4</v>
      </c>
      <c r="G467" s="25">
        <v>22515923</v>
      </c>
      <c r="H467" s="25">
        <v>29767</v>
      </c>
      <c r="I467" s="26">
        <f t="shared" si="7"/>
        <v>1.3220421832140748E-3</v>
      </c>
      <c r="J467" s="11">
        <v>21859443</v>
      </c>
      <c r="K467" s="12">
        <v>63949</v>
      </c>
      <c r="L467" s="3">
        <v>2.9254633798308583E-3</v>
      </c>
      <c r="M467" s="11">
        <v>20269084</v>
      </c>
      <c r="N467" s="12">
        <v>943430</v>
      </c>
      <c r="O467" s="3">
        <v>4.6545270620024073E-2</v>
      </c>
      <c r="P467" s="11">
        <v>20729721</v>
      </c>
      <c r="Q467" s="12">
        <v>1297815</v>
      </c>
      <c r="R467" s="3">
        <v>6.2606486599602565E-2</v>
      </c>
      <c r="S467" s="10" t="e">
        <f>VLOOKUP(A467,Districts!$A$2:$R$608,19,FALSE)</f>
        <v>#REF!</v>
      </c>
      <c r="T467" s="13" t="e">
        <f>VLOOKUP(A467,Districts!$A$2:$R$608,20,FALSE)</f>
        <v>#REF!</v>
      </c>
      <c r="U467" s="3" t="e">
        <f>VLOOKUP(A467,Districts!$A$2:$R$608,21,FALSE)</f>
        <v>#REF!</v>
      </c>
    </row>
    <row r="468" spans="1:21" x14ac:dyDescent="0.2">
      <c r="A468" s="1" t="s">
        <v>1004</v>
      </c>
      <c r="B468" s="1" t="s">
        <v>634</v>
      </c>
      <c r="C468" s="1" t="s">
        <v>259</v>
      </c>
      <c r="D468" s="25">
        <v>8383260</v>
      </c>
      <c r="E468" s="25">
        <v>222015</v>
      </c>
      <c r="F468" s="26">
        <v>2.6483134246104736E-2</v>
      </c>
      <c r="G468" s="25">
        <v>8362874</v>
      </c>
      <c r="H468" s="25">
        <v>181562</v>
      </c>
      <c r="I468" s="26">
        <f t="shared" si="7"/>
        <v>2.1710478957353656E-2</v>
      </c>
      <c r="J468" s="11">
        <v>7601466</v>
      </c>
      <c r="K468" s="12">
        <v>478102</v>
      </c>
      <c r="L468" s="3">
        <v>6.2896025582433707E-2</v>
      </c>
      <c r="M468" s="11">
        <v>7579887</v>
      </c>
      <c r="N468" s="12">
        <v>1117446</v>
      </c>
      <c r="O468" s="3">
        <v>0.14742251434619011</v>
      </c>
      <c r="P468" s="11">
        <v>8000741</v>
      </c>
      <c r="Q468" s="12">
        <v>1223685</v>
      </c>
      <c r="R468" s="3">
        <v>0.15294645833429679</v>
      </c>
      <c r="S468" s="10" t="e">
        <f>VLOOKUP(A468,Districts!$A$2:$R$608,19,FALSE)</f>
        <v>#REF!</v>
      </c>
      <c r="T468" s="13" t="e">
        <f>VLOOKUP(A468,Districts!$A$2:$R$608,20,FALSE)</f>
        <v>#REF!</v>
      </c>
      <c r="U468" s="3" t="e">
        <f>VLOOKUP(A468,Districts!$A$2:$R$608,21,FALSE)</f>
        <v>#REF!</v>
      </c>
    </row>
    <row r="469" spans="1:21" x14ac:dyDescent="0.2">
      <c r="A469" s="1" t="s">
        <v>1005</v>
      </c>
      <c r="B469" s="1" t="s">
        <v>1006</v>
      </c>
      <c r="C469" s="1" t="s">
        <v>85</v>
      </c>
      <c r="D469" s="25">
        <v>22211067</v>
      </c>
      <c r="E469" s="25">
        <v>4289575</v>
      </c>
      <c r="F469" s="26">
        <v>0.19312782226986214</v>
      </c>
      <c r="G469" s="25">
        <v>19149818</v>
      </c>
      <c r="H469" s="25">
        <v>5222799</v>
      </c>
      <c r="I469" s="26">
        <f t="shared" si="7"/>
        <v>0.27273361031420768</v>
      </c>
      <c r="J469" s="11">
        <v>17689082</v>
      </c>
      <c r="K469" s="12">
        <v>5781104</v>
      </c>
      <c r="L469" s="3">
        <v>0.32681763813407616</v>
      </c>
      <c r="M469" s="11">
        <v>17861478</v>
      </c>
      <c r="N469" s="12">
        <v>7196626</v>
      </c>
      <c r="O469" s="3">
        <v>0.40291324155817343</v>
      </c>
      <c r="P469" s="11">
        <v>19120837</v>
      </c>
      <c r="Q469" s="12">
        <v>7869193</v>
      </c>
      <c r="R469" s="3">
        <v>0.41155065544463354</v>
      </c>
      <c r="S469" s="10" t="e">
        <f>VLOOKUP(A469,Districts!$A$2:$R$608,19,FALSE)</f>
        <v>#REF!</v>
      </c>
      <c r="T469" s="13" t="e">
        <f>VLOOKUP(A469,Districts!$A$2:$R$608,20,FALSE)</f>
        <v>#REF!</v>
      </c>
      <c r="U469" s="3" t="e">
        <f>VLOOKUP(A469,Districts!$A$2:$R$608,21,FALSE)</f>
        <v>#REF!</v>
      </c>
    </row>
    <row r="470" spans="1:21" x14ac:dyDescent="0.2">
      <c r="A470" s="1" t="s">
        <v>1007</v>
      </c>
      <c r="B470" s="1" t="s">
        <v>1008</v>
      </c>
      <c r="C470" s="1" t="s">
        <v>85</v>
      </c>
      <c r="D470" s="25">
        <v>30467767</v>
      </c>
      <c r="E470" s="25">
        <v>3843874</v>
      </c>
      <c r="F470" s="26">
        <v>0.12616198620660318</v>
      </c>
      <c r="G470" s="25">
        <v>30193653</v>
      </c>
      <c r="H470" s="25">
        <v>3310264</v>
      </c>
      <c r="I470" s="26">
        <f t="shared" si="7"/>
        <v>0.10963443211061609</v>
      </c>
      <c r="J470" s="11">
        <v>29713393</v>
      </c>
      <c r="K470" s="12">
        <v>3639810</v>
      </c>
      <c r="L470" s="3">
        <v>0.12249728598817375</v>
      </c>
      <c r="M470" s="11">
        <v>30374634</v>
      </c>
      <c r="N470" s="12">
        <v>6709213</v>
      </c>
      <c r="O470" s="3">
        <v>0.22088210182219808</v>
      </c>
      <c r="P470" s="11">
        <v>31726326</v>
      </c>
      <c r="Q470" s="12">
        <v>10965585</v>
      </c>
      <c r="R470" s="3">
        <v>0.34563047104792405</v>
      </c>
      <c r="S470" s="10" t="e">
        <f>VLOOKUP(A470,Districts!$A$2:$R$608,19,FALSE)</f>
        <v>#REF!</v>
      </c>
      <c r="T470" s="13" t="e">
        <f>VLOOKUP(A470,Districts!$A$2:$R$608,20,FALSE)</f>
        <v>#REF!</v>
      </c>
      <c r="U470" s="3" t="e">
        <f>VLOOKUP(A470,Districts!$A$2:$R$608,21,FALSE)</f>
        <v>#REF!</v>
      </c>
    </row>
    <row r="471" spans="1:21" x14ac:dyDescent="0.2">
      <c r="A471" s="1" t="s">
        <v>1009</v>
      </c>
      <c r="B471" s="1" t="s">
        <v>1010</v>
      </c>
      <c r="C471" s="1" t="s">
        <v>85</v>
      </c>
      <c r="D471" s="25">
        <v>11735510</v>
      </c>
      <c r="E471" s="25">
        <v>3150661</v>
      </c>
      <c r="F471" s="26">
        <v>0.26847243962980732</v>
      </c>
      <c r="G471" s="25">
        <v>12513746</v>
      </c>
      <c r="H471" s="25">
        <v>5199487</v>
      </c>
      <c r="I471" s="26">
        <f t="shared" si="7"/>
        <v>0.41550204071586555</v>
      </c>
      <c r="J471" s="11">
        <v>12718326</v>
      </c>
      <c r="K471" s="12">
        <v>7515462</v>
      </c>
      <c r="L471" s="3">
        <v>0.59091597431926179</v>
      </c>
      <c r="M471" s="11">
        <v>13577834</v>
      </c>
      <c r="N471" s="12">
        <v>9292697</v>
      </c>
      <c r="O471" s="3">
        <v>0.68440201876087159</v>
      </c>
      <c r="P471" s="11">
        <v>13645078</v>
      </c>
      <c r="Q471" s="12">
        <v>11513782</v>
      </c>
      <c r="R471" s="3">
        <v>0.84380477707785917</v>
      </c>
      <c r="S471" s="10" t="e">
        <f>VLOOKUP(A471,Districts!$A$2:$R$608,19,FALSE)</f>
        <v>#REF!</v>
      </c>
      <c r="T471" s="13" t="e">
        <f>VLOOKUP(A471,Districts!$A$2:$R$608,20,FALSE)</f>
        <v>#REF!</v>
      </c>
      <c r="U471" s="3" t="e">
        <f>VLOOKUP(A471,Districts!$A$2:$R$608,21,FALSE)</f>
        <v>#REF!</v>
      </c>
    </row>
    <row r="472" spans="1:21" x14ac:dyDescent="0.2">
      <c r="A472" s="1" t="s">
        <v>1011</v>
      </c>
      <c r="B472" s="1" t="s">
        <v>568</v>
      </c>
      <c r="C472" s="1" t="s">
        <v>1012</v>
      </c>
      <c r="D472" s="25">
        <v>7674000</v>
      </c>
      <c r="E472" s="25">
        <v>1591759</v>
      </c>
      <c r="F472" s="26">
        <v>0.20742233515767527</v>
      </c>
      <c r="G472" s="25">
        <v>7786895</v>
      </c>
      <c r="H472" s="25">
        <v>1805584</v>
      </c>
      <c r="I472" s="26">
        <f t="shared" si="7"/>
        <v>0.23187470744115593</v>
      </c>
      <c r="J472" s="11">
        <v>7845595</v>
      </c>
      <c r="K472" s="12">
        <v>1820092</v>
      </c>
      <c r="L472" s="3">
        <v>0.23198903333654108</v>
      </c>
      <c r="M472" s="11">
        <v>8157925</v>
      </c>
      <c r="N472" s="12">
        <v>2104834</v>
      </c>
      <c r="O472" s="3">
        <v>0.25801095254001477</v>
      </c>
      <c r="P472" s="11">
        <v>8941483</v>
      </c>
      <c r="Q472" s="12">
        <v>2481579</v>
      </c>
      <c r="R472" s="3">
        <v>0.27753550501633789</v>
      </c>
      <c r="S472" s="10" t="e">
        <f>VLOOKUP(A472,Districts!$A$2:$R$608,19,FALSE)</f>
        <v>#REF!</v>
      </c>
      <c r="T472" s="13" t="e">
        <f>VLOOKUP(A472,Districts!$A$2:$R$608,20,FALSE)</f>
        <v>#REF!</v>
      </c>
      <c r="U472" s="3" t="e">
        <f>VLOOKUP(A472,Districts!$A$2:$R$608,21,FALSE)</f>
        <v>#REF!</v>
      </c>
    </row>
    <row r="473" spans="1:21" x14ac:dyDescent="0.2">
      <c r="A473" s="1" t="s">
        <v>1013</v>
      </c>
      <c r="B473" s="1" t="s">
        <v>1014</v>
      </c>
      <c r="C473" s="1" t="s">
        <v>1012</v>
      </c>
      <c r="D473" s="25">
        <v>14316040</v>
      </c>
      <c r="E473" s="25">
        <v>7056305</v>
      </c>
      <c r="F473" s="26">
        <v>0.49289503242516786</v>
      </c>
      <c r="G473" s="25">
        <v>14444388</v>
      </c>
      <c r="H473" s="25">
        <v>6785330</v>
      </c>
      <c r="I473" s="26">
        <f t="shared" si="7"/>
        <v>0.46975545104437794</v>
      </c>
      <c r="J473" s="11">
        <v>14091678</v>
      </c>
      <c r="K473" s="12">
        <v>6604495</v>
      </c>
      <c r="L473" s="3">
        <v>0.46868052193642235</v>
      </c>
      <c r="M473" s="11">
        <v>14264608</v>
      </c>
      <c r="N473" s="12">
        <v>7463802</v>
      </c>
      <c r="O473" s="3">
        <v>0.52323919451554501</v>
      </c>
      <c r="P473" s="11">
        <v>15561258</v>
      </c>
      <c r="Q473" s="12">
        <v>8033796</v>
      </c>
      <c r="R473" s="3">
        <v>0.51626905742453466</v>
      </c>
      <c r="S473" s="10" t="e">
        <f>VLOOKUP(A473,Districts!$A$2:$R$608,19,FALSE)</f>
        <v>#REF!</v>
      </c>
      <c r="T473" s="13" t="e">
        <f>VLOOKUP(A473,Districts!$A$2:$R$608,20,FALSE)</f>
        <v>#REF!</v>
      </c>
      <c r="U473" s="3" t="e">
        <f>VLOOKUP(A473,Districts!$A$2:$R$608,21,FALSE)</f>
        <v>#REF!</v>
      </c>
    </row>
    <row r="474" spans="1:21" x14ac:dyDescent="0.2">
      <c r="A474" s="1" t="s">
        <v>1015</v>
      </c>
      <c r="B474" s="1" t="s">
        <v>1016</v>
      </c>
      <c r="C474" s="1" t="s">
        <v>1012</v>
      </c>
      <c r="D474" s="25">
        <v>16242447</v>
      </c>
      <c r="E474" s="25">
        <v>1639132</v>
      </c>
      <c r="F474" s="26">
        <v>0.10091656755906299</v>
      </c>
      <c r="G474" s="25">
        <v>15545698</v>
      </c>
      <c r="H474" s="25">
        <v>2117266</v>
      </c>
      <c r="I474" s="26">
        <f t="shared" si="7"/>
        <v>0.13619626471580756</v>
      </c>
      <c r="J474" s="11">
        <v>14988361</v>
      </c>
      <c r="K474" s="12">
        <v>3015327</v>
      </c>
      <c r="L474" s="3">
        <v>0.20117790063903584</v>
      </c>
      <c r="M474" s="11">
        <v>17662701</v>
      </c>
      <c r="N474" s="12">
        <v>4475691</v>
      </c>
      <c r="O474" s="3">
        <v>0.25339788065256835</v>
      </c>
      <c r="P474" s="11">
        <v>16345988</v>
      </c>
      <c r="Q474" s="12">
        <v>6303451</v>
      </c>
      <c r="R474" s="3">
        <v>0.38562679722999921</v>
      </c>
      <c r="S474" s="10" t="e">
        <f>VLOOKUP(A474,Districts!$A$2:$R$608,19,FALSE)</f>
        <v>#REF!</v>
      </c>
      <c r="T474" s="13" t="e">
        <f>VLOOKUP(A474,Districts!$A$2:$R$608,20,FALSE)</f>
        <v>#REF!</v>
      </c>
      <c r="U474" s="3" t="e">
        <f>VLOOKUP(A474,Districts!$A$2:$R$608,21,FALSE)</f>
        <v>#REF!</v>
      </c>
    </row>
    <row r="475" spans="1:21" x14ac:dyDescent="0.2">
      <c r="A475" s="1" t="s">
        <v>1017</v>
      </c>
      <c r="B475" s="1" t="s">
        <v>1018</v>
      </c>
      <c r="C475" s="1" t="s">
        <v>1012</v>
      </c>
      <c r="D475" s="25">
        <v>8335750</v>
      </c>
      <c r="E475" s="25">
        <v>3685280</v>
      </c>
      <c r="F475" s="26">
        <v>0.44210538943706323</v>
      </c>
      <c r="G475" s="25">
        <v>8646711</v>
      </c>
      <c r="H475" s="25">
        <v>2813935</v>
      </c>
      <c r="I475" s="26">
        <f t="shared" si="7"/>
        <v>0.32543414484420724</v>
      </c>
      <c r="J475" s="11">
        <v>7956416</v>
      </c>
      <c r="K475" s="12">
        <v>2254303</v>
      </c>
      <c r="L475" s="3">
        <v>0.28333146482034122</v>
      </c>
      <c r="M475" s="11">
        <v>8433913</v>
      </c>
      <c r="N475" s="12">
        <v>1924352</v>
      </c>
      <c r="O475" s="3">
        <v>0.22816834842854081</v>
      </c>
      <c r="P475" s="11">
        <v>8661316</v>
      </c>
      <c r="Q475" s="12">
        <v>2062923</v>
      </c>
      <c r="R475" s="3">
        <v>0.23817662350617388</v>
      </c>
      <c r="S475" s="10" t="e">
        <f>VLOOKUP(A475,Districts!$A$2:$R$608,19,FALSE)</f>
        <v>#REF!</v>
      </c>
      <c r="T475" s="13" t="e">
        <f>VLOOKUP(A475,Districts!$A$2:$R$608,20,FALSE)</f>
        <v>#REF!</v>
      </c>
      <c r="U475" s="3" t="e">
        <f>VLOOKUP(A475,Districts!$A$2:$R$608,21,FALSE)</f>
        <v>#REF!</v>
      </c>
    </row>
    <row r="476" spans="1:21" x14ac:dyDescent="0.2">
      <c r="A476" s="1" t="s">
        <v>1019</v>
      </c>
      <c r="B476" s="1" t="s">
        <v>1020</v>
      </c>
      <c r="C476" s="1" t="s">
        <v>186</v>
      </c>
      <c r="D476" s="25">
        <v>31090388</v>
      </c>
      <c r="E476" s="25">
        <v>5053330</v>
      </c>
      <c r="F476" s="26">
        <v>0.16253673000156832</v>
      </c>
      <c r="G476" s="25">
        <v>31373681</v>
      </c>
      <c r="H476" s="25">
        <v>3659726</v>
      </c>
      <c r="I476" s="26">
        <f t="shared" si="7"/>
        <v>0.11664955731525414</v>
      </c>
      <c r="J476" s="11">
        <v>30152174</v>
      </c>
      <c r="K476" s="12">
        <v>3764559</v>
      </c>
      <c r="L476" s="3">
        <v>0.12485199243013125</v>
      </c>
      <c r="M476" s="11">
        <v>30799480</v>
      </c>
      <c r="N476" s="12">
        <v>5207143</v>
      </c>
      <c r="O476" s="3">
        <v>0.16906593877558973</v>
      </c>
      <c r="P476" s="11">
        <v>39339436</v>
      </c>
      <c r="Q476" s="12">
        <v>6899415</v>
      </c>
      <c r="R476" s="3">
        <v>0.17538164502409237</v>
      </c>
      <c r="S476" s="10" t="e">
        <f>VLOOKUP(A476,Districts!$A$2:$R$608,19,FALSE)</f>
        <v>#REF!</v>
      </c>
      <c r="T476" s="13" t="e">
        <f>VLOOKUP(A476,Districts!$A$2:$R$608,20,FALSE)</f>
        <v>#REF!</v>
      </c>
      <c r="U476" s="3" t="e">
        <f>VLOOKUP(A476,Districts!$A$2:$R$608,21,FALSE)</f>
        <v>#REF!</v>
      </c>
    </row>
    <row r="477" spans="1:21" x14ac:dyDescent="0.2">
      <c r="A477" s="1" t="s">
        <v>1021</v>
      </c>
      <c r="B477" s="1" t="s">
        <v>1022</v>
      </c>
      <c r="C477" s="1" t="s">
        <v>186</v>
      </c>
      <c r="D477" s="25">
        <v>21357207</v>
      </c>
      <c r="E477" s="25">
        <v>4402209</v>
      </c>
      <c r="F477" s="26">
        <v>0.20612287926974721</v>
      </c>
      <c r="G477" s="25">
        <v>20971572</v>
      </c>
      <c r="H477" s="25">
        <v>2531027</v>
      </c>
      <c r="I477" s="26">
        <f t="shared" si="7"/>
        <v>0.12068847294804605</v>
      </c>
      <c r="J477" s="11">
        <v>19701541</v>
      </c>
      <c r="K477" s="12">
        <v>2249617</v>
      </c>
      <c r="L477" s="3">
        <v>0.11418482442566295</v>
      </c>
      <c r="M477" s="11">
        <v>19956890</v>
      </c>
      <c r="N477" s="12">
        <v>2321206</v>
      </c>
      <c r="O477" s="3">
        <v>0.11631100837855998</v>
      </c>
      <c r="P477" s="11">
        <v>19646821</v>
      </c>
      <c r="Q477" s="12">
        <v>2977155</v>
      </c>
      <c r="R477" s="3">
        <v>0.15153367560074987</v>
      </c>
      <c r="S477" s="10" t="e">
        <f>VLOOKUP(A477,Districts!$A$2:$R$608,19,FALSE)</f>
        <v>#REF!</v>
      </c>
      <c r="T477" s="13" t="e">
        <f>VLOOKUP(A477,Districts!$A$2:$R$608,20,FALSE)</f>
        <v>#REF!</v>
      </c>
      <c r="U477" s="3" t="e">
        <f>VLOOKUP(A477,Districts!$A$2:$R$608,21,FALSE)</f>
        <v>#REF!</v>
      </c>
    </row>
    <row r="478" spans="1:21" x14ac:dyDescent="0.2">
      <c r="A478" s="1" t="s">
        <v>1023</v>
      </c>
      <c r="B478" s="1" t="s">
        <v>1024</v>
      </c>
      <c r="C478" s="1" t="s">
        <v>186</v>
      </c>
      <c r="D478" s="25">
        <v>20327720</v>
      </c>
      <c r="E478" s="25">
        <v>294387</v>
      </c>
      <c r="F478" s="26">
        <v>1.4482047174990603E-2</v>
      </c>
      <c r="G478" s="25">
        <v>18662189</v>
      </c>
      <c r="H478" s="25">
        <v>830131</v>
      </c>
      <c r="I478" s="26">
        <f t="shared" si="7"/>
        <v>4.4481973684866227E-2</v>
      </c>
      <c r="J478" s="11">
        <v>17670829</v>
      </c>
      <c r="K478" s="12">
        <v>1381752</v>
      </c>
      <c r="L478" s="3">
        <v>7.8193954567722879E-2</v>
      </c>
      <c r="M478" s="11">
        <v>18060866</v>
      </c>
      <c r="N478" s="12">
        <v>2615300</v>
      </c>
      <c r="O478" s="3">
        <v>0.1448047950746105</v>
      </c>
      <c r="P478" s="11">
        <v>18954369</v>
      </c>
      <c r="Q478" s="12">
        <v>3218282</v>
      </c>
      <c r="R478" s="3">
        <v>0.16979103867820658</v>
      </c>
      <c r="S478" s="10" t="e">
        <f>VLOOKUP(A478,Districts!$A$2:$R$608,19,FALSE)</f>
        <v>#REF!</v>
      </c>
      <c r="T478" s="13" t="e">
        <f>VLOOKUP(A478,Districts!$A$2:$R$608,20,FALSE)</f>
        <v>#REF!</v>
      </c>
      <c r="U478" s="3" t="e">
        <f>VLOOKUP(A478,Districts!$A$2:$R$608,21,FALSE)</f>
        <v>#REF!</v>
      </c>
    </row>
    <row r="479" spans="1:21" x14ac:dyDescent="0.2">
      <c r="A479" s="1" t="s">
        <v>1025</v>
      </c>
      <c r="B479" s="1" t="s">
        <v>1026</v>
      </c>
      <c r="C479" s="1" t="s">
        <v>186</v>
      </c>
      <c r="D479" s="25">
        <v>12742841</v>
      </c>
      <c r="E479" s="25">
        <v>3258751</v>
      </c>
      <c r="F479" s="26">
        <v>0.25573190468279405</v>
      </c>
      <c r="G479" s="25">
        <v>13392996</v>
      </c>
      <c r="H479" s="25">
        <v>2967482</v>
      </c>
      <c r="I479" s="26">
        <f t="shared" si="7"/>
        <v>0.22156969209876565</v>
      </c>
      <c r="J479" s="11">
        <v>13494898</v>
      </c>
      <c r="K479" s="12">
        <v>2276369</v>
      </c>
      <c r="L479" s="3">
        <v>0.16868367586031402</v>
      </c>
      <c r="M479" s="11">
        <v>13327218</v>
      </c>
      <c r="N479" s="12">
        <v>2292490</v>
      </c>
      <c r="O479" s="3">
        <v>0.17201564497556804</v>
      </c>
      <c r="P479" s="11">
        <v>13607535</v>
      </c>
      <c r="Q479" s="12">
        <v>2377473</v>
      </c>
      <c r="R479" s="3">
        <v>0.17471739003427145</v>
      </c>
      <c r="S479" s="10" t="e">
        <f>VLOOKUP(A479,Districts!$A$2:$R$608,19,FALSE)</f>
        <v>#REF!</v>
      </c>
      <c r="T479" s="13" t="e">
        <f>VLOOKUP(A479,Districts!$A$2:$R$608,20,FALSE)</f>
        <v>#REF!</v>
      </c>
      <c r="U479" s="3" t="e">
        <f>VLOOKUP(A479,Districts!$A$2:$R$608,21,FALSE)</f>
        <v>#REF!</v>
      </c>
    </row>
    <row r="480" spans="1:21" x14ac:dyDescent="0.2">
      <c r="A480" s="1" t="s">
        <v>1027</v>
      </c>
      <c r="B480" s="1" t="s">
        <v>1028</v>
      </c>
      <c r="C480" s="1" t="s">
        <v>186</v>
      </c>
      <c r="D480" s="25">
        <v>10418056</v>
      </c>
      <c r="E480" s="25">
        <v>726785</v>
      </c>
      <c r="F480" s="26">
        <v>6.9762055416096827E-2</v>
      </c>
      <c r="G480" s="25">
        <v>10344486</v>
      </c>
      <c r="H480" s="25">
        <v>1389266</v>
      </c>
      <c r="I480" s="26">
        <f t="shared" si="7"/>
        <v>0.13430014792421779</v>
      </c>
      <c r="J480" s="11">
        <v>10996590</v>
      </c>
      <c r="K480" s="12">
        <v>1532452</v>
      </c>
      <c r="L480" s="3">
        <v>0.13935701885766405</v>
      </c>
      <c r="M480" s="11">
        <v>11062423</v>
      </c>
      <c r="N480" s="12">
        <v>2002694</v>
      </c>
      <c r="O480" s="3">
        <v>0.18103574596632221</v>
      </c>
      <c r="P480" s="11">
        <v>11891824</v>
      </c>
      <c r="Q480" s="12">
        <v>2236931</v>
      </c>
      <c r="R480" s="3">
        <v>0.18810663528151778</v>
      </c>
      <c r="S480" s="10" t="e">
        <f>VLOOKUP(A480,Districts!$A$2:$R$608,19,FALSE)</f>
        <v>#REF!</v>
      </c>
      <c r="T480" s="13" t="e">
        <f>VLOOKUP(A480,Districts!$A$2:$R$608,20,FALSE)</f>
        <v>#REF!</v>
      </c>
      <c r="U480" s="3" t="e">
        <f>VLOOKUP(A480,Districts!$A$2:$R$608,21,FALSE)</f>
        <v>#REF!</v>
      </c>
    </row>
    <row r="481" spans="1:21" x14ac:dyDescent="0.2">
      <c r="A481" s="1" t="s">
        <v>1029</v>
      </c>
      <c r="B481" s="1" t="s">
        <v>1030</v>
      </c>
      <c r="C481" s="1" t="s">
        <v>186</v>
      </c>
      <c r="D481" s="25">
        <v>17145911</v>
      </c>
      <c r="E481" s="25">
        <v>8446819</v>
      </c>
      <c r="F481" s="26">
        <v>0.49264334802624371</v>
      </c>
      <c r="G481" s="25">
        <v>17288597</v>
      </c>
      <c r="H481" s="25">
        <v>9739750</v>
      </c>
      <c r="I481" s="26">
        <f t="shared" si="7"/>
        <v>0.56336266037087912</v>
      </c>
      <c r="J481" s="11">
        <v>16795144</v>
      </c>
      <c r="K481" s="12">
        <v>12049921</v>
      </c>
      <c r="L481" s="3">
        <v>0.71746458381065381</v>
      </c>
      <c r="M481" s="11">
        <v>16907662</v>
      </c>
      <c r="N481" s="12">
        <v>13833267</v>
      </c>
      <c r="O481" s="3">
        <v>0.81816557487368746</v>
      </c>
      <c r="P481" s="11">
        <v>17251859</v>
      </c>
      <c r="Q481" s="12">
        <v>15444260</v>
      </c>
      <c r="R481" s="3">
        <v>0.89522294379985368</v>
      </c>
      <c r="S481" s="10" t="e">
        <f>VLOOKUP(A481,Districts!$A$2:$R$608,19,FALSE)</f>
        <v>#REF!</v>
      </c>
      <c r="T481" s="13" t="e">
        <f>VLOOKUP(A481,Districts!$A$2:$R$608,20,FALSE)</f>
        <v>#REF!</v>
      </c>
      <c r="U481" s="3" t="e">
        <f>VLOOKUP(A481,Districts!$A$2:$R$608,21,FALSE)</f>
        <v>#REF!</v>
      </c>
    </row>
    <row r="482" spans="1:21" x14ac:dyDescent="0.2">
      <c r="A482" s="1" t="s">
        <v>1031</v>
      </c>
      <c r="B482" s="1" t="s">
        <v>1032</v>
      </c>
      <c r="C482" s="1" t="s">
        <v>186</v>
      </c>
      <c r="D482" s="25">
        <v>20162242</v>
      </c>
      <c r="E482" s="25">
        <v>2292204</v>
      </c>
      <c r="F482" s="26">
        <v>0.11368795196486581</v>
      </c>
      <c r="G482" s="25">
        <v>20583332</v>
      </c>
      <c r="H482" s="25">
        <v>3155586</v>
      </c>
      <c r="I482" s="26">
        <f t="shared" si="7"/>
        <v>0.15330783179321988</v>
      </c>
      <c r="J482" s="11">
        <v>20625015</v>
      </c>
      <c r="K482" s="12">
        <v>3852710</v>
      </c>
      <c r="L482" s="3">
        <v>0.18679792475302442</v>
      </c>
      <c r="M482" s="11">
        <v>21301570</v>
      </c>
      <c r="N482" s="12">
        <v>3935399</v>
      </c>
      <c r="O482" s="3">
        <v>0.18474689893749616</v>
      </c>
      <c r="P482" s="11">
        <v>22081135</v>
      </c>
      <c r="Q482" s="12">
        <v>4624403</v>
      </c>
      <c r="R482" s="3">
        <v>0.20942777624429179</v>
      </c>
      <c r="S482" s="10" t="e">
        <f>VLOOKUP(A482,Districts!$A$2:$R$608,19,FALSE)</f>
        <v>#REF!</v>
      </c>
      <c r="T482" s="13" t="e">
        <f>VLOOKUP(A482,Districts!$A$2:$R$608,20,FALSE)</f>
        <v>#REF!</v>
      </c>
      <c r="U482" s="3" t="e">
        <f>VLOOKUP(A482,Districts!$A$2:$R$608,21,FALSE)</f>
        <v>#REF!</v>
      </c>
    </row>
    <row r="483" spans="1:21" x14ac:dyDescent="0.2">
      <c r="A483" s="1" t="s">
        <v>1033</v>
      </c>
      <c r="B483" s="1" t="s">
        <v>1034</v>
      </c>
      <c r="C483" s="1" t="s">
        <v>186</v>
      </c>
      <c r="D483" s="25">
        <v>10559802</v>
      </c>
      <c r="E483" s="25">
        <v>1053206</v>
      </c>
      <c r="F483" s="26">
        <v>9.973728674079306E-2</v>
      </c>
      <c r="G483" s="25">
        <v>10041209</v>
      </c>
      <c r="H483" s="25">
        <v>1241040</v>
      </c>
      <c r="I483" s="26">
        <f t="shared" si="7"/>
        <v>0.12359467868859218</v>
      </c>
      <c r="J483" s="11">
        <v>9698086</v>
      </c>
      <c r="K483" s="12">
        <v>1497951</v>
      </c>
      <c r="L483" s="3">
        <v>0.15445841581524436</v>
      </c>
      <c r="M483" s="11">
        <v>10289573</v>
      </c>
      <c r="N483" s="12">
        <v>1880876</v>
      </c>
      <c r="O483" s="3">
        <v>0.18279436862929102</v>
      </c>
      <c r="P483" s="11">
        <v>11301446</v>
      </c>
      <c r="Q483" s="12">
        <v>1815379</v>
      </c>
      <c r="R483" s="3">
        <v>0.16063245358160363</v>
      </c>
      <c r="S483" s="10" t="e">
        <f>VLOOKUP(A483,Districts!$A$2:$R$608,19,FALSE)</f>
        <v>#REF!</v>
      </c>
      <c r="T483" s="13" t="e">
        <f>VLOOKUP(A483,Districts!$A$2:$R$608,20,FALSE)</f>
        <v>#REF!</v>
      </c>
      <c r="U483" s="3" t="e">
        <f>VLOOKUP(A483,Districts!$A$2:$R$608,21,FALSE)</f>
        <v>#REF!</v>
      </c>
    </row>
    <row r="484" spans="1:21" x14ac:dyDescent="0.2">
      <c r="A484" s="1" t="s">
        <v>1035</v>
      </c>
      <c r="B484" s="1" t="s">
        <v>1036</v>
      </c>
      <c r="C484" s="1" t="s">
        <v>124</v>
      </c>
      <c r="D484" s="25">
        <v>9513755</v>
      </c>
      <c r="E484" s="25">
        <v>1841745</v>
      </c>
      <c r="F484" s="26">
        <v>0.19358760026929431</v>
      </c>
      <c r="G484" s="25">
        <v>10176827</v>
      </c>
      <c r="H484" s="25">
        <v>1807387</v>
      </c>
      <c r="I484" s="26">
        <f t="shared" si="7"/>
        <v>0.17759828284395518</v>
      </c>
      <c r="J484" s="11">
        <v>9681322</v>
      </c>
      <c r="K484" s="12">
        <v>2352854</v>
      </c>
      <c r="L484" s="3">
        <v>0.24303023905206333</v>
      </c>
      <c r="M484" s="11">
        <v>10106476</v>
      </c>
      <c r="N484" s="12">
        <v>3103319</v>
      </c>
      <c r="O484" s="3">
        <v>0.30706242215387441</v>
      </c>
      <c r="P484" s="11">
        <v>10011078</v>
      </c>
      <c r="Q484" s="12">
        <v>4843318</v>
      </c>
      <c r="R484" s="3">
        <v>0.48379585095631061</v>
      </c>
      <c r="S484" s="10" t="e">
        <f>VLOOKUP(A484,Districts!$A$2:$R$608,19,FALSE)</f>
        <v>#REF!</v>
      </c>
      <c r="T484" s="13" t="e">
        <f>VLOOKUP(A484,Districts!$A$2:$R$608,20,FALSE)</f>
        <v>#REF!</v>
      </c>
      <c r="U484" s="3" t="e">
        <f>VLOOKUP(A484,Districts!$A$2:$R$608,21,FALSE)</f>
        <v>#REF!</v>
      </c>
    </row>
    <row r="485" spans="1:21" x14ac:dyDescent="0.2">
      <c r="A485" s="1" t="s">
        <v>1037</v>
      </c>
      <c r="B485" s="1" t="s">
        <v>1038</v>
      </c>
      <c r="C485" s="1" t="s">
        <v>124</v>
      </c>
      <c r="D485" s="31">
        <v>14079708</v>
      </c>
      <c r="E485" s="31">
        <v>6979515</v>
      </c>
      <c r="F485" s="32">
        <v>0.49571447078305886</v>
      </c>
      <c r="G485" s="31">
        <v>12987538</v>
      </c>
      <c r="H485" s="31">
        <v>7638711</v>
      </c>
      <c r="I485" s="32">
        <v>0.58815697016632407</v>
      </c>
      <c r="J485" s="11">
        <v>12140046</v>
      </c>
      <c r="K485" s="12">
        <v>8410723</v>
      </c>
      <c r="L485" s="3">
        <v>0.69280816563627523</v>
      </c>
      <c r="M485" s="11">
        <v>13210892</v>
      </c>
      <c r="N485" s="12">
        <v>9615811</v>
      </c>
      <c r="O485" s="3">
        <v>0.72786992732966105</v>
      </c>
      <c r="P485" s="11">
        <v>13698310</v>
      </c>
      <c r="Q485" s="12">
        <v>11595865</v>
      </c>
      <c r="R485" s="3">
        <v>0.8465179281239803</v>
      </c>
      <c r="S485" s="10" t="e">
        <f>VLOOKUP(A485,Districts!$A$2:$R$608,19,FALSE)</f>
        <v>#REF!</v>
      </c>
      <c r="T485" s="13" t="e">
        <f>VLOOKUP(A485,Districts!$A$2:$R$608,20,FALSE)</f>
        <v>#REF!</v>
      </c>
      <c r="U485" s="3" t="e">
        <f>VLOOKUP(A485,Districts!$A$2:$R$608,21,FALSE)</f>
        <v>#REF!</v>
      </c>
    </row>
    <row r="486" spans="1:21" x14ac:dyDescent="0.2">
      <c r="A486" s="1" t="s">
        <v>1039</v>
      </c>
      <c r="B486" s="1" t="s">
        <v>1040</v>
      </c>
      <c r="C486" s="1" t="s">
        <v>124</v>
      </c>
      <c r="D486" s="25">
        <v>8561063</v>
      </c>
      <c r="E486" s="25">
        <v>1401851</v>
      </c>
      <c r="F486" s="26">
        <v>0.16374730567921297</v>
      </c>
      <c r="G486" s="25">
        <v>8597386</v>
      </c>
      <c r="H486" s="25">
        <v>984089</v>
      </c>
      <c r="I486" s="26">
        <f t="shared" si="7"/>
        <v>0.11446374514300044</v>
      </c>
      <c r="J486" s="11">
        <v>8294625</v>
      </c>
      <c r="K486" s="12">
        <v>710272</v>
      </c>
      <c r="L486" s="3">
        <v>8.5630393176303929E-2</v>
      </c>
      <c r="M486" s="11">
        <v>7780760</v>
      </c>
      <c r="N486" s="12">
        <v>1120991</v>
      </c>
      <c r="O486" s="3">
        <v>0.14407217289827728</v>
      </c>
      <c r="P486" s="11">
        <v>7892923</v>
      </c>
      <c r="Q486" s="12">
        <v>2413215</v>
      </c>
      <c r="R486" s="3">
        <v>0.30574414573663017</v>
      </c>
      <c r="S486" s="10" t="e">
        <f>VLOOKUP(A486,Districts!$A$2:$R$608,19,FALSE)</f>
        <v>#REF!</v>
      </c>
      <c r="T486" s="13" t="e">
        <f>VLOOKUP(A486,Districts!$A$2:$R$608,20,FALSE)</f>
        <v>#REF!</v>
      </c>
      <c r="U486" s="3" t="e">
        <f>VLOOKUP(A486,Districts!$A$2:$R$608,21,FALSE)</f>
        <v>#REF!</v>
      </c>
    </row>
    <row r="487" spans="1:21" x14ac:dyDescent="0.2">
      <c r="A487" s="1" t="s">
        <v>1041</v>
      </c>
      <c r="B487" s="1" t="s">
        <v>1042</v>
      </c>
      <c r="C487" s="1" t="s">
        <v>1043</v>
      </c>
      <c r="D487" s="25">
        <v>7788339</v>
      </c>
      <c r="E487" s="25">
        <v>4279737</v>
      </c>
      <c r="F487" s="26">
        <v>0.54950574185330148</v>
      </c>
      <c r="G487" s="25">
        <v>7969550</v>
      </c>
      <c r="H487" s="25">
        <v>4386736</v>
      </c>
      <c r="I487" s="26">
        <f t="shared" si="7"/>
        <v>0.55043710121650535</v>
      </c>
      <c r="J487" s="11">
        <v>8124871</v>
      </c>
      <c r="K487" s="12">
        <v>4497379</v>
      </c>
      <c r="L487" s="3">
        <v>0.55353235762143183</v>
      </c>
      <c r="M487" s="11">
        <v>8678001</v>
      </c>
      <c r="N487" s="12">
        <v>4234392</v>
      </c>
      <c r="O487" s="3">
        <v>0.48794555335958134</v>
      </c>
      <c r="P487" s="11">
        <v>8731209</v>
      </c>
      <c r="Q487" s="12">
        <v>4519572</v>
      </c>
      <c r="R487" s="3">
        <v>0.51763415581965799</v>
      </c>
      <c r="S487" s="10" t="e">
        <f>VLOOKUP(A487,Districts!$A$2:$R$608,19,FALSE)</f>
        <v>#REF!</v>
      </c>
      <c r="T487" s="13" t="e">
        <f>VLOOKUP(A487,Districts!$A$2:$R$608,20,FALSE)</f>
        <v>#REF!</v>
      </c>
      <c r="U487" s="3" t="e">
        <f>VLOOKUP(A487,Districts!$A$2:$R$608,21,FALSE)</f>
        <v>#REF!</v>
      </c>
    </row>
    <row r="488" spans="1:21" x14ac:dyDescent="0.2">
      <c r="A488" s="1" t="s">
        <v>1044</v>
      </c>
      <c r="B488" s="1" t="s">
        <v>1045</v>
      </c>
      <c r="C488" s="1" t="s">
        <v>1043</v>
      </c>
      <c r="D488" s="25">
        <v>5734828</v>
      </c>
      <c r="E488" s="25">
        <v>4019566</v>
      </c>
      <c r="F488" s="26">
        <v>0.70090436888429786</v>
      </c>
      <c r="G488" s="25">
        <v>5945689</v>
      </c>
      <c r="H488" s="25">
        <v>3959064</v>
      </c>
      <c r="I488" s="26">
        <f t="shared" si="7"/>
        <v>0.66587135654084828</v>
      </c>
      <c r="J488" s="11">
        <v>6020605</v>
      </c>
      <c r="K488" s="12">
        <v>3848930</v>
      </c>
      <c r="L488" s="3">
        <v>0.63929289498314534</v>
      </c>
      <c r="M488" s="11">
        <v>6066739</v>
      </c>
      <c r="N488" s="12">
        <v>3628126</v>
      </c>
      <c r="O488" s="3">
        <v>0.59803561682808504</v>
      </c>
      <c r="P488" s="11">
        <v>6313017</v>
      </c>
      <c r="Q488" s="12">
        <v>3451645</v>
      </c>
      <c r="R488" s="3">
        <v>0.54675046812007633</v>
      </c>
      <c r="S488" s="10" t="e">
        <f>VLOOKUP(A488,Districts!$A$2:$R$608,19,FALSE)</f>
        <v>#REF!</v>
      </c>
      <c r="T488" s="13" t="e">
        <f>VLOOKUP(A488,Districts!$A$2:$R$608,20,FALSE)</f>
        <v>#REF!</v>
      </c>
      <c r="U488" s="3" t="e">
        <f>VLOOKUP(A488,Districts!$A$2:$R$608,21,FALSE)</f>
        <v>#REF!</v>
      </c>
    </row>
    <row r="489" spans="1:21" x14ac:dyDescent="0.2">
      <c r="A489" s="1" t="s">
        <v>1046</v>
      </c>
      <c r="B489" s="1" t="s">
        <v>1047</v>
      </c>
      <c r="C489" s="1" t="s">
        <v>1043</v>
      </c>
      <c r="D489" s="25">
        <v>3605625</v>
      </c>
      <c r="E489" s="25">
        <v>278111</v>
      </c>
      <c r="F489" s="26">
        <v>7.713253596810539E-2</v>
      </c>
      <c r="G489" s="25">
        <v>3518139</v>
      </c>
      <c r="H489" s="25">
        <v>263968</v>
      </c>
      <c r="I489" s="26">
        <f t="shared" si="7"/>
        <v>7.5030577245526683E-2</v>
      </c>
      <c r="J489" s="11">
        <v>3428946</v>
      </c>
      <c r="K489" s="12">
        <v>559684</v>
      </c>
      <c r="L489" s="3">
        <v>0.16322333451737064</v>
      </c>
      <c r="M489" s="11">
        <v>3620233</v>
      </c>
      <c r="N489" s="12">
        <v>610946</v>
      </c>
      <c r="O489" s="3">
        <v>0.16875875116325387</v>
      </c>
      <c r="P489" s="11">
        <v>3667381</v>
      </c>
      <c r="Q489" s="12">
        <v>731566</v>
      </c>
      <c r="R489" s="3">
        <v>0.19947913783705593</v>
      </c>
      <c r="S489" s="10" t="e">
        <f>VLOOKUP(A489,Districts!$A$2:$R$608,19,FALSE)</f>
        <v>#REF!</v>
      </c>
      <c r="T489" s="13" t="e">
        <f>VLOOKUP(A489,Districts!$A$2:$R$608,20,FALSE)</f>
        <v>#REF!</v>
      </c>
      <c r="U489" s="3" t="e">
        <f>VLOOKUP(A489,Districts!$A$2:$R$608,21,FALSE)</f>
        <v>#REF!</v>
      </c>
    </row>
    <row r="490" spans="1:21" x14ac:dyDescent="0.2">
      <c r="A490" s="1" t="s">
        <v>1048</v>
      </c>
      <c r="B490" s="1" t="s">
        <v>1049</v>
      </c>
      <c r="C490" s="1" t="s">
        <v>1043</v>
      </c>
      <c r="D490" s="25">
        <v>5942488</v>
      </c>
      <c r="E490" s="25">
        <v>1088664</v>
      </c>
      <c r="F490" s="26">
        <v>0.18320003338668922</v>
      </c>
      <c r="G490" s="25">
        <v>5495927</v>
      </c>
      <c r="H490" s="25">
        <v>1563367</v>
      </c>
      <c r="I490" s="26">
        <f t="shared" si="7"/>
        <v>0.2844592004224219</v>
      </c>
      <c r="J490" s="11">
        <v>5456537</v>
      </c>
      <c r="K490" s="12">
        <v>2160882</v>
      </c>
      <c r="L490" s="3">
        <v>0.39601710755374703</v>
      </c>
      <c r="M490" s="11">
        <v>5639937</v>
      </c>
      <c r="N490" s="12">
        <v>2817704</v>
      </c>
      <c r="O490" s="3">
        <v>0.49959848842283167</v>
      </c>
      <c r="P490" s="11">
        <v>6395636</v>
      </c>
      <c r="Q490" s="12">
        <v>3674264</v>
      </c>
      <c r="R490" s="3">
        <v>0.57449548410822626</v>
      </c>
      <c r="S490" s="10" t="e">
        <f>VLOOKUP(A490,Districts!$A$2:$R$608,19,FALSE)</f>
        <v>#REF!</v>
      </c>
      <c r="T490" s="13" t="e">
        <f>VLOOKUP(A490,Districts!$A$2:$R$608,20,FALSE)</f>
        <v>#REF!</v>
      </c>
      <c r="U490" s="3" t="e">
        <f>VLOOKUP(A490,Districts!$A$2:$R$608,21,FALSE)</f>
        <v>#REF!</v>
      </c>
    </row>
    <row r="491" spans="1:21" x14ac:dyDescent="0.2">
      <c r="A491" s="1" t="s">
        <v>1050</v>
      </c>
      <c r="B491" s="1" t="s">
        <v>1051</v>
      </c>
      <c r="C491" s="1" t="s">
        <v>1043</v>
      </c>
      <c r="D491" s="25">
        <v>6286670</v>
      </c>
      <c r="E491" s="25">
        <v>2445998</v>
      </c>
      <c r="F491" s="26">
        <v>0.38907688808224383</v>
      </c>
      <c r="G491" s="25">
        <v>6451768</v>
      </c>
      <c r="H491" s="25">
        <v>2616127</v>
      </c>
      <c r="I491" s="26">
        <f t="shared" si="7"/>
        <v>0.40548993702191399</v>
      </c>
      <c r="J491" s="11">
        <v>6580084</v>
      </c>
      <c r="K491" s="12">
        <v>2993931</v>
      </c>
      <c r="L491" s="3">
        <v>0.45499890274956978</v>
      </c>
      <c r="M491" s="11">
        <v>6639780</v>
      </c>
      <c r="N491" s="12">
        <v>3175078</v>
      </c>
      <c r="O491" s="3">
        <v>0.47819024124293275</v>
      </c>
      <c r="P491" s="11">
        <v>6904175</v>
      </c>
      <c r="Q491" s="12">
        <v>3721961</v>
      </c>
      <c r="R491" s="3">
        <v>0.53908845010446582</v>
      </c>
      <c r="S491" s="10" t="e">
        <f>VLOOKUP(A491,Districts!$A$2:$R$608,19,FALSE)</f>
        <v>#REF!</v>
      </c>
      <c r="T491" s="13" t="e">
        <f>VLOOKUP(A491,Districts!$A$2:$R$608,20,FALSE)</f>
        <v>#REF!</v>
      </c>
      <c r="U491" s="3" t="e">
        <f>VLOOKUP(A491,Districts!$A$2:$R$608,21,FALSE)</f>
        <v>#REF!</v>
      </c>
    </row>
    <row r="492" spans="1:21" x14ac:dyDescent="0.2">
      <c r="A492" s="1" t="s">
        <v>1052</v>
      </c>
      <c r="B492" s="1" t="s">
        <v>1053</v>
      </c>
      <c r="C492" s="1" t="s">
        <v>1043</v>
      </c>
      <c r="D492" s="25">
        <v>4416188</v>
      </c>
      <c r="E492" s="25">
        <v>1827551</v>
      </c>
      <c r="F492" s="26">
        <v>0.41382998187577158</v>
      </c>
      <c r="G492" s="25">
        <v>4415985</v>
      </c>
      <c r="H492" s="25">
        <v>1868265</v>
      </c>
      <c r="I492" s="26">
        <f t="shared" si="7"/>
        <v>0.42306869248876527</v>
      </c>
      <c r="J492" s="11">
        <v>4124361</v>
      </c>
      <c r="K492" s="12">
        <v>2154912</v>
      </c>
      <c r="L492" s="3">
        <v>0.52248384658859881</v>
      </c>
      <c r="M492" s="11">
        <v>4800825</v>
      </c>
      <c r="N492" s="12">
        <v>2061690</v>
      </c>
      <c r="O492" s="3">
        <v>0.42944493915108339</v>
      </c>
      <c r="P492" s="11">
        <v>4595007</v>
      </c>
      <c r="Q492" s="12">
        <v>2261270</v>
      </c>
      <c r="R492" s="3">
        <v>0.49211459307896593</v>
      </c>
      <c r="S492" s="10" t="e">
        <f>VLOOKUP(A492,Districts!$A$2:$R$608,19,FALSE)</f>
        <v>#REF!</v>
      </c>
      <c r="T492" s="13" t="e">
        <f>VLOOKUP(A492,Districts!$A$2:$R$608,20,FALSE)</f>
        <v>#REF!</v>
      </c>
      <c r="U492" s="3" t="e">
        <f>VLOOKUP(A492,Districts!$A$2:$R$608,21,FALSE)</f>
        <v>#REF!</v>
      </c>
    </row>
    <row r="493" spans="1:21" x14ac:dyDescent="0.2">
      <c r="A493" s="1" t="s">
        <v>1054</v>
      </c>
      <c r="B493" s="1" t="s">
        <v>1055</v>
      </c>
      <c r="C493" s="1" t="s">
        <v>1043</v>
      </c>
      <c r="D493" s="25">
        <v>11798944</v>
      </c>
      <c r="E493" s="25">
        <v>4226637</v>
      </c>
      <c r="F493" s="26">
        <v>0.3582216340716593</v>
      </c>
      <c r="G493" s="25">
        <v>11818526</v>
      </c>
      <c r="H493" s="25">
        <v>4050704</v>
      </c>
      <c r="I493" s="26">
        <f t="shared" si="7"/>
        <v>0.34274189522449755</v>
      </c>
      <c r="J493" s="11">
        <v>11399443</v>
      </c>
      <c r="K493" s="12">
        <v>4245035</v>
      </c>
      <c r="L493" s="3">
        <v>0.37238968605746792</v>
      </c>
      <c r="M493" s="11">
        <v>11837239</v>
      </c>
      <c r="N493" s="12">
        <v>4238126</v>
      </c>
      <c r="O493" s="3">
        <v>0.35803332179066422</v>
      </c>
      <c r="P493" s="11">
        <v>12770406</v>
      </c>
      <c r="Q493" s="12">
        <v>3954353</v>
      </c>
      <c r="R493" s="3">
        <v>0.30964974801897449</v>
      </c>
      <c r="S493" s="10" t="e">
        <f>VLOOKUP(A493,Districts!$A$2:$R$608,19,FALSE)</f>
        <v>#REF!</v>
      </c>
      <c r="T493" s="13" t="e">
        <f>VLOOKUP(A493,Districts!$A$2:$R$608,20,FALSE)</f>
        <v>#REF!</v>
      </c>
      <c r="U493" s="3" t="e">
        <f>VLOOKUP(A493,Districts!$A$2:$R$608,21,FALSE)</f>
        <v>#REF!</v>
      </c>
    </row>
    <row r="494" spans="1:21" x14ac:dyDescent="0.2">
      <c r="A494" s="1" t="s">
        <v>1056</v>
      </c>
      <c r="B494" s="1" t="s">
        <v>1057</v>
      </c>
      <c r="C494" s="1" t="s">
        <v>1043</v>
      </c>
      <c r="D494" s="25">
        <v>4022331</v>
      </c>
      <c r="E494" s="25">
        <v>2451640</v>
      </c>
      <c r="F494" s="26">
        <v>0.60950727327015108</v>
      </c>
      <c r="G494" s="25">
        <v>4116931</v>
      </c>
      <c r="H494" s="25">
        <v>3215978</v>
      </c>
      <c r="I494" s="26">
        <f t="shared" si="7"/>
        <v>0.78115907213407265</v>
      </c>
      <c r="J494" s="11">
        <v>4329592</v>
      </c>
      <c r="K494" s="12">
        <v>3695444</v>
      </c>
      <c r="L494" s="3">
        <v>0.85353169536529072</v>
      </c>
      <c r="M494" s="11">
        <v>4289897</v>
      </c>
      <c r="N494" s="12">
        <v>4328250</v>
      </c>
      <c r="O494" s="3">
        <v>1.0089403078908421</v>
      </c>
      <c r="P494" s="11">
        <v>4723369</v>
      </c>
      <c r="Q494" s="12">
        <v>4573635</v>
      </c>
      <c r="R494" s="3">
        <v>0.9682993219458399</v>
      </c>
      <c r="S494" s="10" t="e">
        <f>VLOOKUP(A494,Districts!$A$2:$R$608,19,FALSE)</f>
        <v>#REF!</v>
      </c>
      <c r="T494" s="13" t="e">
        <f>VLOOKUP(A494,Districts!$A$2:$R$608,20,FALSE)</f>
        <v>#REF!</v>
      </c>
      <c r="U494" s="3" t="e">
        <f>VLOOKUP(A494,Districts!$A$2:$R$608,21,FALSE)</f>
        <v>#REF!</v>
      </c>
    </row>
    <row r="495" spans="1:21" x14ac:dyDescent="0.2">
      <c r="A495" s="1" t="s">
        <v>1058</v>
      </c>
      <c r="B495" s="1" t="s">
        <v>1059</v>
      </c>
      <c r="C495" s="1" t="s">
        <v>1043</v>
      </c>
      <c r="D495" s="25">
        <v>5581681</v>
      </c>
      <c r="E495" s="25">
        <v>2520098</v>
      </c>
      <c r="F495" s="26">
        <v>0.45149445122356507</v>
      </c>
      <c r="G495" s="25">
        <v>5792066</v>
      </c>
      <c r="H495" s="25">
        <v>2586508</v>
      </c>
      <c r="I495" s="26">
        <f t="shared" si="7"/>
        <v>0.44656051916535483</v>
      </c>
      <c r="J495" s="11">
        <v>5925088</v>
      </c>
      <c r="K495" s="12">
        <v>2664089</v>
      </c>
      <c r="L495" s="3">
        <v>0.44962859623350743</v>
      </c>
      <c r="M495" s="11">
        <v>5901862</v>
      </c>
      <c r="N495" s="12">
        <v>3144805</v>
      </c>
      <c r="O495" s="3">
        <v>0.5328496328785729</v>
      </c>
      <c r="P495" s="11">
        <v>6109154</v>
      </c>
      <c r="Q495" s="12">
        <v>3635951</v>
      </c>
      <c r="R495" s="3">
        <v>0.59516440410570759</v>
      </c>
      <c r="S495" s="10" t="e">
        <f>VLOOKUP(A495,Districts!$A$2:$R$608,19,FALSE)</f>
        <v>#REF!</v>
      </c>
      <c r="T495" s="13" t="e">
        <f>VLOOKUP(A495,Districts!$A$2:$R$608,20,FALSE)</f>
        <v>#REF!</v>
      </c>
      <c r="U495" s="3" t="e">
        <f>VLOOKUP(A495,Districts!$A$2:$R$608,21,FALSE)</f>
        <v>#REF!</v>
      </c>
    </row>
    <row r="496" spans="1:21" x14ac:dyDescent="0.2">
      <c r="A496" s="1" t="s">
        <v>1060</v>
      </c>
      <c r="B496" s="1" t="s">
        <v>1061</v>
      </c>
      <c r="C496" s="1" t="s">
        <v>217</v>
      </c>
      <c r="D496" s="25">
        <v>13670898</v>
      </c>
      <c r="E496" s="25">
        <v>6896302</v>
      </c>
      <c r="F496" s="26">
        <v>0.50445128037675357</v>
      </c>
      <c r="G496" s="25">
        <v>14465312</v>
      </c>
      <c r="H496" s="25">
        <v>6484714</v>
      </c>
      <c r="I496" s="26">
        <f t="shared" si="7"/>
        <v>0.44829409832293976</v>
      </c>
      <c r="J496" s="11">
        <v>14561134</v>
      </c>
      <c r="K496" s="12">
        <v>6030032</v>
      </c>
      <c r="L496" s="3">
        <v>0.41411829600634126</v>
      </c>
      <c r="M496" s="11">
        <v>14730634</v>
      </c>
      <c r="N496" s="12">
        <v>6808125</v>
      </c>
      <c r="O496" s="3">
        <v>0.46217460837055624</v>
      </c>
      <c r="P496" s="11">
        <v>15417969</v>
      </c>
      <c r="Q496" s="12">
        <v>7738347</v>
      </c>
      <c r="R496" s="3">
        <v>0.50190443371626958</v>
      </c>
      <c r="S496" s="10" t="e">
        <f>VLOOKUP(A496,Districts!$A$2:$R$608,19,FALSE)</f>
        <v>#REF!</v>
      </c>
      <c r="T496" s="13" t="e">
        <f>VLOOKUP(A496,Districts!$A$2:$R$608,20,FALSE)</f>
        <v>#REF!</v>
      </c>
      <c r="U496" s="3" t="e">
        <f>VLOOKUP(A496,Districts!$A$2:$R$608,21,FALSE)</f>
        <v>#REF!</v>
      </c>
    </row>
    <row r="497" spans="1:21" x14ac:dyDescent="0.2">
      <c r="A497" s="1" t="s">
        <v>1062</v>
      </c>
      <c r="B497" s="1" t="s">
        <v>632</v>
      </c>
      <c r="C497" s="1" t="s">
        <v>217</v>
      </c>
      <c r="D497" s="25">
        <v>9918634</v>
      </c>
      <c r="E497" s="25">
        <v>6298805</v>
      </c>
      <c r="F497" s="26">
        <v>0.6350476285343325</v>
      </c>
      <c r="G497" s="25">
        <v>10808478</v>
      </c>
      <c r="H497" s="25">
        <v>5954090</v>
      </c>
      <c r="I497" s="26">
        <f t="shared" si="7"/>
        <v>0.55087219495658868</v>
      </c>
      <c r="J497" s="11">
        <v>10108329</v>
      </c>
      <c r="K497" s="12">
        <v>6126188</v>
      </c>
      <c r="L497" s="3">
        <v>0.60605348322160868</v>
      </c>
      <c r="M497" s="11">
        <v>10746611</v>
      </c>
      <c r="N497" s="12">
        <v>5980732</v>
      </c>
      <c r="O497" s="3">
        <v>0.55652260977902712</v>
      </c>
      <c r="P497" s="11">
        <v>10585536</v>
      </c>
      <c r="Q497" s="12">
        <v>5941209</v>
      </c>
      <c r="R497" s="3">
        <v>0.56125726651914465</v>
      </c>
      <c r="S497" s="10" t="e">
        <f>VLOOKUP(A497,Districts!$A$2:$R$608,19,FALSE)</f>
        <v>#REF!</v>
      </c>
      <c r="T497" s="13" t="e">
        <f>VLOOKUP(A497,Districts!$A$2:$R$608,20,FALSE)</f>
        <v>#REF!</v>
      </c>
      <c r="U497" s="3" t="e">
        <f>VLOOKUP(A497,Districts!$A$2:$R$608,21,FALSE)</f>
        <v>#REF!</v>
      </c>
    </row>
    <row r="498" spans="1:21" x14ac:dyDescent="0.2">
      <c r="A498" s="1" t="s">
        <v>1063</v>
      </c>
      <c r="B498" s="1" t="s">
        <v>1064</v>
      </c>
      <c r="C498" s="1" t="s">
        <v>217</v>
      </c>
      <c r="D498" s="25">
        <v>21828914</v>
      </c>
      <c r="E498" s="25">
        <v>621066</v>
      </c>
      <c r="F498" s="26">
        <v>2.8451529929523749E-2</v>
      </c>
      <c r="G498" s="25">
        <v>22171238</v>
      </c>
      <c r="H498" s="25">
        <v>854823</v>
      </c>
      <c r="I498" s="26">
        <f t="shared" si="7"/>
        <v>3.8555492480843875E-2</v>
      </c>
      <c r="J498" s="11">
        <v>20603182</v>
      </c>
      <c r="K498" s="12">
        <v>2278052</v>
      </c>
      <c r="L498" s="3">
        <v>0.11056796954955793</v>
      </c>
      <c r="M498" s="11">
        <v>20675961</v>
      </c>
      <c r="N498" s="12">
        <v>4356120</v>
      </c>
      <c r="O498" s="3">
        <v>0.21068524940630329</v>
      </c>
      <c r="P498" s="11">
        <v>20591147</v>
      </c>
      <c r="Q498" s="12">
        <v>7087627</v>
      </c>
      <c r="R498" s="3">
        <v>0.34420748878146518</v>
      </c>
      <c r="S498" s="10" t="e">
        <f>VLOOKUP(A498,Districts!$A$2:$R$608,19,FALSE)</f>
        <v>#REF!</v>
      </c>
      <c r="T498" s="13" t="e">
        <f>VLOOKUP(A498,Districts!$A$2:$R$608,20,FALSE)</f>
        <v>#REF!</v>
      </c>
      <c r="U498" s="3" t="e">
        <f>VLOOKUP(A498,Districts!$A$2:$R$608,21,FALSE)</f>
        <v>#REF!</v>
      </c>
    </row>
    <row r="499" spans="1:21" x14ac:dyDescent="0.2">
      <c r="A499" s="1" t="s">
        <v>1065</v>
      </c>
      <c r="B499" s="1" t="s">
        <v>1066</v>
      </c>
      <c r="C499" s="1" t="s">
        <v>217</v>
      </c>
      <c r="D499" s="25">
        <v>4631858</v>
      </c>
      <c r="E499" s="25">
        <v>4005525</v>
      </c>
      <c r="F499" s="26">
        <v>0.86477715853983439</v>
      </c>
      <c r="G499" s="25">
        <v>5437820</v>
      </c>
      <c r="H499" s="25">
        <v>4151208</v>
      </c>
      <c r="I499" s="26">
        <f t="shared" si="7"/>
        <v>0.76339562545284689</v>
      </c>
      <c r="J499" s="11">
        <v>5282264</v>
      </c>
      <c r="K499" s="12">
        <v>4332110</v>
      </c>
      <c r="L499" s="3">
        <v>0.82012371967777453</v>
      </c>
      <c r="M499" s="11">
        <v>5185241</v>
      </c>
      <c r="N499" s="12">
        <v>4917518</v>
      </c>
      <c r="O499" s="3">
        <v>0.94836826292162701</v>
      </c>
      <c r="P499" s="11">
        <v>5543930</v>
      </c>
      <c r="Q499" s="12">
        <v>5277809</v>
      </c>
      <c r="R499" s="3">
        <v>0.95199777053462076</v>
      </c>
      <c r="S499" s="10" t="e">
        <f>VLOOKUP(A499,Districts!$A$2:$R$608,19,FALSE)</f>
        <v>#REF!</v>
      </c>
      <c r="T499" s="13" t="e">
        <f>VLOOKUP(A499,Districts!$A$2:$R$608,20,FALSE)</f>
        <v>#REF!</v>
      </c>
      <c r="U499" s="3" t="e">
        <f>VLOOKUP(A499,Districts!$A$2:$R$608,21,FALSE)</f>
        <v>#REF!</v>
      </c>
    </row>
    <row r="500" spans="1:21" x14ac:dyDescent="0.2">
      <c r="A500" s="1" t="s">
        <v>1067</v>
      </c>
      <c r="B500" s="1" t="s">
        <v>582</v>
      </c>
      <c r="C500" s="1" t="s">
        <v>217</v>
      </c>
      <c r="D500" s="25">
        <v>32000778</v>
      </c>
      <c r="E500" s="25">
        <v>6733331</v>
      </c>
      <c r="F500" s="26">
        <v>0.21041147812093819</v>
      </c>
      <c r="G500" s="25">
        <v>30282117</v>
      </c>
      <c r="H500" s="25">
        <v>6208552</v>
      </c>
      <c r="I500" s="26">
        <f t="shared" si="7"/>
        <v>0.20502371085878837</v>
      </c>
      <c r="J500" s="11">
        <v>30547070</v>
      </c>
      <c r="K500" s="12">
        <v>4520371</v>
      </c>
      <c r="L500" s="3">
        <v>0.14798051007838067</v>
      </c>
      <c r="M500" s="11">
        <v>30917036</v>
      </c>
      <c r="N500" s="12">
        <v>3604729</v>
      </c>
      <c r="O500" s="3">
        <v>0.11659361524824048</v>
      </c>
      <c r="P500" s="11">
        <v>31446352</v>
      </c>
      <c r="Q500" s="12">
        <v>4155587</v>
      </c>
      <c r="R500" s="3">
        <v>0.13214846033651217</v>
      </c>
      <c r="S500" s="10" t="e">
        <f>VLOOKUP(A500,Districts!$A$2:$R$608,19,FALSE)</f>
        <v>#REF!</v>
      </c>
      <c r="T500" s="13" t="e">
        <f>VLOOKUP(A500,Districts!$A$2:$R$608,20,FALSE)</f>
        <v>#REF!</v>
      </c>
      <c r="U500" s="3" t="e">
        <f>VLOOKUP(A500,Districts!$A$2:$R$608,21,FALSE)</f>
        <v>#REF!</v>
      </c>
    </row>
    <row r="501" spans="1:21" x14ac:dyDescent="0.2">
      <c r="A501" s="1" t="s">
        <v>1068</v>
      </c>
      <c r="B501" s="1" t="s">
        <v>1069</v>
      </c>
      <c r="C501" s="1" t="s">
        <v>217</v>
      </c>
      <c r="D501" s="25">
        <v>8304141</v>
      </c>
      <c r="E501" s="25">
        <v>2629879</v>
      </c>
      <c r="F501" s="26">
        <v>0.31669488752659669</v>
      </c>
      <c r="G501" s="25">
        <v>8133789</v>
      </c>
      <c r="H501" s="25">
        <v>2659037</v>
      </c>
      <c r="I501" s="26">
        <f t="shared" si="7"/>
        <v>0.32691246355173464</v>
      </c>
      <c r="J501" s="11">
        <v>8054061</v>
      </c>
      <c r="K501" s="12">
        <v>2653312</v>
      </c>
      <c r="L501" s="3">
        <v>0.3294377830016435</v>
      </c>
      <c r="M501" s="11">
        <v>8218057</v>
      </c>
      <c r="N501" s="12">
        <v>2902944</v>
      </c>
      <c r="O501" s="3">
        <v>0.35323970130652538</v>
      </c>
      <c r="P501" s="11">
        <v>8452460</v>
      </c>
      <c r="Q501" s="12">
        <v>3156660</v>
      </c>
      <c r="R501" s="3">
        <v>0.37346050735525516</v>
      </c>
      <c r="S501" s="10" t="e">
        <f>VLOOKUP(A501,Districts!$A$2:$R$608,19,FALSE)</f>
        <v>#REF!</v>
      </c>
      <c r="T501" s="13" t="e">
        <f>VLOOKUP(A501,Districts!$A$2:$R$608,20,FALSE)</f>
        <v>#REF!</v>
      </c>
      <c r="U501" s="3" t="e">
        <f>VLOOKUP(A501,Districts!$A$2:$R$608,21,FALSE)</f>
        <v>#REF!</v>
      </c>
    </row>
    <row r="502" spans="1:21" x14ac:dyDescent="0.2">
      <c r="A502" s="1" t="s">
        <v>1070</v>
      </c>
      <c r="B502" s="1" t="s">
        <v>1071</v>
      </c>
      <c r="C502" s="1" t="s">
        <v>217</v>
      </c>
      <c r="D502" s="25">
        <v>15040051</v>
      </c>
      <c r="E502" s="25">
        <v>5282618</v>
      </c>
      <c r="F502" s="26">
        <v>0.35123670790743994</v>
      </c>
      <c r="G502" s="25">
        <v>15384396</v>
      </c>
      <c r="H502" s="25">
        <v>4980093</v>
      </c>
      <c r="I502" s="26">
        <f t="shared" si="7"/>
        <v>0.32371066111402746</v>
      </c>
      <c r="J502" s="11">
        <v>15458663</v>
      </c>
      <c r="K502" s="12">
        <v>4492412</v>
      </c>
      <c r="L502" s="3">
        <v>0.29060805581957511</v>
      </c>
      <c r="M502" s="11">
        <v>15996553</v>
      </c>
      <c r="N502" s="12">
        <v>4308545</v>
      </c>
      <c r="O502" s="3">
        <v>0.26934208888627442</v>
      </c>
      <c r="P502" s="11">
        <v>16483518</v>
      </c>
      <c r="Q502" s="12">
        <v>4229414</v>
      </c>
      <c r="R502" s="3">
        <v>0.25658442572756618</v>
      </c>
      <c r="S502" s="10" t="e">
        <f>VLOOKUP(A502,Districts!$A$2:$R$608,19,FALSE)</f>
        <v>#REF!</v>
      </c>
      <c r="T502" s="13" t="e">
        <f>VLOOKUP(A502,Districts!$A$2:$R$608,20,FALSE)</f>
        <v>#REF!</v>
      </c>
      <c r="U502" s="3" t="e">
        <f>VLOOKUP(A502,Districts!$A$2:$R$608,21,FALSE)</f>
        <v>#REF!</v>
      </c>
    </row>
    <row r="503" spans="1:21" x14ac:dyDescent="0.2">
      <c r="A503" s="1" t="s">
        <v>1072</v>
      </c>
      <c r="B503" s="1" t="s">
        <v>1073</v>
      </c>
      <c r="C503" s="1" t="s">
        <v>79</v>
      </c>
      <c r="D503" s="25">
        <v>10534601</v>
      </c>
      <c r="E503" s="25">
        <v>4599622</v>
      </c>
      <c r="F503" s="26">
        <v>0.43662042824403124</v>
      </c>
      <c r="G503" s="25">
        <v>10863229</v>
      </c>
      <c r="H503" s="25">
        <v>4812278</v>
      </c>
      <c r="I503" s="26">
        <f t="shared" si="7"/>
        <v>0.44298780776875823</v>
      </c>
      <c r="J503" s="11">
        <v>10508036</v>
      </c>
      <c r="K503" s="12">
        <v>4359454</v>
      </c>
      <c r="L503" s="3">
        <v>0.41486858248296826</v>
      </c>
      <c r="M503" s="11">
        <v>10700146</v>
      </c>
      <c r="N503" s="12">
        <v>3902910</v>
      </c>
      <c r="O503" s="3">
        <v>0.3647529669221336</v>
      </c>
      <c r="P503" s="11">
        <v>11125199</v>
      </c>
      <c r="Q503" s="12">
        <v>3383248</v>
      </c>
      <c r="R503" s="3">
        <v>0.3041067400232571</v>
      </c>
      <c r="S503" s="10" t="e">
        <f>VLOOKUP(A503,Districts!$A$2:$R$608,19,FALSE)</f>
        <v>#REF!</v>
      </c>
      <c r="T503" s="13" t="e">
        <f>VLOOKUP(A503,Districts!$A$2:$R$608,20,FALSE)</f>
        <v>#REF!</v>
      </c>
      <c r="U503" s="3" t="e">
        <f>VLOOKUP(A503,Districts!$A$2:$R$608,21,FALSE)</f>
        <v>#REF!</v>
      </c>
    </row>
    <row r="504" spans="1:21" x14ac:dyDescent="0.2">
      <c r="A504" s="1" t="s">
        <v>1074</v>
      </c>
      <c r="B504" s="1" t="s">
        <v>1075</v>
      </c>
      <c r="C504" s="1" t="s">
        <v>79</v>
      </c>
      <c r="D504" s="25">
        <v>11377612</v>
      </c>
      <c r="E504" s="25">
        <v>5136540</v>
      </c>
      <c r="F504" s="26">
        <v>0.45146028885498996</v>
      </c>
      <c r="G504" s="25">
        <v>12099690</v>
      </c>
      <c r="H504" s="25">
        <v>4594162</v>
      </c>
      <c r="I504" s="26">
        <f t="shared" si="7"/>
        <v>0.37969253757740901</v>
      </c>
      <c r="J504" s="11">
        <v>12039141</v>
      </c>
      <c r="K504" s="12">
        <v>4341982</v>
      </c>
      <c r="L504" s="3">
        <v>0.36065546536916548</v>
      </c>
      <c r="M504" s="11">
        <v>12975996</v>
      </c>
      <c r="N504" s="12">
        <v>3720112</v>
      </c>
      <c r="O504" s="3">
        <v>0.28669182697035356</v>
      </c>
      <c r="P504" s="11">
        <v>12712262</v>
      </c>
      <c r="Q504" s="12">
        <v>4218409</v>
      </c>
      <c r="R504" s="3">
        <v>0.33183779566531907</v>
      </c>
      <c r="S504" s="10" t="e">
        <f>VLOOKUP(A504,Districts!$A$2:$R$608,19,FALSE)</f>
        <v>#REF!</v>
      </c>
      <c r="T504" s="13" t="e">
        <f>VLOOKUP(A504,Districts!$A$2:$R$608,20,FALSE)</f>
        <v>#REF!</v>
      </c>
      <c r="U504" s="3" t="e">
        <f>VLOOKUP(A504,Districts!$A$2:$R$608,21,FALSE)</f>
        <v>#REF!</v>
      </c>
    </row>
    <row r="505" spans="1:21" x14ac:dyDescent="0.2">
      <c r="A505" s="1" t="s">
        <v>1076</v>
      </c>
      <c r="B505" s="1" t="s">
        <v>1077</v>
      </c>
      <c r="C505" s="1" t="s">
        <v>79</v>
      </c>
      <c r="D505" s="25">
        <v>10206711</v>
      </c>
      <c r="E505" s="25">
        <v>2072079</v>
      </c>
      <c r="F505" s="26">
        <v>0.20301143042063208</v>
      </c>
      <c r="G505" s="25">
        <v>10237433</v>
      </c>
      <c r="H505" s="25">
        <v>1649403</v>
      </c>
      <c r="I505" s="26">
        <f t="shared" si="7"/>
        <v>0.16111490058103434</v>
      </c>
      <c r="J505" s="11">
        <v>10054353</v>
      </c>
      <c r="K505" s="12">
        <v>901979</v>
      </c>
      <c r="L505" s="3">
        <v>8.9710297619349552E-2</v>
      </c>
      <c r="M505" s="11">
        <v>9401766</v>
      </c>
      <c r="N505" s="12">
        <v>1544635</v>
      </c>
      <c r="O505" s="3">
        <v>0.16429200641666683</v>
      </c>
      <c r="P505" s="11">
        <v>9309171</v>
      </c>
      <c r="Q505" s="12">
        <v>1842501</v>
      </c>
      <c r="R505" s="3">
        <v>0.19792320927395146</v>
      </c>
      <c r="S505" s="10" t="e">
        <f>VLOOKUP(A505,Districts!$A$2:$R$608,19,FALSE)</f>
        <v>#REF!</v>
      </c>
      <c r="T505" s="13" t="e">
        <f>VLOOKUP(A505,Districts!$A$2:$R$608,20,FALSE)</f>
        <v>#REF!</v>
      </c>
      <c r="U505" s="3" t="e">
        <f>VLOOKUP(A505,Districts!$A$2:$R$608,21,FALSE)</f>
        <v>#REF!</v>
      </c>
    </row>
    <row r="506" spans="1:21" x14ac:dyDescent="0.2">
      <c r="A506" s="1" t="s">
        <v>1078</v>
      </c>
      <c r="B506" s="1" t="s">
        <v>606</v>
      </c>
      <c r="C506" s="1" t="s">
        <v>79</v>
      </c>
      <c r="D506" s="25">
        <v>9968047</v>
      </c>
      <c r="E506" s="25">
        <v>6882052</v>
      </c>
      <c r="F506" s="26">
        <v>0.69041127113465661</v>
      </c>
      <c r="G506" s="25">
        <v>10171753</v>
      </c>
      <c r="H506" s="25">
        <v>7281594</v>
      </c>
      <c r="I506" s="26">
        <f t="shared" si="7"/>
        <v>0.71586421730846195</v>
      </c>
      <c r="J506" s="11">
        <v>10224834</v>
      </c>
      <c r="K506" s="12">
        <v>8154312</v>
      </c>
      <c r="L506" s="3">
        <v>0.79750067336056507</v>
      </c>
      <c r="M506" s="11">
        <v>10713515</v>
      </c>
      <c r="N506" s="12">
        <v>8796505</v>
      </c>
      <c r="O506" s="3">
        <v>0.82106619536165304</v>
      </c>
      <c r="P506" s="11">
        <v>10845882</v>
      </c>
      <c r="Q506" s="12">
        <v>9906586</v>
      </c>
      <c r="R506" s="3">
        <v>0.91339607050860405</v>
      </c>
      <c r="S506" s="10" t="e">
        <f>VLOOKUP(A506,Districts!$A$2:$R$608,19,FALSE)</f>
        <v>#REF!</v>
      </c>
      <c r="T506" s="13" t="e">
        <f>VLOOKUP(A506,Districts!$A$2:$R$608,20,FALSE)</f>
        <v>#REF!</v>
      </c>
      <c r="U506" s="3" t="e">
        <f>VLOOKUP(A506,Districts!$A$2:$R$608,21,FALSE)</f>
        <v>#REF!</v>
      </c>
    </row>
    <row r="507" spans="1:21" x14ac:dyDescent="0.2">
      <c r="A507" s="1" t="s">
        <v>1079</v>
      </c>
      <c r="B507" s="1" t="s">
        <v>1080</v>
      </c>
      <c r="C507" s="1" t="s">
        <v>79</v>
      </c>
      <c r="D507" s="25">
        <v>16989587</v>
      </c>
      <c r="E507" s="25">
        <v>11078184</v>
      </c>
      <c r="F507" s="26">
        <v>0.65205728661915086</v>
      </c>
      <c r="G507" s="25">
        <v>17659022</v>
      </c>
      <c r="H507" s="25">
        <v>12037222</v>
      </c>
      <c r="I507" s="26">
        <f t="shared" si="7"/>
        <v>0.68164714897574741</v>
      </c>
      <c r="J507" s="11">
        <v>17670935</v>
      </c>
      <c r="K507" s="12">
        <v>12666250</v>
      </c>
      <c r="L507" s="3">
        <v>0.71678436936132695</v>
      </c>
      <c r="M507" s="11">
        <v>19042241</v>
      </c>
      <c r="N507" s="12">
        <v>12673772</v>
      </c>
      <c r="O507" s="3">
        <v>0.66556094947018052</v>
      </c>
      <c r="P507" s="11">
        <v>20116908</v>
      </c>
      <c r="Q507" s="12">
        <v>12045799</v>
      </c>
      <c r="R507" s="3">
        <v>0.5987897841954638</v>
      </c>
      <c r="S507" s="10" t="e">
        <f>VLOOKUP(A507,Districts!$A$2:$R$608,19,FALSE)</f>
        <v>#REF!</v>
      </c>
      <c r="T507" s="13" t="e">
        <f>VLOOKUP(A507,Districts!$A$2:$R$608,20,FALSE)</f>
        <v>#REF!</v>
      </c>
      <c r="U507" s="3" t="e">
        <f>VLOOKUP(A507,Districts!$A$2:$R$608,21,FALSE)</f>
        <v>#REF!</v>
      </c>
    </row>
    <row r="508" spans="1:21" x14ac:dyDescent="0.2">
      <c r="A508" s="1" t="s">
        <v>1081</v>
      </c>
      <c r="B508" s="1" t="s">
        <v>1082</v>
      </c>
      <c r="C508" s="1" t="s">
        <v>79</v>
      </c>
      <c r="D508" s="25">
        <v>13135424</v>
      </c>
      <c r="E508" s="25">
        <v>4809315</v>
      </c>
      <c r="F508" s="26">
        <v>0.36613321351484351</v>
      </c>
      <c r="G508" s="25">
        <v>13729309</v>
      </c>
      <c r="H508" s="25">
        <v>4167068</v>
      </c>
      <c r="I508" s="26">
        <f t="shared" si="7"/>
        <v>0.30351622212013729</v>
      </c>
      <c r="J508" s="11">
        <v>12941231</v>
      </c>
      <c r="K508" s="12">
        <v>3011754</v>
      </c>
      <c r="L508" s="3">
        <v>0.23272546483406409</v>
      </c>
      <c r="M508" s="11">
        <v>12659527</v>
      </c>
      <c r="N508" s="12">
        <v>3305501</v>
      </c>
      <c r="O508" s="3">
        <v>0.26110778072514085</v>
      </c>
      <c r="P508" s="11">
        <v>12823024</v>
      </c>
      <c r="Q508" s="12">
        <v>3202906</v>
      </c>
      <c r="R508" s="3">
        <v>0.24977774353381854</v>
      </c>
      <c r="S508" s="10" t="e">
        <f>VLOOKUP(A508,Districts!$A$2:$R$608,19,FALSE)</f>
        <v>#REF!</v>
      </c>
      <c r="T508" s="13" t="e">
        <f>VLOOKUP(A508,Districts!$A$2:$R$608,20,FALSE)</f>
        <v>#REF!</v>
      </c>
      <c r="U508" s="3" t="e">
        <f>VLOOKUP(A508,Districts!$A$2:$R$608,21,FALSE)</f>
        <v>#REF!</v>
      </c>
    </row>
    <row r="509" spans="1:21" x14ac:dyDescent="0.2">
      <c r="A509" s="1" t="s">
        <v>1083</v>
      </c>
      <c r="B509" s="1" t="s">
        <v>580</v>
      </c>
      <c r="C509" s="1" t="s">
        <v>146</v>
      </c>
      <c r="D509" s="25">
        <v>10574651</v>
      </c>
      <c r="E509" s="25">
        <v>1546168</v>
      </c>
      <c r="F509" s="26">
        <v>0.1462145653790371</v>
      </c>
      <c r="G509" s="25">
        <v>15153952</v>
      </c>
      <c r="H509" s="25">
        <v>2382599</v>
      </c>
      <c r="I509" s="26">
        <f t="shared" si="7"/>
        <v>0.15722624698824439</v>
      </c>
      <c r="J509" s="11">
        <v>11225240</v>
      </c>
      <c r="K509" s="12">
        <v>2061467</v>
      </c>
      <c r="L509" s="3">
        <v>0.18364569488046581</v>
      </c>
      <c r="M509" s="11">
        <v>11042190</v>
      </c>
      <c r="N509" s="12">
        <v>2801203</v>
      </c>
      <c r="O509" s="3">
        <v>0.25368183304217734</v>
      </c>
      <c r="P509" s="11">
        <v>11508694</v>
      </c>
      <c r="Q509" s="12">
        <v>3281744</v>
      </c>
      <c r="R509" s="3">
        <v>0.28515346745686349</v>
      </c>
      <c r="S509" s="10" t="e">
        <f>VLOOKUP(A509,Districts!$A$2:$R$608,19,FALSE)</f>
        <v>#REF!</v>
      </c>
      <c r="T509" s="13" t="e">
        <f>VLOOKUP(A509,Districts!$A$2:$R$608,20,FALSE)</f>
        <v>#REF!</v>
      </c>
      <c r="U509" s="3" t="e">
        <f>VLOOKUP(A509,Districts!$A$2:$R$608,21,FALSE)</f>
        <v>#REF!</v>
      </c>
    </row>
    <row r="510" spans="1:21" x14ac:dyDescent="0.2">
      <c r="A510" s="1" t="s">
        <v>1084</v>
      </c>
      <c r="B510" s="1" t="s">
        <v>1085</v>
      </c>
      <c r="C510" s="1" t="s">
        <v>146</v>
      </c>
      <c r="D510" s="25">
        <v>24364879</v>
      </c>
      <c r="E510" s="25">
        <v>2430169</v>
      </c>
      <c r="F510" s="26">
        <v>9.9740655391721833E-2</v>
      </c>
      <c r="G510" s="25">
        <v>9051950</v>
      </c>
      <c r="H510" s="25">
        <v>1219454</v>
      </c>
      <c r="I510" s="26">
        <f t="shared" si="7"/>
        <v>0.13471727086428892</v>
      </c>
      <c r="J510" s="11">
        <v>9841925</v>
      </c>
      <c r="K510" s="12">
        <v>337389</v>
      </c>
      <c r="L510" s="3">
        <v>3.4280793645552067E-2</v>
      </c>
      <c r="M510" s="11">
        <v>9587449</v>
      </c>
      <c r="N510" s="12">
        <v>75680</v>
      </c>
      <c r="O510" s="3">
        <v>7.8936534629806109E-3</v>
      </c>
      <c r="P510" s="11">
        <v>9627440</v>
      </c>
      <c r="Q510" s="12">
        <v>415384</v>
      </c>
      <c r="R510" s="3">
        <v>4.3145841469798822E-2</v>
      </c>
      <c r="S510" s="10" t="e">
        <f>VLOOKUP(A510,Districts!$A$2:$R$608,19,FALSE)</f>
        <v>#REF!</v>
      </c>
      <c r="T510" s="13" t="e">
        <f>VLOOKUP(A510,Districts!$A$2:$R$608,20,FALSE)</f>
        <v>#REF!</v>
      </c>
      <c r="U510" s="3" t="e">
        <f>VLOOKUP(A510,Districts!$A$2:$R$608,21,FALSE)</f>
        <v>#REF!</v>
      </c>
    </row>
    <row r="511" spans="1:21" x14ac:dyDescent="0.2">
      <c r="A511" s="1" t="s">
        <v>1086</v>
      </c>
      <c r="B511" s="1" t="s">
        <v>1087</v>
      </c>
      <c r="C511" s="1" t="s">
        <v>256</v>
      </c>
      <c r="D511" s="25">
        <v>8912257</v>
      </c>
      <c r="E511" s="25">
        <v>1313702</v>
      </c>
      <c r="F511" s="26">
        <v>0.14740396287943672</v>
      </c>
      <c r="G511" s="25">
        <v>8717810</v>
      </c>
      <c r="H511" s="25">
        <v>1461615</v>
      </c>
      <c r="I511" s="26">
        <f t="shared" si="7"/>
        <v>0.16765850597799217</v>
      </c>
      <c r="J511" s="11">
        <v>8727972</v>
      </c>
      <c r="K511" s="12">
        <v>1682535</v>
      </c>
      <c r="L511" s="3">
        <v>0.19277502265131005</v>
      </c>
      <c r="M511" s="11">
        <v>8985117</v>
      </c>
      <c r="N511" s="12">
        <v>2151641</v>
      </c>
      <c r="O511" s="3">
        <v>0.23946722118365293</v>
      </c>
      <c r="P511" s="11">
        <v>9115355</v>
      </c>
      <c r="Q511" s="12">
        <v>2923111</v>
      </c>
      <c r="R511" s="3">
        <v>0.32067988575321532</v>
      </c>
      <c r="S511" s="10" t="e">
        <f>VLOOKUP(A511,Districts!$A$2:$R$608,19,FALSE)</f>
        <v>#REF!</v>
      </c>
      <c r="T511" s="13" t="e">
        <f>VLOOKUP(A511,Districts!$A$2:$R$608,20,FALSE)</f>
        <v>#REF!</v>
      </c>
      <c r="U511" s="3" t="e">
        <f>VLOOKUP(A511,Districts!$A$2:$R$608,21,FALSE)</f>
        <v>#REF!</v>
      </c>
    </row>
    <row r="512" spans="1:21" x14ac:dyDescent="0.2">
      <c r="A512" s="1" t="s">
        <v>1088</v>
      </c>
      <c r="B512" s="1" t="s">
        <v>1089</v>
      </c>
      <c r="C512" s="1" t="s">
        <v>256</v>
      </c>
      <c r="D512" s="25">
        <v>5281786</v>
      </c>
      <c r="E512" s="25">
        <v>627498</v>
      </c>
      <c r="F512" s="26">
        <v>0.11880413178421087</v>
      </c>
      <c r="G512" s="25">
        <v>5728909</v>
      </c>
      <c r="H512" s="25">
        <v>382294</v>
      </c>
      <c r="I512" s="26">
        <f t="shared" si="7"/>
        <v>6.6730681182054039E-2</v>
      </c>
      <c r="J512" s="11">
        <v>5534508</v>
      </c>
      <c r="K512" s="12">
        <v>322450</v>
      </c>
      <c r="L512" s="3">
        <v>5.8261728052430316E-2</v>
      </c>
      <c r="M512" s="11">
        <v>5407848</v>
      </c>
      <c r="N512" s="12">
        <v>758190</v>
      </c>
      <c r="O512" s="3">
        <v>0.14020179561259857</v>
      </c>
      <c r="P512" s="11">
        <v>5632263</v>
      </c>
      <c r="Q512" s="12">
        <v>1069574</v>
      </c>
      <c r="R512" s="3">
        <v>0.18990128834537734</v>
      </c>
      <c r="S512" s="10" t="e">
        <f>VLOOKUP(A512,Districts!$A$2:$R$608,19,FALSE)</f>
        <v>#REF!</v>
      </c>
      <c r="T512" s="13" t="e">
        <f>VLOOKUP(A512,Districts!$A$2:$R$608,20,FALSE)</f>
        <v>#REF!</v>
      </c>
      <c r="U512" s="3" t="e">
        <f>VLOOKUP(A512,Districts!$A$2:$R$608,21,FALSE)</f>
        <v>#REF!</v>
      </c>
    </row>
    <row r="513" spans="1:21" x14ac:dyDescent="0.2">
      <c r="A513" s="1" t="s">
        <v>1090</v>
      </c>
      <c r="B513" s="1" t="s">
        <v>1091</v>
      </c>
      <c r="C513" s="1" t="s">
        <v>256</v>
      </c>
      <c r="D513" s="25">
        <v>6338077</v>
      </c>
      <c r="E513" s="25">
        <v>915580</v>
      </c>
      <c r="F513" s="26">
        <v>0.14445706481634729</v>
      </c>
      <c r="G513" s="25">
        <v>5912615</v>
      </c>
      <c r="H513" s="25">
        <v>1255001</v>
      </c>
      <c r="I513" s="26">
        <f t="shared" si="7"/>
        <v>0.21225819709214958</v>
      </c>
      <c r="J513" s="11">
        <v>6308903</v>
      </c>
      <c r="K513" s="12">
        <v>1205721</v>
      </c>
      <c r="L513" s="3">
        <v>0.19111420796927769</v>
      </c>
      <c r="M513" s="11">
        <v>6842227</v>
      </c>
      <c r="N513" s="12">
        <v>1110355</v>
      </c>
      <c r="O513" s="3">
        <v>0.16227976651461579</v>
      </c>
      <c r="P513" s="11">
        <v>7118856</v>
      </c>
      <c r="Q513" s="12">
        <v>1126176</v>
      </c>
      <c r="R513" s="3">
        <v>0.15819620455871</v>
      </c>
      <c r="S513" s="10" t="e">
        <f>VLOOKUP(A513,Districts!$A$2:$R$608,19,FALSE)</f>
        <v>#REF!</v>
      </c>
      <c r="T513" s="13" t="e">
        <f>VLOOKUP(A513,Districts!$A$2:$R$608,20,FALSE)</f>
        <v>#REF!</v>
      </c>
      <c r="U513" s="3" t="e">
        <f>VLOOKUP(A513,Districts!$A$2:$R$608,21,FALSE)</f>
        <v>#REF!</v>
      </c>
    </row>
    <row r="514" spans="1:21" x14ac:dyDescent="0.2">
      <c r="A514" s="1" t="s">
        <v>1092</v>
      </c>
      <c r="B514" s="1" t="s">
        <v>1093</v>
      </c>
      <c r="C514" s="1" t="s">
        <v>256</v>
      </c>
      <c r="D514" s="25">
        <v>14234326</v>
      </c>
      <c r="E514" s="25">
        <v>1015707</v>
      </c>
      <c r="F514" s="26">
        <v>7.1356170991166007E-2</v>
      </c>
      <c r="G514" s="25">
        <v>13525809</v>
      </c>
      <c r="H514" s="25">
        <v>1158059</v>
      </c>
      <c r="I514" s="26">
        <f t="shared" si="7"/>
        <v>8.5618464670024541E-2</v>
      </c>
      <c r="J514" s="11">
        <v>13885848</v>
      </c>
      <c r="K514" s="12">
        <v>757384</v>
      </c>
      <c r="L514" s="3">
        <v>5.4543589991767158E-2</v>
      </c>
      <c r="M514" s="11">
        <v>14190269</v>
      </c>
      <c r="N514" s="12">
        <v>959342</v>
      </c>
      <c r="O514" s="3">
        <v>6.7605624671385728E-2</v>
      </c>
      <c r="P514" s="11">
        <v>15127163</v>
      </c>
      <c r="Q514" s="12">
        <v>936576</v>
      </c>
      <c r="R514" s="3">
        <v>6.1913526019386447E-2</v>
      </c>
      <c r="S514" s="10" t="e">
        <f>VLOOKUP(A514,Districts!$A$2:$R$608,19,FALSE)</f>
        <v>#REF!</v>
      </c>
      <c r="T514" s="13" t="e">
        <f>VLOOKUP(A514,Districts!$A$2:$R$608,20,FALSE)</f>
        <v>#REF!</v>
      </c>
      <c r="U514" s="3" t="e">
        <f>VLOOKUP(A514,Districts!$A$2:$R$608,21,FALSE)</f>
        <v>#REF!</v>
      </c>
    </row>
    <row r="515" spans="1:21" x14ac:dyDescent="0.2">
      <c r="A515" s="1" t="s">
        <v>1094</v>
      </c>
      <c r="B515" s="1" t="s">
        <v>762</v>
      </c>
      <c r="C515" s="1" t="s">
        <v>256</v>
      </c>
      <c r="D515" s="25">
        <v>16167437</v>
      </c>
      <c r="E515" s="25">
        <v>1455472</v>
      </c>
      <c r="F515" s="26">
        <v>9.0024906235911112E-2</v>
      </c>
      <c r="G515" s="25">
        <v>16170001</v>
      </c>
      <c r="H515" s="25">
        <v>922869</v>
      </c>
      <c r="I515" s="26">
        <f t="shared" si="7"/>
        <v>5.7072909271928929E-2</v>
      </c>
      <c r="J515" s="11">
        <v>16560978</v>
      </c>
      <c r="K515" s="12">
        <v>208291</v>
      </c>
      <c r="L515" s="3">
        <v>1.25772161523311E-2</v>
      </c>
      <c r="M515" s="11">
        <v>17206026</v>
      </c>
      <c r="N515" s="12">
        <v>260913</v>
      </c>
      <c r="O515" s="3">
        <v>1.5164047758616661E-2</v>
      </c>
      <c r="P515" s="11">
        <v>17615489</v>
      </c>
      <c r="Q515" s="12">
        <v>1076510</v>
      </c>
      <c r="R515" s="3">
        <v>6.1111559264690293E-2</v>
      </c>
      <c r="S515" s="10" t="e">
        <f>VLOOKUP(A515,Districts!$A$2:$R$608,19,FALSE)</f>
        <v>#REF!</v>
      </c>
      <c r="T515" s="13" t="e">
        <f>VLOOKUP(A515,Districts!$A$2:$R$608,20,FALSE)</f>
        <v>#REF!</v>
      </c>
      <c r="U515" s="3" t="e">
        <f>VLOOKUP(A515,Districts!$A$2:$R$608,21,FALSE)</f>
        <v>#REF!</v>
      </c>
    </row>
    <row r="516" spans="1:21" x14ac:dyDescent="0.2">
      <c r="A516" s="1" t="s">
        <v>1095</v>
      </c>
      <c r="B516" s="1" t="s">
        <v>1096</v>
      </c>
      <c r="C516" s="1" t="s">
        <v>256</v>
      </c>
      <c r="D516" s="25">
        <v>10394625</v>
      </c>
      <c r="E516" s="25">
        <v>885137</v>
      </c>
      <c r="F516" s="26">
        <v>8.5153336459949255E-2</v>
      </c>
      <c r="G516" s="25">
        <v>10161565</v>
      </c>
      <c r="H516" s="25">
        <v>901861</v>
      </c>
      <c r="I516" s="26">
        <f t="shared" ref="I516:I579" si="8">H516/G516</f>
        <v>8.875217547690735E-2</v>
      </c>
      <c r="J516" s="11">
        <v>10107107</v>
      </c>
      <c r="K516" s="12">
        <v>900846</v>
      </c>
      <c r="L516" s="3">
        <v>8.9129955782599316E-2</v>
      </c>
      <c r="M516" s="11">
        <v>9458884</v>
      </c>
      <c r="N516" s="12">
        <v>2345700</v>
      </c>
      <c r="O516" s="3">
        <v>0.24798908623892629</v>
      </c>
      <c r="P516" s="11">
        <v>10594298</v>
      </c>
      <c r="Q516" s="12">
        <v>4216676</v>
      </c>
      <c r="R516" s="3">
        <v>0.39801372398624241</v>
      </c>
      <c r="S516" s="10" t="e">
        <f>VLOOKUP(A516,Districts!$A$2:$R$608,19,FALSE)</f>
        <v>#REF!</v>
      </c>
      <c r="T516" s="13" t="e">
        <f>VLOOKUP(A516,Districts!$A$2:$R$608,20,FALSE)</f>
        <v>#REF!</v>
      </c>
      <c r="U516" s="3" t="e">
        <f>VLOOKUP(A516,Districts!$A$2:$R$608,21,FALSE)</f>
        <v>#REF!</v>
      </c>
    </row>
    <row r="517" spans="1:21" x14ac:dyDescent="0.2">
      <c r="A517" s="1" t="s">
        <v>1097</v>
      </c>
      <c r="B517" s="1" t="s">
        <v>1098</v>
      </c>
      <c r="C517" s="1" t="s">
        <v>256</v>
      </c>
      <c r="D517" s="25">
        <v>13458780</v>
      </c>
      <c r="E517" s="25">
        <v>2491486</v>
      </c>
      <c r="F517" s="26">
        <v>0.18511975082436893</v>
      </c>
      <c r="G517" s="25">
        <v>13433451</v>
      </c>
      <c r="H517" s="25">
        <v>2759183</v>
      </c>
      <c r="I517" s="26">
        <f t="shared" si="8"/>
        <v>0.20539643908330033</v>
      </c>
      <c r="J517" s="11">
        <v>13741687</v>
      </c>
      <c r="K517" s="12">
        <v>3195559</v>
      </c>
      <c r="L517" s="3">
        <v>0.23254488331745585</v>
      </c>
      <c r="M517" s="11">
        <v>14310499</v>
      </c>
      <c r="N517" s="12">
        <v>3505429</v>
      </c>
      <c r="O517" s="3">
        <v>0.24495505013486951</v>
      </c>
      <c r="P517" s="11">
        <v>14790832</v>
      </c>
      <c r="Q517" s="12">
        <v>4352795</v>
      </c>
      <c r="R517" s="3">
        <v>0.29429007103860011</v>
      </c>
      <c r="S517" s="10" t="e">
        <f>VLOOKUP(A517,Districts!$A$2:$R$608,19,FALSE)</f>
        <v>#REF!</v>
      </c>
      <c r="T517" s="13" t="e">
        <f>VLOOKUP(A517,Districts!$A$2:$R$608,20,FALSE)</f>
        <v>#REF!</v>
      </c>
      <c r="U517" s="3" t="e">
        <f>VLOOKUP(A517,Districts!$A$2:$R$608,21,FALSE)</f>
        <v>#REF!</v>
      </c>
    </row>
    <row r="518" spans="1:21" x14ac:dyDescent="0.2">
      <c r="A518" s="1" t="s">
        <v>1099</v>
      </c>
      <c r="B518" s="1" t="s">
        <v>1100</v>
      </c>
      <c r="C518" s="1" t="s">
        <v>256</v>
      </c>
      <c r="D518" s="25">
        <v>12039705</v>
      </c>
      <c r="E518" s="25">
        <v>1592563</v>
      </c>
      <c r="F518" s="26">
        <v>0.13227591539825934</v>
      </c>
      <c r="G518" s="25">
        <v>11811377</v>
      </c>
      <c r="H518" s="25">
        <v>1611556</v>
      </c>
      <c r="I518" s="26">
        <f t="shared" si="8"/>
        <v>0.13644099244313343</v>
      </c>
      <c r="J518" s="11">
        <v>11897792</v>
      </c>
      <c r="K518" s="12">
        <v>1676219</v>
      </c>
      <c r="L518" s="3">
        <v>0.14088488015255268</v>
      </c>
      <c r="M518" s="11">
        <v>12459277</v>
      </c>
      <c r="N518" s="12">
        <v>1810449</v>
      </c>
      <c r="O518" s="3">
        <v>0.14530931449714138</v>
      </c>
      <c r="P518" s="11">
        <v>12864566</v>
      </c>
      <c r="Q518" s="12">
        <v>1673934</v>
      </c>
      <c r="R518" s="3">
        <v>0.13011974131113324</v>
      </c>
      <c r="S518" s="10" t="e">
        <f>VLOOKUP(A518,Districts!$A$2:$R$608,19,FALSE)</f>
        <v>#REF!</v>
      </c>
      <c r="T518" s="13" t="e">
        <f>VLOOKUP(A518,Districts!$A$2:$R$608,20,FALSE)</f>
        <v>#REF!</v>
      </c>
      <c r="U518" s="3" t="e">
        <f>VLOOKUP(A518,Districts!$A$2:$R$608,21,FALSE)</f>
        <v>#REF!</v>
      </c>
    </row>
    <row r="519" spans="1:21" x14ac:dyDescent="0.2">
      <c r="A519" s="1" t="s">
        <v>1101</v>
      </c>
      <c r="B519" s="1" t="s">
        <v>1102</v>
      </c>
      <c r="C519" s="1" t="s">
        <v>140</v>
      </c>
      <c r="D519" s="25">
        <v>8523843</v>
      </c>
      <c r="E519" s="25">
        <v>1497475</v>
      </c>
      <c r="F519" s="26">
        <v>0.17568073461700315</v>
      </c>
      <c r="G519" s="25">
        <v>8818757</v>
      </c>
      <c r="H519" s="25">
        <v>825968</v>
      </c>
      <c r="I519" s="26">
        <f t="shared" si="8"/>
        <v>9.3660365060518169E-2</v>
      </c>
      <c r="J519" s="11">
        <v>8566433</v>
      </c>
      <c r="K519" s="12">
        <v>683363</v>
      </c>
      <c r="L519" s="3">
        <v>7.9772175886976535E-2</v>
      </c>
      <c r="M519" s="11">
        <v>8643949</v>
      </c>
      <c r="N519" s="12">
        <v>756954</v>
      </c>
      <c r="O519" s="3">
        <v>8.7570391727207084E-2</v>
      </c>
      <c r="P519" s="11">
        <v>8752287</v>
      </c>
      <c r="Q519" s="12">
        <v>1317669</v>
      </c>
      <c r="R519" s="3">
        <v>0.15055139302447462</v>
      </c>
      <c r="S519" s="10" t="e">
        <f>VLOOKUP(A519,Districts!$A$2:$R$608,19,FALSE)</f>
        <v>#REF!</v>
      </c>
      <c r="T519" s="13" t="e">
        <f>VLOOKUP(A519,Districts!$A$2:$R$608,20,FALSE)</f>
        <v>#REF!</v>
      </c>
      <c r="U519" s="3" t="e">
        <f>VLOOKUP(A519,Districts!$A$2:$R$608,21,FALSE)</f>
        <v>#REF!</v>
      </c>
    </row>
    <row r="520" spans="1:21" x14ac:dyDescent="0.2">
      <c r="A520" s="1" t="s">
        <v>1103</v>
      </c>
      <c r="B520" s="1" t="s">
        <v>1104</v>
      </c>
      <c r="C520" s="1" t="s">
        <v>140</v>
      </c>
      <c r="D520" s="25">
        <v>6991675</v>
      </c>
      <c r="E520" s="25">
        <v>3829128</v>
      </c>
      <c r="F520" s="26">
        <v>0.54766962137113062</v>
      </c>
      <c r="G520" s="25">
        <v>7503856</v>
      </c>
      <c r="H520" s="25">
        <v>3679804</v>
      </c>
      <c r="I520" s="26">
        <f t="shared" si="8"/>
        <v>0.49038840830634278</v>
      </c>
      <c r="J520" s="11">
        <v>7544134</v>
      </c>
      <c r="K520" s="12">
        <v>3552795</v>
      </c>
      <c r="L520" s="3">
        <v>0.47093476865601802</v>
      </c>
      <c r="M520" s="11">
        <v>7818742</v>
      </c>
      <c r="N520" s="12">
        <v>3278934</v>
      </c>
      <c r="O520" s="3">
        <v>0.4193684866440151</v>
      </c>
      <c r="P520" s="11">
        <v>7929973</v>
      </c>
      <c r="Q520" s="12">
        <v>3267009</v>
      </c>
      <c r="R520" s="3">
        <v>0.41198236110009456</v>
      </c>
      <c r="S520" s="10" t="e">
        <f>VLOOKUP(A520,Districts!$A$2:$R$608,19,FALSE)</f>
        <v>#REF!</v>
      </c>
      <c r="T520" s="13" t="e">
        <f>VLOOKUP(A520,Districts!$A$2:$R$608,20,FALSE)</f>
        <v>#REF!</v>
      </c>
      <c r="U520" s="3" t="e">
        <f>VLOOKUP(A520,Districts!$A$2:$R$608,21,FALSE)</f>
        <v>#REF!</v>
      </c>
    </row>
    <row r="521" spans="1:21" x14ac:dyDescent="0.2">
      <c r="A521" s="1" t="s">
        <v>1105</v>
      </c>
      <c r="B521" s="1" t="s">
        <v>1106</v>
      </c>
      <c r="C521" s="1" t="s">
        <v>140</v>
      </c>
      <c r="D521" s="25">
        <v>3467291</v>
      </c>
      <c r="E521" s="25">
        <v>1882721</v>
      </c>
      <c r="F521" s="26">
        <v>0.54299480487792917</v>
      </c>
      <c r="G521" s="25">
        <v>3565255</v>
      </c>
      <c r="H521" s="25">
        <v>2171709</v>
      </c>
      <c r="I521" s="26">
        <f t="shared" si="8"/>
        <v>0.60913146464979362</v>
      </c>
      <c r="J521" s="11">
        <v>3677992</v>
      </c>
      <c r="K521" s="12">
        <v>2251426</v>
      </c>
      <c r="L521" s="3">
        <v>0.61213455602948563</v>
      </c>
      <c r="M521" s="11">
        <v>3820409</v>
      </c>
      <c r="N521" s="12">
        <v>2329866</v>
      </c>
      <c r="O521" s="3">
        <v>0.60984727027917696</v>
      </c>
      <c r="P521" s="11">
        <v>3960852</v>
      </c>
      <c r="Q521" s="12">
        <v>2613019</v>
      </c>
      <c r="R521" s="3">
        <v>0.65971134493285788</v>
      </c>
      <c r="S521" s="10" t="e">
        <f>VLOOKUP(A521,Districts!$A$2:$R$608,19,FALSE)</f>
        <v>#REF!</v>
      </c>
      <c r="T521" s="13" t="e">
        <f>VLOOKUP(A521,Districts!$A$2:$R$608,20,FALSE)</f>
        <v>#REF!</v>
      </c>
      <c r="U521" s="3" t="e">
        <f>VLOOKUP(A521,Districts!$A$2:$R$608,21,FALSE)</f>
        <v>#REF!</v>
      </c>
    </row>
    <row r="522" spans="1:21" x14ac:dyDescent="0.2">
      <c r="A522" s="1" t="s">
        <v>1107</v>
      </c>
      <c r="B522" s="1" t="s">
        <v>1108</v>
      </c>
      <c r="C522" s="1" t="s">
        <v>140</v>
      </c>
      <c r="D522" s="25">
        <v>4729508</v>
      </c>
      <c r="E522" s="25">
        <v>863095</v>
      </c>
      <c r="F522" s="26">
        <v>0.18249149805857184</v>
      </c>
      <c r="G522" s="25">
        <v>4579100</v>
      </c>
      <c r="H522" s="25">
        <v>929277</v>
      </c>
      <c r="I522" s="26">
        <f t="shared" si="8"/>
        <v>0.20293878709790134</v>
      </c>
      <c r="J522" s="11">
        <v>4750445</v>
      </c>
      <c r="K522" s="12">
        <v>541810</v>
      </c>
      <c r="L522" s="3">
        <v>0.1140545780447937</v>
      </c>
      <c r="M522" s="11">
        <v>4461531</v>
      </c>
      <c r="N522" s="12">
        <v>760556</v>
      </c>
      <c r="O522" s="3">
        <v>0.17046973337179547</v>
      </c>
      <c r="P522" s="11">
        <v>6527299</v>
      </c>
      <c r="Q522" s="12">
        <v>1316452</v>
      </c>
      <c r="R522" s="3">
        <v>0.20168403500437165</v>
      </c>
      <c r="S522" s="10" t="e">
        <f>VLOOKUP(A522,Districts!$A$2:$R$608,19,FALSE)</f>
        <v>#REF!</v>
      </c>
      <c r="T522" s="13" t="e">
        <f>VLOOKUP(A522,Districts!$A$2:$R$608,20,FALSE)</f>
        <v>#REF!</v>
      </c>
      <c r="U522" s="3" t="e">
        <f>VLOOKUP(A522,Districts!$A$2:$R$608,21,FALSE)</f>
        <v>#REF!</v>
      </c>
    </row>
    <row r="523" spans="1:21" x14ac:dyDescent="0.2">
      <c r="A523" s="21" t="s">
        <v>1109</v>
      </c>
      <c r="B523" s="21" t="s">
        <v>1110</v>
      </c>
      <c r="C523" s="21" t="s">
        <v>327</v>
      </c>
      <c r="D523" s="39">
        <v>9748475</v>
      </c>
      <c r="E523" s="39">
        <v>2355780</v>
      </c>
      <c r="F523" s="40">
        <v>0.24165625905590363</v>
      </c>
      <c r="G523" s="39">
        <v>405462</v>
      </c>
      <c r="H523" s="39">
        <v>2569326</v>
      </c>
      <c r="I523" s="40">
        <f t="shared" si="8"/>
        <v>6.3367861846486226</v>
      </c>
      <c r="J523" s="24"/>
      <c r="K523" s="23"/>
      <c r="L523" s="15"/>
      <c r="M523" s="24"/>
      <c r="N523" s="23"/>
      <c r="O523" s="15"/>
      <c r="P523" s="24"/>
      <c r="Q523" s="23"/>
      <c r="R523" s="15"/>
      <c r="S523" s="10" t="e">
        <f>VLOOKUP(A523,Districts!$A$2:$R$608,19,FALSE)</f>
        <v>#REF!</v>
      </c>
      <c r="T523" s="13" t="e">
        <f>VLOOKUP(A523,Districts!$A$2:$R$608,20,FALSE)</f>
        <v>#REF!</v>
      </c>
      <c r="U523" s="3" t="e">
        <f>VLOOKUP(A523,Districts!$A$2:$R$608,21,FALSE)</f>
        <v>#REF!</v>
      </c>
    </row>
    <row r="524" spans="1:21" x14ac:dyDescent="0.2">
      <c r="A524" s="1" t="s">
        <v>1111</v>
      </c>
      <c r="B524" s="1" t="s">
        <v>1112</v>
      </c>
      <c r="C524" s="1" t="s">
        <v>327</v>
      </c>
      <c r="D524" s="25">
        <v>4272978</v>
      </c>
      <c r="E524" s="25">
        <v>2097943</v>
      </c>
      <c r="F524" s="26">
        <v>0.49097912509729746</v>
      </c>
      <c r="G524" s="25">
        <v>4433383</v>
      </c>
      <c r="H524" s="25">
        <v>2787629</v>
      </c>
      <c r="I524" s="26">
        <f t="shared" si="8"/>
        <v>0.62878145199726709</v>
      </c>
      <c r="J524" s="11">
        <v>4585487</v>
      </c>
      <c r="K524" s="12">
        <v>3312629</v>
      </c>
      <c r="L524" s="3">
        <v>0.72241596148893239</v>
      </c>
      <c r="M524" s="11">
        <v>5091627</v>
      </c>
      <c r="N524" s="12">
        <v>3805132</v>
      </c>
      <c r="O524" s="3">
        <v>0.74733125580487336</v>
      </c>
      <c r="P524" s="11">
        <v>5234742</v>
      </c>
      <c r="Q524" s="12">
        <v>4549578</v>
      </c>
      <c r="R524" s="3">
        <v>0.86911217400972196</v>
      </c>
      <c r="S524" s="10" t="e">
        <f>VLOOKUP(A524,Districts!$A$2:$R$608,19,FALSE)</f>
        <v>#REF!</v>
      </c>
      <c r="T524" s="13" t="e">
        <f>VLOOKUP(A524,Districts!$A$2:$R$608,20,FALSE)</f>
        <v>#REF!</v>
      </c>
      <c r="U524" s="3" t="e">
        <f>VLOOKUP(A524,Districts!$A$2:$R$608,21,FALSE)</f>
        <v>#REF!</v>
      </c>
    </row>
    <row r="525" spans="1:21" x14ac:dyDescent="0.2">
      <c r="A525" s="1" t="s">
        <v>1113</v>
      </c>
      <c r="B525" s="1" t="s">
        <v>1114</v>
      </c>
      <c r="C525" s="1" t="s">
        <v>327</v>
      </c>
      <c r="D525" s="25">
        <v>4583533</v>
      </c>
      <c r="E525" s="25">
        <v>2867603</v>
      </c>
      <c r="F525" s="26">
        <v>0.62563158157691889</v>
      </c>
      <c r="G525" s="25">
        <v>4834970</v>
      </c>
      <c r="H525" s="25">
        <v>3382586</v>
      </c>
      <c r="I525" s="26">
        <f t="shared" si="8"/>
        <v>0.69960847740523724</v>
      </c>
      <c r="J525" s="11">
        <v>4906805</v>
      </c>
      <c r="K525" s="12">
        <v>3991798</v>
      </c>
      <c r="L525" s="3">
        <v>0.81352285244675504</v>
      </c>
      <c r="M525" s="11">
        <v>5127554</v>
      </c>
      <c r="N525" s="12">
        <v>4517385</v>
      </c>
      <c r="O525" s="3">
        <v>0.88100193581579056</v>
      </c>
      <c r="P525" s="11">
        <v>5335920</v>
      </c>
      <c r="Q525" s="12">
        <v>5115193</v>
      </c>
      <c r="R525" s="3">
        <v>0.95863375013118635</v>
      </c>
      <c r="S525" s="10" t="e">
        <f>VLOOKUP(A525,Districts!$A$2:$R$608,19,FALSE)</f>
        <v>#REF!</v>
      </c>
      <c r="T525" s="13" t="e">
        <f>VLOOKUP(A525,Districts!$A$2:$R$608,20,FALSE)</f>
        <v>#REF!</v>
      </c>
      <c r="U525" s="3" t="e">
        <f>VLOOKUP(A525,Districts!$A$2:$R$608,21,FALSE)</f>
        <v>#REF!</v>
      </c>
    </row>
    <row r="526" spans="1:21" x14ac:dyDescent="0.2">
      <c r="A526" s="1" t="s">
        <v>1115</v>
      </c>
      <c r="B526" s="1" t="s">
        <v>1116</v>
      </c>
      <c r="C526" s="1" t="s">
        <v>327</v>
      </c>
      <c r="D526" s="25">
        <v>6994149</v>
      </c>
      <c r="E526" s="25">
        <v>2670998</v>
      </c>
      <c r="F526" s="26">
        <v>0.38189034863283583</v>
      </c>
      <c r="G526" s="25">
        <v>6569589</v>
      </c>
      <c r="H526" s="25">
        <v>3188989</v>
      </c>
      <c r="I526" s="26">
        <f t="shared" si="8"/>
        <v>0.48541681983454366</v>
      </c>
      <c r="J526" s="11">
        <v>7194514</v>
      </c>
      <c r="K526" s="12">
        <v>3193538</v>
      </c>
      <c r="L526" s="3">
        <v>0.44388516027628827</v>
      </c>
      <c r="M526" s="11">
        <v>7053738</v>
      </c>
      <c r="N526" s="12">
        <v>3847643</v>
      </c>
      <c r="O526" s="3">
        <v>0.54547574633478024</v>
      </c>
      <c r="P526" s="11">
        <v>7293543</v>
      </c>
      <c r="Q526" s="12">
        <v>4747087</v>
      </c>
      <c r="R526" s="3">
        <v>0.65086159086194462</v>
      </c>
      <c r="S526" s="10" t="e">
        <f>VLOOKUP(A526,Districts!$A$2:$R$608,19,FALSE)</f>
        <v>#REF!</v>
      </c>
      <c r="T526" s="13" t="e">
        <f>VLOOKUP(A526,Districts!$A$2:$R$608,20,FALSE)</f>
        <v>#REF!</v>
      </c>
      <c r="U526" s="3" t="e">
        <f>VLOOKUP(A526,Districts!$A$2:$R$608,21,FALSE)</f>
        <v>#REF!</v>
      </c>
    </row>
    <row r="527" spans="1:21" x14ac:dyDescent="0.2">
      <c r="A527" s="1" t="s">
        <v>1117</v>
      </c>
      <c r="B527" s="1" t="s">
        <v>1118</v>
      </c>
      <c r="C527" s="1" t="s">
        <v>327</v>
      </c>
      <c r="D527" s="25">
        <v>7507497</v>
      </c>
      <c r="E527" s="25">
        <v>1346041</v>
      </c>
      <c r="F527" s="26">
        <v>0.17929291213835982</v>
      </c>
      <c r="G527" s="25">
        <v>7342885</v>
      </c>
      <c r="H527" s="25">
        <v>1891962</v>
      </c>
      <c r="I527" s="26">
        <f t="shared" si="8"/>
        <v>0.25765921705160844</v>
      </c>
      <c r="J527" s="11">
        <v>7430282</v>
      </c>
      <c r="K527" s="12">
        <v>2062488</v>
      </c>
      <c r="L527" s="3">
        <v>0.27757869755145231</v>
      </c>
      <c r="M527" s="11">
        <v>7787718</v>
      </c>
      <c r="N527" s="12">
        <v>2414063</v>
      </c>
      <c r="O527" s="3">
        <v>0.30998336097942941</v>
      </c>
      <c r="P527" s="11">
        <v>8008071</v>
      </c>
      <c r="Q527" s="12">
        <v>3104665</v>
      </c>
      <c r="R527" s="3">
        <v>0.38769199224132755</v>
      </c>
      <c r="S527" s="10" t="e">
        <f>VLOOKUP(A527,Districts!$A$2:$R$608,19,FALSE)</f>
        <v>#REF!</v>
      </c>
      <c r="T527" s="13" t="e">
        <f>VLOOKUP(A527,Districts!$A$2:$R$608,20,FALSE)</f>
        <v>#REF!</v>
      </c>
      <c r="U527" s="3" t="e">
        <f>VLOOKUP(A527,Districts!$A$2:$R$608,21,FALSE)</f>
        <v>#REF!</v>
      </c>
    </row>
    <row r="528" spans="1:21" x14ac:dyDescent="0.2">
      <c r="A528" s="20">
        <v>49809</v>
      </c>
      <c r="B528" s="21" t="s">
        <v>1434</v>
      </c>
      <c r="C528" s="21" t="s">
        <v>327</v>
      </c>
      <c r="D528" s="39">
        <v>4826770</v>
      </c>
      <c r="E528" s="39">
        <v>733236</v>
      </c>
      <c r="F528" s="40">
        <v>0.15191028368867793</v>
      </c>
      <c r="G528" s="39">
        <v>4854808</v>
      </c>
      <c r="H528" s="39">
        <v>524973</v>
      </c>
      <c r="I528" s="40">
        <f t="shared" si="8"/>
        <v>0.10813465743650419</v>
      </c>
      <c r="J528" s="24"/>
      <c r="K528" s="23"/>
      <c r="L528" s="15"/>
      <c r="M528" s="24"/>
      <c r="N528" s="23"/>
      <c r="O528" s="15"/>
      <c r="P528" s="24"/>
      <c r="Q528" s="23"/>
      <c r="R528" s="15"/>
      <c r="S528" s="66">
        <v>5036251</v>
      </c>
      <c r="T528" s="67">
        <v>2301493</v>
      </c>
      <c r="U528" s="68">
        <v>0.45698536470878837</v>
      </c>
    </row>
    <row r="529" spans="1:21" x14ac:dyDescent="0.2">
      <c r="A529" s="1" t="s">
        <v>1119</v>
      </c>
      <c r="B529" s="1" t="s">
        <v>1120</v>
      </c>
      <c r="C529" s="1" t="s">
        <v>327</v>
      </c>
      <c r="D529" s="25">
        <v>3935081</v>
      </c>
      <c r="E529" s="25">
        <v>1172377</v>
      </c>
      <c r="F529" s="26">
        <v>0.29792957247894009</v>
      </c>
      <c r="G529" s="25">
        <v>3768579</v>
      </c>
      <c r="H529" s="25">
        <v>1389150</v>
      </c>
      <c r="I529" s="26">
        <f t="shared" si="8"/>
        <v>0.36861374008611736</v>
      </c>
      <c r="J529" s="11">
        <v>3716782</v>
      </c>
      <c r="K529" s="12">
        <v>1658031</v>
      </c>
      <c r="L529" s="3">
        <v>0.44609315262503962</v>
      </c>
      <c r="M529" s="11">
        <v>3812009</v>
      </c>
      <c r="N529" s="12">
        <v>1804910</v>
      </c>
      <c r="O529" s="3">
        <v>0.47347999440714855</v>
      </c>
      <c r="P529" s="11">
        <v>3842158</v>
      </c>
      <c r="Q529" s="12">
        <v>1948198</v>
      </c>
      <c r="R529" s="3">
        <v>0.5070582729809654</v>
      </c>
      <c r="S529" s="10" t="e">
        <f>VLOOKUP(A529,Districts!$A$2:$R$608,19,FALSE)</f>
        <v>#REF!</v>
      </c>
      <c r="T529" s="13" t="e">
        <f>VLOOKUP(A529,Districts!$A$2:$R$608,20,FALSE)</f>
        <v>#REF!</v>
      </c>
      <c r="U529" s="3" t="e">
        <f>VLOOKUP(A529,Districts!$A$2:$R$608,21,FALSE)</f>
        <v>#REF!</v>
      </c>
    </row>
    <row r="530" spans="1:21" x14ac:dyDescent="0.2">
      <c r="A530" s="1" t="s">
        <v>1121</v>
      </c>
      <c r="B530" s="1" t="s">
        <v>1122</v>
      </c>
      <c r="C530" s="1" t="s">
        <v>11</v>
      </c>
      <c r="D530" s="25">
        <v>21642832</v>
      </c>
      <c r="E530" s="25">
        <v>1707181</v>
      </c>
      <c r="F530" s="26">
        <v>7.8879741800888165E-2</v>
      </c>
      <c r="G530" s="25">
        <v>21721924</v>
      </c>
      <c r="H530" s="25">
        <v>2407426</v>
      </c>
      <c r="I530" s="26">
        <f t="shared" si="8"/>
        <v>0.11082931696105741</v>
      </c>
      <c r="J530" s="11">
        <v>20761263</v>
      </c>
      <c r="K530" s="12">
        <v>2928303</v>
      </c>
      <c r="L530" s="3">
        <v>0.14104647679671511</v>
      </c>
      <c r="M530" s="11">
        <v>21508556</v>
      </c>
      <c r="N530" s="12">
        <v>3664024</v>
      </c>
      <c r="O530" s="3">
        <v>0.17035192878592129</v>
      </c>
      <c r="P530" s="11">
        <v>21659261</v>
      </c>
      <c r="Q530" s="12">
        <v>5099751</v>
      </c>
      <c r="R530" s="3">
        <v>0.23545360111778513</v>
      </c>
      <c r="S530" s="10" t="e">
        <f>VLOOKUP(A530,Districts!$A$2:$R$608,19,FALSE)</f>
        <v>#REF!</v>
      </c>
      <c r="T530" s="13" t="e">
        <f>VLOOKUP(A530,Districts!$A$2:$R$608,20,FALSE)</f>
        <v>#REF!</v>
      </c>
      <c r="U530" s="3" t="e">
        <f>VLOOKUP(A530,Districts!$A$2:$R$608,21,FALSE)</f>
        <v>#REF!</v>
      </c>
    </row>
    <row r="531" spans="1:21" x14ac:dyDescent="0.2">
      <c r="A531" s="1" t="s">
        <v>1123</v>
      </c>
      <c r="B531" s="1" t="s">
        <v>1124</v>
      </c>
      <c r="C531" s="1" t="s">
        <v>11</v>
      </c>
      <c r="D531" s="25">
        <v>15410977</v>
      </c>
      <c r="E531" s="25">
        <v>3775868</v>
      </c>
      <c r="F531" s="26">
        <v>0.24501159141305578</v>
      </c>
      <c r="G531" s="25">
        <v>15129689</v>
      </c>
      <c r="H531" s="25">
        <v>3991935</v>
      </c>
      <c r="I531" s="26">
        <f t="shared" si="8"/>
        <v>0.26384778960096272</v>
      </c>
      <c r="J531" s="11">
        <v>15515756</v>
      </c>
      <c r="K531" s="12">
        <v>2922989</v>
      </c>
      <c r="L531" s="3">
        <v>0.18838843560055984</v>
      </c>
      <c r="M531" s="11">
        <v>15049273</v>
      </c>
      <c r="N531" s="12">
        <v>2504940</v>
      </c>
      <c r="O531" s="3">
        <v>0.16644923645148837</v>
      </c>
      <c r="P531" s="11">
        <v>14547898</v>
      </c>
      <c r="Q531" s="12">
        <v>3035599</v>
      </c>
      <c r="R531" s="3">
        <v>0.2086623785786785</v>
      </c>
      <c r="S531" s="10" t="e">
        <f>VLOOKUP(A531,Districts!$A$2:$R$608,19,FALSE)</f>
        <v>#REF!</v>
      </c>
      <c r="T531" s="13" t="e">
        <f>VLOOKUP(A531,Districts!$A$2:$R$608,20,FALSE)</f>
        <v>#REF!</v>
      </c>
      <c r="U531" s="3" t="e">
        <f>VLOOKUP(A531,Districts!$A$2:$R$608,21,FALSE)</f>
        <v>#REF!</v>
      </c>
    </row>
    <row r="532" spans="1:21" x14ac:dyDescent="0.2">
      <c r="A532" s="1" t="s">
        <v>1125</v>
      </c>
      <c r="B532" s="1" t="s">
        <v>1126</v>
      </c>
      <c r="C532" s="1" t="s">
        <v>11</v>
      </c>
      <c r="D532" s="25">
        <v>47375400</v>
      </c>
      <c r="E532" s="25">
        <v>15519753</v>
      </c>
      <c r="F532" s="26">
        <v>0.32759096493116679</v>
      </c>
      <c r="G532" s="25">
        <v>49946815</v>
      </c>
      <c r="H532" s="25">
        <v>16945272</v>
      </c>
      <c r="I532" s="26">
        <f t="shared" si="8"/>
        <v>0.33926631758201198</v>
      </c>
      <c r="J532" s="11">
        <v>45954931</v>
      </c>
      <c r="K532" s="12">
        <v>21003624</v>
      </c>
      <c r="L532" s="3">
        <v>0.45704831979836941</v>
      </c>
      <c r="M532" s="11">
        <v>47462020</v>
      </c>
      <c r="N532" s="12">
        <v>25175922</v>
      </c>
      <c r="O532" s="3">
        <v>0.53044354201527877</v>
      </c>
      <c r="P532" s="11">
        <v>49156403</v>
      </c>
      <c r="Q532" s="12">
        <v>29306022</v>
      </c>
      <c r="R532" s="3">
        <v>0.59617913865666694</v>
      </c>
      <c r="S532" s="10" t="e">
        <f>VLOOKUP(A532,Districts!$A$2:$R$608,19,FALSE)</f>
        <v>#REF!</v>
      </c>
      <c r="T532" s="13" t="e">
        <f>VLOOKUP(A532,Districts!$A$2:$R$608,20,FALSE)</f>
        <v>#REF!</v>
      </c>
      <c r="U532" s="3" t="e">
        <f>VLOOKUP(A532,Districts!$A$2:$R$608,21,FALSE)</f>
        <v>#REF!</v>
      </c>
    </row>
    <row r="533" spans="1:21" x14ac:dyDescent="0.2">
      <c r="A533" s="1" t="s">
        <v>1127</v>
      </c>
      <c r="B533" s="1" t="s">
        <v>1128</v>
      </c>
      <c r="C533" s="1" t="s">
        <v>11</v>
      </c>
      <c r="D533" s="25">
        <v>31121890</v>
      </c>
      <c r="E533" s="25">
        <v>6422473</v>
      </c>
      <c r="F533" s="26">
        <v>0.20636513399411155</v>
      </c>
      <c r="G533" s="25">
        <v>30803590</v>
      </c>
      <c r="H533" s="25">
        <v>4801987</v>
      </c>
      <c r="I533" s="26">
        <f t="shared" si="8"/>
        <v>0.15589049847761252</v>
      </c>
      <c r="J533" s="11">
        <v>28871643</v>
      </c>
      <c r="K533" s="12">
        <v>4591411</v>
      </c>
      <c r="L533" s="3">
        <v>0.1590283933616109</v>
      </c>
      <c r="M533" s="11">
        <v>28555446</v>
      </c>
      <c r="N533" s="12">
        <v>5881257</v>
      </c>
      <c r="O533" s="3">
        <v>0.20595920652053551</v>
      </c>
      <c r="P533" s="11">
        <v>29855767</v>
      </c>
      <c r="Q533" s="12">
        <v>7448155</v>
      </c>
      <c r="R533" s="3">
        <v>0.24947123281073302</v>
      </c>
      <c r="S533" s="10" t="e">
        <f>VLOOKUP(A533,Districts!$A$2:$R$608,19,FALSE)</f>
        <v>#REF!</v>
      </c>
      <c r="T533" s="13" t="e">
        <f>VLOOKUP(A533,Districts!$A$2:$R$608,20,FALSE)</f>
        <v>#REF!</v>
      </c>
      <c r="U533" s="3" t="e">
        <f>VLOOKUP(A533,Districts!$A$2:$R$608,21,FALSE)</f>
        <v>#REF!</v>
      </c>
    </row>
    <row r="534" spans="1:21" x14ac:dyDescent="0.2">
      <c r="A534" s="1" t="s">
        <v>1129</v>
      </c>
      <c r="B534" s="1" t="s">
        <v>1130</v>
      </c>
      <c r="C534" s="1" t="s">
        <v>11</v>
      </c>
      <c r="D534" s="25">
        <v>24762096</v>
      </c>
      <c r="E534" s="25">
        <v>4328524</v>
      </c>
      <c r="F534" s="26">
        <v>0.17480442689504153</v>
      </c>
      <c r="G534" s="25">
        <v>25317330</v>
      </c>
      <c r="H534" s="25">
        <v>2552670</v>
      </c>
      <c r="I534" s="26">
        <f t="shared" si="8"/>
        <v>0.10082698294014417</v>
      </c>
      <c r="J534" s="11">
        <v>24076160</v>
      </c>
      <c r="K534" s="12">
        <v>1354234</v>
      </c>
      <c r="L534" s="3">
        <v>5.6247923256864882E-2</v>
      </c>
      <c r="M534" s="11">
        <v>23474771</v>
      </c>
      <c r="N534" s="12">
        <v>2310532</v>
      </c>
      <c r="O534" s="3">
        <v>9.8426178470494979E-2</v>
      </c>
      <c r="P534" s="11">
        <v>24376908</v>
      </c>
      <c r="Q534" s="12">
        <v>3531768</v>
      </c>
      <c r="R534" s="3">
        <v>0.14488170525974828</v>
      </c>
      <c r="S534" s="10" t="e">
        <f>VLOOKUP(A534,Districts!$A$2:$R$608,19,FALSE)</f>
        <v>#REF!</v>
      </c>
      <c r="T534" s="13" t="e">
        <f>VLOOKUP(A534,Districts!$A$2:$R$608,20,FALSE)</f>
        <v>#REF!</v>
      </c>
      <c r="U534" s="3" t="e">
        <f>VLOOKUP(A534,Districts!$A$2:$R$608,21,FALSE)</f>
        <v>#REF!</v>
      </c>
    </row>
    <row r="535" spans="1:21" x14ac:dyDescent="0.2">
      <c r="A535" s="1" t="s">
        <v>1131</v>
      </c>
      <c r="B535" s="1" t="s">
        <v>1132</v>
      </c>
      <c r="C535" s="1" t="s">
        <v>11</v>
      </c>
      <c r="D535" s="25">
        <v>20462608</v>
      </c>
      <c r="E535" s="25">
        <v>9018528</v>
      </c>
      <c r="F535" s="26">
        <v>0.44073209045494105</v>
      </c>
      <c r="G535" s="25">
        <v>22405526</v>
      </c>
      <c r="H535" s="25">
        <v>8150679</v>
      </c>
      <c r="I535" s="26">
        <f t="shared" si="8"/>
        <v>0.36377985502326526</v>
      </c>
      <c r="J535" s="11">
        <v>21894852</v>
      </c>
      <c r="K535" s="12">
        <v>7516681</v>
      </c>
      <c r="L535" s="3">
        <v>0.34330814385043573</v>
      </c>
      <c r="M535" s="11">
        <v>20811430</v>
      </c>
      <c r="N535" s="12">
        <v>8610717</v>
      </c>
      <c r="O535" s="3">
        <v>0.41374941558557005</v>
      </c>
      <c r="P535" s="11">
        <v>22115306</v>
      </c>
      <c r="Q535" s="12">
        <v>8325410</v>
      </c>
      <c r="R535" s="3">
        <v>0.37645465995360861</v>
      </c>
      <c r="S535" s="10" t="e">
        <f>VLOOKUP(A535,Districts!$A$2:$R$608,19,FALSE)</f>
        <v>#REF!</v>
      </c>
      <c r="T535" s="13" t="e">
        <f>VLOOKUP(A535,Districts!$A$2:$R$608,20,FALSE)</f>
        <v>#REF!</v>
      </c>
      <c r="U535" s="3" t="e">
        <f>VLOOKUP(A535,Districts!$A$2:$R$608,21,FALSE)</f>
        <v>#REF!</v>
      </c>
    </row>
    <row r="536" spans="1:21" x14ac:dyDescent="0.2">
      <c r="A536" s="1" t="s">
        <v>1133</v>
      </c>
      <c r="B536" s="1" t="s">
        <v>1134</v>
      </c>
      <c r="C536" s="1" t="s">
        <v>11</v>
      </c>
      <c r="D536" s="25">
        <v>16054304</v>
      </c>
      <c r="E536" s="25">
        <v>581784</v>
      </c>
      <c r="F536" s="26">
        <v>3.6238506508908766E-2</v>
      </c>
      <c r="G536" s="25">
        <v>16549400</v>
      </c>
      <c r="H536" s="25">
        <v>666206</v>
      </c>
      <c r="I536" s="26">
        <f t="shared" si="8"/>
        <v>4.0255598390273969E-2</v>
      </c>
      <c r="J536" s="11">
        <v>15421660</v>
      </c>
      <c r="K536" s="12">
        <v>1294345</v>
      </c>
      <c r="L536" s="3">
        <v>8.3930329160414638E-2</v>
      </c>
      <c r="M536" s="11">
        <v>15629292</v>
      </c>
      <c r="N536" s="12">
        <v>2608872</v>
      </c>
      <c r="O536" s="3">
        <v>0.1669219565416015</v>
      </c>
      <c r="P536" s="11">
        <v>15378410</v>
      </c>
      <c r="Q536" s="12">
        <v>4649025</v>
      </c>
      <c r="R536" s="3">
        <v>0.30230856115814314</v>
      </c>
      <c r="S536" s="10" t="e">
        <f>VLOOKUP(A536,Districts!$A$2:$R$608,19,FALSE)</f>
        <v>#REF!</v>
      </c>
      <c r="T536" s="13" t="e">
        <f>VLOOKUP(A536,Districts!$A$2:$R$608,20,FALSE)</f>
        <v>#REF!</v>
      </c>
      <c r="U536" s="3" t="e">
        <f>VLOOKUP(A536,Districts!$A$2:$R$608,21,FALSE)</f>
        <v>#REF!</v>
      </c>
    </row>
    <row r="537" spans="1:21" x14ac:dyDescent="0.2">
      <c r="A537" s="1" t="s">
        <v>1135</v>
      </c>
      <c r="B537" s="1" t="s">
        <v>762</v>
      </c>
      <c r="C537" s="1" t="s">
        <v>11</v>
      </c>
      <c r="D537" s="25">
        <v>16444852</v>
      </c>
      <c r="E537" s="25">
        <v>1505085</v>
      </c>
      <c r="F537" s="26">
        <v>9.1523170898710426E-2</v>
      </c>
      <c r="G537" s="25">
        <v>17368352</v>
      </c>
      <c r="H537" s="25">
        <v>1970278</v>
      </c>
      <c r="I537" s="26">
        <f t="shared" si="8"/>
        <v>0.11344069949756891</v>
      </c>
      <c r="J537" s="11">
        <v>17108405</v>
      </c>
      <c r="K537" s="12">
        <v>3213571</v>
      </c>
      <c r="L537" s="3">
        <v>0.18783580351295168</v>
      </c>
      <c r="M537" s="11">
        <v>18045584</v>
      </c>
      <c r="N537" s="12">
        <v>4157267</v>
      </c>
      <c r="O537" s="3">
        <v>0.23037586370161253</v>
      </c>
      <c r="P537" s="11">
        <v>18123842</v>
      </c>
      <c r="Q537" s="12">
        <v>5239538</v>
      </c>
      <c r="R537" s="3">
        <v>0.28909642889184312</v>
      </c>
      <c r="S537" s="10" t="e">
        <f>VLOOKUP(A537,Districts!$A$2:$R$608,19,FALSE)</f>
        <v>#REF!</v>
      </c>
      <c r="T537" s="13" t="e">
        <f>VLOOKUP(A537,Districts!$A$2:$R$608,20,FALSE)</f>
        <v>#REF!</v>
      </c>
      <c r="U537" s="3" t="e">
        <f>VLOOKUP(A537,Districts!$A$2:$R$608,21,FALSE)</f>
        <v>#REF!</v>
      </c>
    </row>
    <row r="538" spans="1:21" x14ac:dyDescent="0.2">
      <c r="A538" s="1" t="s">
        <v>1136</v>
      </c>
      <c r="B538" s="1" t="s">
        <v>1137</v>
      </c>
      <c r="C538" s="1" t="s">
        <v>11</v>
      </c>
      <c r="D538" s="25">
        <v>8201600</v>
      </c>
      <c r="E538" s="25">
        <v>2390270</v>
      </c>
      <c r="F538" s="26">
        <v>0.29143947522434649</v>
      </c>
      <c r="G538" s="25">
        <v>8010460</v>
      </c>
      <c r="H538" s="25">
        <v>2007637</v>
      </c>
      <c r="I538" s="26">
        <f t="shared" si="8"/>
        <v>0.25062693028864758</v>
      </c>
      <c r="J538" s="11">
        <v>7406222</v>
      </c>
      <c r="K538" s="12">
        <v>1586814</v>
      </c>
      <c r="L538" s="3">
        <v>0.21425417709596067</v>
      </c>
      <c r="M538" s="11">
        <v>7355278</v>
      </c>
      <c r="N538" s="12">
        <v>1491525</v>
      </c>
      <c r="O538" s="3">
        <v>0.20278295395496948</v>
      </c>
      <c r="P538" s="11">
        <v>7405242</v>
      </c>
      <c r="Q538" s="12">
        <v>1753425</v>
      </c>
      <c r="R538" s="3">
        <v>0.23678159336318785</v>
      </c>
      <c r="S538" s="10" t="e">
        <f>VLOOKUP(A538,Districts!$A$2:$R$608,19,FALSE)</f>
        <v>#REF!</v>
      </c>
      <c r="T538" s="13" t="e">
        <f>VLOOKUP(A538,Districts!$A$2:$R$608,20,FALSE)</f>
        <v>#REF!</v>
      </c>
      <c r="U538" s="3" t="e">
        <f>VLOOKUP(A538,Districts!$A$2:$R$608,21,FALSE)</f>
        <v>#REF!</v>
      </c>
    </row>
    <row r="539" spans="1:21" x14ac:dyDescent="0.2">
      <c r="A539" s="1" t="s">
        <v>1138</v>
      </c>
      <c r="B539" s="1" t="s">
        <v>530</v>
      </c>
      <c r="C539" s="1" t="s">
        <v>11</v>
      </c>
      <c r="D539" s="25">
        <v>43756755</v>
      </c>
      <c r="E539" s="25">
        <v>24221719</v>
      </c>
      <c r="F539" s="26">
        <v>0.55355382271834375</v>
      </c>
      <c r="G539" s="25">
        <v>41668018</v>
      </c>
      <c r="H539" s="25">
        <v>22123088</v>
      </c>
      <c r="I539" s="26">
        <f t="shared" si="8"/>
        <v>0.53093689265469746</v>
      </c>
      <c r="J539" s="11">
        <v>40321789</v>
      </c>
      <c r="K539" s="12">
        <v>21304650</v>
      </c>
      <c r="L539" s="3">
        <v>0.52836569329798333</v>
      </c>
      <c r="M539" s="11">
        <v>41754160</v>
      </c>
      <c r="N539" s="12">
        <v>20554512</v>
      </c>
      <c r="O539" s="3">
        <v>0.49227459012467262</v>
      </c>
      <c r="P539" s="11">
        <v>43840077</v>
      </c>
      <c r="Q539" s="12">
        <v>19913225</v>
      </c>
      <c r="R539" s="3">
        <v>0.45422422501675808</v>
      </c>
      <c r="S539" s="10" t="e">
        <f>VLOOKUP(A539,Districts!$A$2:$R$608,19,FALSE)</f>
        <v>#REF!</v>
      </c>
      <c r="T539" s="13" t="e">
        <f>VLOOKUP(A539,Districts!$A$2:$R$608,20,FALSE)</f>
        <v>#REF!</v>
      </c>
      <c r="U539" s="3" t="e">
        <f>VLOOKUP(A539,Districts!$A$2:$R$608,21,FALSE)</f>
        <v>#REF!</v>
      </c>
    </row>
    <row r="540" spans="1:21" x14ac:dyDescent="0.2">
      <c r="A540" s="1" t="s">
        <v>1139</v>
      </c>
      <c r="B540" s="1" t="s">
        <v>1140</v>
      </c>
      <c r="C540" s="1" t="s">
        <v>11</v>
      </c>
      <c r="D540" s="25">
        <v>49394947</v>
      </c>
      <c r="E540" s="25">
        <v>11965018</v>
      </c>
      <c r="F540" s="26">
        <v>0.24223161935976972</v>
      </c>
      <c r="G540" s="25">
        <v>50595926</v>
      </c>
      <c r="H540" s="25">
        <v>10760223</v>
      </c>
      <c r="I540" s="26">
        <f t="shared" si="8"/>
        <v>0.21266975131555058</v>
      </c>
      <c r="J540" s="11">
        <v>48234008</v>
      </c>
      <c r="K540" s="12">
        <v>11878875</v>
      </c>
      <c r="L540" s="3">
        <v>0.24627592631323525</v>
      </c>
      <c r="M540" s="11">
        <v>46218680</v>
      </c>
      <c r="N540" s="12">
        <v>16607088</v>
      </c>
      <c r="O540" s="3">
        <v>0.35931549754341752</v>
      </c>
      <c r="P540" s="11">
        <v>48953377</v>
      </c>
      <c r="Q540" s="12">
        <v>19862824</v>
      </c>
      <c r="R540" s="3">
        <v>0.40574982191729081</v>
      </c>
      <c r="S540" s="10" t="e">
        <f>VLOOKUP(A540,Districts!$A$2:$R$608,19,FALSE)</f>
        <v>#REF!</v>
      </c>
      <c r="T540" s="13" t="e">
        <f>VLOOKUP(A540,Districts!$A$2:$R$608,20,FALSE)</f>
        <v>#REF!</v>
      </c>
      <c r="U540" s="3" t="e">
        <f>VLOOKUP(A540,Districts!$A$2:$R$608,21,FALSE)</f>
        <v>#REF!</v>
      </c>
    </row>
    <row r="541" spans="1:21" x14ac:dyDescent="0.2">
      <c r="A541" s="1" t="s">
        <v>1141</v>
      </c>
      <c r="B541" s="1" t="s">
        <v>1142</v>
      </c>
      <c r="C541" s="1" t="s">
        <v>11</v>
      </c>
      <c r="D541" s="25">
        <v>13176224</v>
      </c>
      <c r="E541" s="25">
        <v>2189670</v>
      </c>
      <c r="F541" s="26">
        <v>0.16618342250404972</v>
      </c>
      <c r="G541" s="25">
        <v>12577567</v>
      </c>
      <c r="H541" s="25">
        <v>3201033</v>
      </c>
      <c r="I541" s="26">
        <f t="shared" si="8"/>
        <v>0.25450335506064092</v>
      </c>
      <c r="J541" s="11">
        <v>12899341</v>
      </c>
      <c r="K541" s="12">
        <v>3088041</v>
      </c>
      <c r="L541" s="3">
        <v>0.23939525282725682</v>
      </c>
      <c r="M541" s="11">
        <v>12949720</v>
      </c>
      <c r="N541" s="12">
        <v>3592441</v>
      </c>
      <c r="O541" s="3">
        <v>0.27741456958142724</v>
      </c>
      <c r="P541" s="11">
        <v>13405739</v>
      </c>
      <c r="Q541" s="12">
        <v>4489178</v>
      </c>
      <c r="R541" s="3">
        <v>0.334869864317066</v>
      </c>
      <c r="S541" s="10" t="e">
        <f>VLOOKUP(A541,Districts!$A$2:$R$608,19,FALSE)</f>
        <v>#REF!</v>
      </c>
      <c r="T541" s="13" t="e">
        <f>VLOOKUP(A541,Districts!$A$2:$R$608,20,FALSE)</f>
        <v>#REF!</v>
      </c>
      <c r="U541" s="3" t="e">
        <f>VLOOKUP(A541,Districts!$A$2:$R$608,21,FALSE)</f>
        <v>#REF!</v>
      </c>
    </row>
    <row r="542" spans="1:21" x14ac:dyDescent="0.2">
      <c r="A542" s="1" t="s">
        <v>1143</v>
      </c>
      <c r="B542" s="1" t="s">
        <v>1144</v>
      </c>
      <c r="C542" s="1" t="s">
        <v>11</v>
      </c>
      <c r="D542" s="25">
        <v>11339360</v>
      </c>
      <c r="E542" s="25">
        <v>1472653</v>
      </c>
      <c r="F542" s="26">
        <v>0.12987090982207108</v>
      </c>
      <c r="G542" s="25">
        <v>11431602</v>
      </c>
      <c r="H542" s="25">
        <v>2502957</v>
      </c>
      <c r="I542" s="26">
        <f t="shared" si="8"/>
        <v>0.21895067725415912</v>
      </c>
      <c r="J542" s="11">
        <v>11567522</v>
      </c>
      <c r="K542" s="12">
        <v>3096874</v>
      </c>
      <c r="L542" s="3">
        <v>0.26772147051027867</v>
      </c>
      <c r="M542" s="11">
        <v>11823556</v>
      </c>
      <c r="N542" s="12">
        <v>3777400</v>
      </c>
      <c r="O542" s="3">
        <v>0.31948087360519967</v>
      </c>
      <c r="P542" s="11">
        <v>12193146</v>
      </c>
      <c r="Q542" s="12">
        <v>4160913</v>
      </c>
      <c r="R542" s="3">
        <v>0.34125015808061349</v>
      </c>
      <c r="S542" s="10" t="e">
        <f>VLOOKUP(A542,Districts!$A$2:$R$608,19,FALSE)</f>
        <v>#REF!</v>
      </c>
      <c r="T542" s="13" t="e">
        <f>VLOOKUP(A542,Districts!$A$2:$R$608,20,FALSE)</f>
        <v>#REF!</v>
      </c>
      <c r="U542" s="3" t="e">
        <f>VLOOKUP(A542,Districts!$A$2:$R$608,21,FALSE)</f>
        <v>#REF!</v>
      </c>
    </row>
    <row r="543" spans="1:21" x14ac:dyDescent="0.2">
      <c r="A543" s="1" t="s">
        <v>1145</v>
      </c>
      <c r="B543" s="1" t="s">
        <v>1146</v>
      </c>
      <c r="C543" s="1" t="s">
        <v>8</v>
      </c>
      <c r="D543" s="25">
        <v>22403431</v>
      </c>
      <c r="E543" s="25">
        <v>7289831</v>
      </c>
      <c r="F543" s="26">
        <v>0.32538904420488096</v>
      </c>
      <c r="G543" s="25">
        <v>21873357</v>
      </c>
      <c r="H543" s="25">
        <v>6074115</v>
      </c>
      <c r="I543" s="26">
        <f t="shared" si="8"/>
        <v>0.27769468582257401</v>
      </c>
      <c r="J543" s="11">
        <v>22291753</v>
      </c>
      <c r="K543" s="12">
        <v>5533215</v>
      </c>
      <c r="L543" s="3">
        <v>0.24821802933129575</v>
      </c>
      <c r="M543" s="11">
        <v>23681344</v>
      </c>
      <c r="N543" s="12">
        <v>6050982</v>
      </c>
      <c r="O543" s="3">
        <v>0.25551683215276971</v>
      </c>
      <c r="P543" s="11">
        <v>23974004</v>
      </c>
      <c r="Q543" s="12">
        <v>7045638</v>
      </c>
      <c r="R543" s="3">
        <v>0.29388657814522762</v>
      </c>
      <c r="S543" s="10" t="e">
        <f>VLOOKUP(A543,Districts!$A$2:$R$608,19,FALSE)</f>
        <v>#REF!</v>
      </c>
      <c r="T543" s="13" t="e">
        <f>VLOOKUP(A543,Districts!$A$2:$R$608,20,FALSE)</f>
        <v>#REF!</v>
      </c>
      <c r="U543" s="3" t="e">
        <f>VLOOKUP(A543,Districts!$A$2:$R$608,21,FALSE)</f>
        <v>#REF!</v>
      </c>
    </row>
    <row r="544" spans="1:21" x14ac:dyDescent="0.2">
      <c r="A544" s="1" t="s">
        <v>1147</v>
      </c>
      <c r="B544" s="1" t="s">
        <v>1148</v>
      </c>
      <c r="C544" s="1" t="s">
        <v>8</v>
      </c>
      <c r="D544" s="25">
        <v>32200006</v>
      </c>
      <c r="E544" s="25">
        <v>7742577</v>
      </c>
      <c r="F544" s="26">
        <v>0.2404526570585111</v>
      </c>
      <c r="G544" s="25">
        <v>32733401</v>
      </c>
      <c r="H544" s="25">
        <v>9937194</v>
      </c>
      <c r="I544" s="26">
        <f t="shared" si="8"/>
        <v>0.3035796372029903</v>
      </c>
      <c r="J544" s="11">
        <v>31284203</v>
      </c>
      <c r="K544" s="12">
        <v>7240573</v>
      </c>
      <c r="L544" s="3">
        <v>0.23144502035100589</v>
      </c>
      <c r="M544" s="11">
        <v>31169287</v>
      </c>
      <c r="N544" s="12">
        <v>9777241</v>
      </c>
      <c r="O544" s="3">
        <v>0.31368189461632534</v>
      </c>
      <c r="P544" s="11">
        <v>31537215</v>
      </c>
      <c r="Q544" s="12">
        <v>14950518</v>
      </c>
      <c r="R544" s="3">
        <v>0.47405955154886059</v>
      </c>
      <c r="S544" s="10" t="e">
        <f>VLOOKUP(A544,Districts!$A$2:$R$608,19,FALSE)</f>
        <v>#REF!</v>
      </c>
      <c r="T544" s="13" t="e">
        <f>VLOOKUP(A544,Districts!$A$2:$R$608,20,FALSE)</f>
        <v>#REF!</v>
      </c>
      <c r="U544" s="3" t="e">
        <f>VLOOKUP(A544,Districts!$A$2:$R$608,21,FALSE)</f>
        <v>#REF!</v>
      </c>
    </row>
    <row r="545" spans="1:21" x14ac:dyDescent="0.2">
      <c r="A545" s="1" t="s">
        <v>1149</v>
      </c>
      <c r="B545" s="1" t="s">
        <v>1150</v>
      </c>
      <c r="C545" s="1" t="s">
        <v>8</v>
      </c>
      <c r="D545" s="25">
        <v>21741283</v>
      </c>
      <c r="E545" s="25">
        <v>49810</v>
      </c>
      <c r="F545" s="26">
        <v>2.291033146479902E-3</v>
      </c>
      <c r="G545" s="25">
        <v>23248823</v>
      </c>
      <c r="H545" s="25">
        <v>300330</v>
      </c>
      <c r="I545" s="26">
        <f t="shared" si="8"/>
        <v>1.2918073314937276E-2</v>
      </c>
      <c r="J545" s="11">
        <v>20710124</v>
      </c>
      <c r="K545" s="12">
        <v>-541188</v>
      </c>
      <c r="L545" s="3">
        <v>-2.6131567343585196E-2</v>
      </c>
      <c r="M545" s="11">
        <v>21071106</v>
      </c>
      <c r="N545" s="12">
        <v>-750094</v>
      </c>
      <c r="O545" s="3">
        <v>-3.5598226310474636E-2</v>
      </c>
      <c r="P545" s="11">
        <v>23959088</v>
      </c>
      <c r="Q545" s="12">
        <v>-1581701</v>
      </c>
      <c r="R545" s="3">
        <v>-6.6016744877768305E-2</v>
      </c>
      <c r="S545" s="10" t="e">
        <f>VLOOKUP(A545,Districts!$A$2:$R$608,19,FALSE)</f>
        <v>#REF!</v>
      </c>
      <c r="T545" s="13" t="e">
        <f>VLOOKUP(A545,Districts!$A$2:$R$608,20,FALSE)</f>
        <v>#REF!</v>
      </c>
      <c r="U545" s="3" t="e">
        <f>VLOOKUP(A545,Districts!$A$2:$R$608,21,FALSE)</f>
        <v>#REF!</v>
      </c>
    </row>
    <row r="546" spans="1:21" x14ac:dyDescent="0.2">
      <c r="A546" s="1" t="s">
        <v>1151</v>
      </c>
      <c r="B546" s="1" t="s">
        <v>4</v>
      </c>
      <c r="C546" s="1" t="s">
        <v>8</v>
      </c>
      <c r="D546" s="25">
        <v>12871583</v>
      </c>
      <c r="E546" s="25">
        <v>993221</v>
      </c>
      <c r="F546" s="26">
        <v>7.7163857778798459E-2</v>
      </c>
      <c r="G546" s="25">
        <v>13107510</v>
      </c>
      <c r="H546" s="25">
        <v>486069</v>
      </c>
      <c r="I546" s="26">
        <f t="shared" si="8"/>
        <v>3.7083244643719517E-2</v>
      </c>
      <c r="J546" s="11">
        <v>13185573</v>
      </c>
      <c r="K546" s="12">
        <v>613630</v>
      </c>
      <c r="L546" s="3">
        <v>4.6537985114488388E-2</v>
      </c>
      <c r="M546" s="11">
        <v>13083644</v>
      </c>
      <c r="N546" s="12">
        <v>1466339</v>
      </c>
      <c r="O546" s="3">
        <v>0.11207420501505544</v>
      </c>
      <c r="P546" s="11">
        <v>13754438</v>
      </c>
      <c r="Q546" s="12">
        <v>2920673</v>
      </c>
      <c r="R546" s="3">
        <v>0.21234404488209552</v>
      </c>
      <c r="S546" s="10" t="e">
        <f>VLOOKUP(A546,Districts!$A$2:$R$608,19,FALSE)</f>
        <v>#REF!</v>
      </c>
      <c r="T546" s="13" t="e">
        <f>VLOOKUP(A546,Districts!$A$2:$R$608,20,FALSE)</f>
        <v>#REF!</v>
      </c>
      <c r="U546" s="3" t="e">
        <f>VLOOKUP(A546,Districts!$A$2:$R$608,21,FALSE)</f>
        <v>#REF!</v>
      </c>
    </row>
    <row r="547" spans="1:21" x14ac:dyDescent="0.2">
      <c r="A547" s="1" t="s">
        <v>1152</v>
      </c>
      <c r="B547" s="1" t="s">
        <v>1091</v>
      </c>
      <c r="C547" s="1" t="s">
        <v>8</v>
      </c>
      <c r="D547" s="25">
        <v>35843179</v>
      </c>
      <c r="E547" s="25">
        <v>3367181</v>
      </c>
      <c r="F547" s="26">
        <v>9.3942030086114847E-2</v>
      </c>
      <c r="G547" s="25">
        <v>35002091</v>
      </c>
      <c r="H547" s="25">
        <v>1896887</v>
      </c>
      <c r="I547" s="26">
        <f t="shared" si="8"/>
        <v>5.4193533752026415E-2</v>
      </c>
      <c r="J547" s="11">
        <v>36076833</v>
      </c>
      <c r="K547" s="12">
        <v>1510642</v>
      </c>
      <c r="L547" s="3">
        <v>4.1872910518503663E-2</v>
      </c>
      <c r="M547" s="11">
        <v>34297815</v>
      </c>
      <c r="N547" s="12">
        <v>3079374</v>
      </c>
      <c r="O547" s="3">
        <v>8.9783387075823923E-2</v>
      </c>
      <c r="P547" s="11">
        <v>35518847</v>
      </c>
      <c r="Q547" s="12">
        <v>4684234</v>
      </c>
      <c r="R547" s="3">
        <v>0.13188023811696364</v>
      </c>
      <c r="S547" s="10" t="e">
        <f>VLOOKUP(A547,Districts!$A$2:$R$608,19,FALSE)</f>
        <v>#REF!</v>
      </c>
      <c r="T547" s="13" t="e">
        <f>VLOOKUP(A547,Districts!$A$2:$R$608,20,FALSE)</f>
        <v>#REF!</v>
      </c>
      <c r="U547" s="3" t="e">
        <f>VLOOKUP(A547,Districts!$A$2:$R$608,21,FALSE)</f>
        <v>#REF!</v>
      </c>
    </row>
    <row r="548" spans="1:21" x14ac:dyDescent="0.2">
      <c r="A548" s="1" t="s">
        <v>1153</v>
      </c>
      <c r="B548" s="1" t="s">
        <v>1154</v>
      </c>
      <c r="C548" s="1" t="s">
        <v>8</v>
      </c>
      <c r="D548" s="25">
        <v>59814365</v>
      </c>
      <c r="E548" s="25">
        <v>10275952</v>
      </c>
      <c r="F548" s="26">
        <v>0.17179739348566184</v>
      </c>
      <c r="G548" s="25">
        <v>57064956</v>
      </c>
      <c r="H548" s="25">
        <v>11503193</v>
      </c>
      <c r="I548" s="26">
        <f t="shared" si="8"/>
        <v>0.20158068640235174</v>
      </c>
      <c r="J548" s="11">
        <v>56543581</v>
      </c>
      <c r="K548" s="12">
        <v>15124906</v>
      </c>
      <c r="L548" s="3">
        <v>0.26749112335138447</v>
      </c>
      <c r="M548" s="11">
        <v>55617994</v>
      </c>
      <c r="N548" s="12">
        <v>19167020</v>
      </c>
      <c r="O548" s="3">
        <v>0.34461904541181404</v>
      </c>
      <c r="P548" s="11">
        <v>56306335</v>
      </c>
      <c r="Q548" s="12">
        <v>24062618</v>
      </c>
      <c r="R548" s="3">
        <v>0.42735187790148305</v>
      </c>
      <c r="S548" s="10" t="e">
        <f>VLOOKUP(A548,Districts!$A$2:$R$608,19,FALSE)</f>
        <v>#REF!</v>
      </c>
      <c r="T548" s="13" t="e">
        <f>VLOOKUP(A548,Districts!$A$2:$R$608,20,FALSE)</f>
        <v>#REF!</v>
      </c>
      <c r="U548" s="3" t="e">
        <f>VLOOKUP(A548,Districts!$A$2:$R$608,21,FALSE)</f>
        <v>#REF!</v>
      </c>
    </row>
    <row r="549" spans="1:21" x14ac:dyDescent="0.2">
      <c r="A549" s="1" t="s">
        <v>1155</v>
      </c>
      <c r="B549" s="1" t="s">
        <v>1156</v>
      </c>
      <c r="C549" s="1" t="s">
        <v>8</v>
      </c>
      <c r="D549" s="25">
        <v>9210131</v>
      </c>
      <c r="E549" s="25">
        <v>3323634</v>
      </c>
      <c r="F549" s="26">
        <v>0.36086717984793049</v>
      </c>
      <c r="G549" s="25">
        <v>9238897</v>
      </c>
      <c r="H549" s="25">
        <v>2779747</v>
      </c>
      <c r="I549" s="26">
        <f t="shared" si="8"/>
        <v>0.30087433597322277</v>
      </c>
      <c r="J549" s="11">
        <v>9117711</v>
      </c>
      <c r="K549" s="12">
        <v>2171134</v>
      </c>
      <c r="L549" s="3">
        <v>0.23812270426206752</v>
      </c>
      <c r="M549" s="11">
        <v>9287713</v>
      </c>
      <c r="N549" s="12">
        <v>1738242</v>
      </c>
      <c r="O549" s="3">
        <v>0.18715500791206618</v>
      </c>
      <c r="P549" s="11">
        <v>9111799</v>
      </c>
      <c r="Q549" s="12">
        <v>1947697</v>
      </c>
      <c r="R549" s="3">
        <v>0.21375548341222189</v>
      </c>
      <c r="S549" s="10" t="e">
        <f>VLOOKUP(A549,Districts!$A$2:$R$608,19,FALSE)</f>
        <v>#REF!</v>
      </c>
      <c r="T549" s="13" t="e">
        <f>VLOOKUP(A549,Districts!$A$2:$R$608,20,FALSE)</f>
        <v>#REF!</v>
      </c>
      <c r="U549" s="3" t="e">
        <f>VLOOKUP(A549,Districts!$A$2:$R$608,21,FALSE)</f>
        <v>#REF!</v>
      </c>
    </row>
    <row r="550" spans="1:21" x14ac:dyDescent="0.2">
      <c r="A550" s="1" t="s">
        <v>1157</v>
      </c>
      <c r="B550" s="1" t="s">
        <v>1158</v>
      </c>
      <c r="C550" s="1" t="s">
        <v>8</v>
      </c>
      <c r="D550" s="25">
        <v>40587442</v>
      </c>
      <c r="E550" s="25">
        <v>5252018</v>
      </c>
      <c r="F550" s="26">
        <v>0.12940007404260659</v>
      </c>
      <c r="G550" s="25">
        <v>37927756</v>
      </c>
      <c r="H550" s="25">
        <v>6731066</v>
      </c>
      <c r="I550" s="26">
        <f t="shared" si="8"/>
        <v>0.1774707156416003</v>
      </c>
      <c r="J550" s="11">
        <v>36915355</v>
      </c>
      <c r="K550" s="12">
        <v>11147823</v>
      </c>
      <c r="L550" s="3">
        <v>0.30198336166616846</v>
      </c>
      <c r="M550" s="11">
        <v>37749976</v>
      </c>
      <c r="N550" s="12">
        <v>15384690</v>
      </c>
      <c r="O550" s="3">
        <v>0.40754171605301154</v>
      </c>
      <c r="P550" s="11">
        <v>39172284</v>
      </c>
      <c r="Q550" s="12">
        <v>18894883</v>
      </c>
      <c r="R550" s="3">
        <v>0.48235336494548031</v>
      </c>
      <c r="S550" s="10" t="e">
        <f>VLOOKUP(A550,Districts!$A$2:$R$608,19,FALSE)</f>
        <v>#REF!</v>
      </c>
      <c r="T550" s="13" t="e">
        <f>VLOOKUP(A550,Districts!$A$2:$R$608,20,FALSE)</f>
        <v>#REF!</v>
      </c>
      <c r="U550" s="3" t="e">
        <f>VLOOKUP(A550,Districts!$A$2:$R$608,21,FALSE)</f>
        <v>#REF!</v>
      </c>
    </row>
    <row r="551" spans="1:21" x14ac:dyDescent="0.2">
      <c r="A551" s="1" t="s">
        <v>1159</v>
      </c>
      <c r="B551" s="1" t="s">
        <v>1160</v>
      </c>
      <c r="C551" s="1" t="s">
        <v>8</v>
      </c>
      <c r="D551" s="25">
        <v>30467941</v>
      </c>
      <c r="E551" s="25">
        <v>14537785</v>
      </c>
      <c r="F551" s="26">
        <v>0.47715022816934033</v>
      </c>
      <c r="G551" s="25">
        <v>30905336</v>
      </c>
      <c r="H551" s="25">
        <v>15403005</v>
      </c>
      <c r="I551" s="26">
        <f t="shared" si="8"/>
        <v>0.49839306066758182</v>
      </c>
      <c r="J551" s="11">
        <v>36340079</v>
      </c>
      <c r="K551" s="12">
        <v>16482595</v>
      </c>
      <c r="L551" s="3">
        <v>0.45356519450604388</v>
      </c>
      <c r="M551" s="11">
        <v>31992284</v>
      </c>
      <c r="N551" s="12">
        <v>18547472</v>
      </c>
      <c r="O551" s="3">
        <v>0.57974829180686194</v>
      </c>
      <c r="P551" s="11">
        <v>33044865</v>
      </c>
      <c r="Q551" s="12">
        <v>20360624</v>
      </c>
      <c r="R551" s="3">
        <v>0.616150920876814</v>
      </c>
      <c r="S551" s="10" t="e">
        <f>VLOOKUP(A551,Districts!$A$2:$R$608,19,FALSE)</f>
        <v>#REF!</v>
      </c>
      <c r="T551" s="13" t="e">
        <f>VLOOKUP(A551,Districts!$A$2:$R$608,20,FALSE)</f>
        <v>#REF!</v>
      </c>
      <c r="U551" s="3" t="e">
        <f>VLOOKUP(A551,Districts!$A$2:$R$608,21,FALSE)</f>
        <v>#REF!</v>
      </c>
    </row>
    <row r="552" spans="1:21" x14ac:dyDescent="0.2">
      <c r="A552" s="1" t="s">
        <v>1161</v>
      </c>
      <c r="B552" s="1" t="s">
        <v>887</v>
      </c>
      <c r="C552" s="1" t="s">
        <v>8</v>
      </c>
      <c r="D552" s="25">
        <v>23453113</v>
      </c>
      <c r="E552" s="25">
        <v>3614393</v>
      </c>
      <c r="F552" s="26">
        <v>0.154111439278871</v>
      </c>
      <c r="G552" s="25">
        <v>23290951</v>
      </c>
      <c r="H552" s="25">
        <v>6919551</v>
      </c>
      <c r="I552" s="26">
        <f t="shared" si="8"/>
        <v>0.29709181905023974</v>
      </c>
      <c r="J552" s="11">
        <v>24648297</v>
      </c>
      <c r="K552" s="12">
        <v>7729156</v>
      </c>
      <c r="L552" s="3">
        <v>0.31357768855187035</v>
      </c>
      <c r="M552" s="11">
        <v>26794515</v>
      </c>
      <c r="N552" s="12">
        <v>7657859</v>
      </c>
      <c r="O552" s="3">
        <v>0.28579950038282087</v>
      </c>
      <c r="P552" s="11">
        <v>27320037</v>
      </c>
      <c r="Q552" s="12">
        <v>7158044</v>
      </c>
      <c r="R552" s="3">
        <v>0.26200711221584361</v>
      </c>
      <c r="S552" s="10" t="e">
        <f>VLOOKUP(A552,Districts!$A$2:$R$608,19,FALSE)</f>
        <v>#REF!</v>
      </c>
      <c r="T552" s="13" t="e">
        <f>VLOOKUP(A552,Districts!$A$2:$R$608,20,FALSE)</f>
        <v>#REF!</v>
      </c>
      <c r="U552" s="3" t="e">
        <f>VLOOKUP(A552,Districts!$A$2:$R$608,21,FALSE)</f>
        <v>#REF!</v>
      </c>
    </row>
    <row r="553" spans="1:21" x14ac:dyDescent="0.2">
      <c r="A553" s="1" t="s">
        <v>1162</v>
      </c>
      <c r="B553" s="1" t="s">
        <v>1163</v>
      </c>
      <c r="C553" s="1" t="s">
        <v>8</v>
      </c>
      <c r="D553" s="25">
        <v>41078463</v>
      </c>
      <c r="E553" s="25">
        <v>26930241</v>
      </c>
      <c r="F553" s="26">
        <v>0.65558054107331132</v>
      </c>
      <c r="G553" s="25">
        <v>40340265</v>
      </c>
      <c r="H553" s="25">
        <v>25012173</v>
      </c>
      <c r="I553" s="26">
        <f t="shared" si="8"/>
        <v>0.62002996261923415</v>
      </c>
      <c r="J553" s="11">
        <v>38527902</v>
      </c>
      <c r="K553" s="12">
        <v>26165435</v>
      </c>
      <c r="L553" s="3">
        <v>0.6791295046379634</v>
      </c>
      <c r="M553" s="11">
        <v>40433902</v>
      </c>
      <c r="N553" s="12">
        <v>28092742</v>
      </c>
      <c r="O553" s="3">
        <v>0.69478186893760585</v>
      </c>
      <c r="P553" s="11">
        <v>40883714</v>
      </c>
      <c r="Q553" s="12">
        <v>30995083</v>
      </c>
      <c r="R553" s="3">
        <v>0.75812786969403023</v>
      </c>
      <c r="S553" s="10" t="e">
        <f>VLOOKUP(A553,Districts!$A$2:$R$608,19,FALSE)</f>
        <v>#REF!</v>
      </c>
      <c r="T553" s="13" t="e">
        <f>VLOOKUP(A553,Districts!$A$2:$R$608,20,FALSE)</f>
        <v>#REF!</v>
      </c>
      <c r="U553" s="3" t="e">
        <f>VLOOKUP(A553,Districts!$A$2:$R$608,21,FALSE)</f>
        <v>#REF!</v>
      </c>
    </row>
    <row r="554" spans="1:21" x14ac:dyDescent="0.2">
      <c r="A554" s="1" t="s">
        <v>1164</v>
      </c>
      <c r="B554" s="1" t="s">
        <v>1165</v>
      </c>
      <c r="C554" s="1" t="s">
        <v>158</v>
      </c>
      <c r="D554" s="25">
        <v>3201310</v>
      </c>
      <c r="E554" s="25">
        <v>535778</v>
      </c>
      <c r="F554" s="26">
        <v>0.1673621111357538</v>
      </c>
      <c r="G554" s="25">
        <v>3008361</v>
      </c>
      <c r="H554" s="25">
        <v>505461</v>
      </c>
      <c r="I554" s="26">
        <f t="shared" si="8"/>
        <v>0.16801873179448876</v>
      </c>
      <c r="J554" s="11">
        <v>2968704</v>
      </c>
      <c r="K554" s="12">
        <v>583981</v>
      </c>
      <c r="L554" s="3">
        <v>0.19671243748113654</v>
      </c>
      <c r="M554" s="11">
        <v>2977919</v>
      </c>
      <c r="N554" s="12">
        <v>704453</v>
      </c>
      <c r="O554" s="3">
        <v>0.2365588184232009</v>
      </c>
      <c r="P554" s="11">
        <v>2978766</v>
      </c>
      <c r="Q554" s="12">
        <v>922642</v>
      </c>
      <c r="R554" s="3">
        <v>0.30973967072270864</v>
      </c>
      <c r="S554" s="10" t="e">
        <f>VLOOKUP(A554,Districts!$A$2:$R$608,19,FALSE)</f>
        <v>#REF!</v>
      </c>
      <c r="T554" s="13" t="e">
        <f>VLOOKUP(A554,Districts!$A$2:$R$608,20,FALSE)</f>
        <v>#REF!</v>
      </c>
      <c r="U554" s="3" t="e">
        <f>VLOOKUP(A554,Districts!$A$2:$R$608,21,FALSE)</f>
        <v>#REF!</v>
      </c>
    </row>
    <row r="555" spans="1:21" x14ac:dyDescent="0.2">
      <c r="A555" s="1" t="s">
        <v>1166</v>
      </c>
      <c r="B555" s="1" t="s">
        <v>1167</v>
      </c>
      <c r="C555" s="1" t="s">
        <v>158</v>
      </c>
      <c r="D555" s="25">
        <v>6508361</v>
      </c>
      <c r="E555" s="25">
        <v>2443924</v>
      </c>
      <c r="F555" s="26">
        <v>0.37550529234626046</v>
      </c>
      <c r="G555" s="25">
        <v>6842393</v>
      </c>
      <c r="H555" s="25">
        <v>2143880</v>
      </c>
      <c r="I555" s="26">
        <f t="shared" si="8"/>
        <v>0.31332313124954969</v>
      </c>
      <c r="J555" s="11">
        <v>6846229</v>
      </c>
      <c r="K555" s="12">
        <v>1849126</v>
      </c>
      <c r="L555" s="3">
        <v>0.27009409121430206</v>
      </c>
      <c r="M555" s="11">
        <v>6558113</v>
      </c>
      <c r="N555" s="12">
        <v>1986733</v>
      </c>
      <c r="O555" s="3">
        <v>0.30294278247416595</v>
      </c>
      <c r="P555" s="11">
        <v>6315773</v>
      </c>
      <c r="Q555" s="12">
        <v>2663842</v>
      </c>
      <c r="R555" s="3">
        <v>0.42177608346595102</v>
      </c>
      <c r="S555" s="10" t="e">
        <f>VLOOKUP(A555,Districts!$A$2:$R$608,19,FALSE)</f>
        <v>#REF!</v>
      </c>
      <c r="T555" s="13" t="e">
        <f>VLOOKUP(A555,Districts!$A$2:$R$608,20,FALSE)</f>
        <v>#REF!</v>
      </c>
      <c r="U555" s="3" t="e">
        <f>VLOOKUP(A555,Districts!$A$2:$R$608,21,FALSE)</f>
        <v>#REF!</v>
      </c>
    </row>
    <row r="556" spans="1:21" x14ac:dyDescent="0.2">
      <c r="A556" s="1" t="s">
        <v>1168</v>
      </c>
      <c r="B556" s="1" t="s">
        <v>1169</v>
      </c>
      <c r="C556" s="1" t="s">
        <v>158</v>
      </c>
      <c r="D556" s="25">
        <v>9917341</v>
      </c>
      <c r="E556" s="25">
        <v>40826</v>
      </c>
      <c r="F556" s="26">
        <v>4.1166276323462104E-3</v>
      </c>
      <c r="G556" s="25">
        <v>10195342</v>
      </c>
      <c r="H556" s="25">
        <v>10322</v>
      </c>
      <c r="I556" s="26">
        <f t="shared" si="8"/>
        <v>1.0124231242071135E-3</v>
      </c>
      <c r="J556" s="11">
        <v>10689282</v>
      </c>
      <c r="K556" s="12">
        <v>2941</v>
      </c>
      <c r="L556" s="3">
        <v>2.751354113400694E-4</v>
      </c>
      <c r="M556" s="11">
        <v>11052372</v>
      </c>
      <c r="N556" s="12">
        <v>-66692</v>
      </c>
      <c r="O556" s="3">
        <v>-6.0341798122611149E-3</v>
      </c>
      <c r="P556" s="11">
        <v>11190400</v>
      </c>
      <c r="Q556" s="12">
        <v>-283889</v>
      </c>
      <c r="R556" s="3">
        <v>-2.5368976980268802E-2</v>
      </c>
      <c r="S556" s="10" t="e">
        <f>VLOOKUP(A556,Districts!$A$2:$R$608,19,FALSE)</f>
        <v>#REF!</v>
      </c>
      <c r="T556" s="13" t="e">
        <f>VLOOKUP(A556,Districts!$A$2:$R$608,20,FALSE)</f>
        <v>#REF!</v>
      </c>
      <c r="U556" s="3" t="e">
        <f>VLOOKUP(A556,Districts!$A$2:$R$608,21,FALSE)</f>
        <v>#REF!</v>
      </c>
    </row>
    <row r="557" spans="1:21" x14ac:dyDescent="0.2">
      <c r="A557" s="1" t="s">
        <v>1170</v>
      </c>
      <c r="B557" s="1" t="s">
        <v>1171</v>
      </c>
      <c r="C557" s="1" t="s">
        <v>158</v>
      </c>
      <c r="D557" s="25">
        <v>13232190</v>
      </c>
      <c r="E557" s="25">
        <v>927259</v>
      </c>
      <c r="F557" s="26">
        <v>7.0076004047704879E-2</v>
      </c>
      <c r="G557" s="25">
        <v>12973926</v>
      </c>
      <c r="H557" s="25">
        <v>920923</v>
      </c>
      <c r="I557" s="26">
        <f t="shared" si="8"/>
        <v>7.0982600024079065E-2</v>
      </c>
      <c r="J557" s="11">
        <v>12791427</v>
      </c>
      <c r="K557" s="12">
        <v>876216</v>
      </c>
      <c r="L557" s="3">
        <v>6.8500254115510334E-2</v>
      </c>
      <c r="M557" s="11">
        <v>13111628</v>
      </c>
      <c r="N557" s="12">
        <v>1508216</v>
      </c>
      <c r="O557" s="3">
        <v>0.11502888886109337</v>
      </c>
      <c r="P557" s="11">
        <v>13350341</v>
      </c>
      <c r="Q557" s="12">
        <v>2543602</v>
      </c>
      <c r="R557" s="3">
        <v>0.19052711837098393</v>
      </c>
      <c r="S557" s="10" t="e">
        <f>VLOOKUP(A557,Districts!$A$2:$R$608,19,FALSE)</f>
        <v>#REF!</v>
      </c>
      <c r="T557" s="13" t="e">
        <f>VLOOKUP(A557,Districts!$A$2:$R$608,20,FALSE)</f>
        <v>#REF!</v>
      </c>
      <c r="U557" s="3" t="e">
        <f>VLOOKUP(A557,Districts!$A$2:$R$608,21,FALSE)</f>
        <v>#REF!</v>
      </c>
    </row>
    <row r="558" spans="1:21" x14ac:dyDescent="0.2">
      <c r="A558" s="1" t="s">
        <v>1172</v>
      </c>
      <c r="B558" s="1" t="s">
        <v>1173</v>
      </c>
      <c r="C558" s="1" t="s">
        <v>158</v>
      </c>
      <c r="D558" s="25">
        <v>8917877</v>
      </c>
      <c r="E558" s="25">
        <v>1146712</v>
      </c>
      <c r="F558" s="26">
        <v>0.12858576093839374</v>
      </c>
      <c r="G558" s="25">
        <v>8648628</v>
      </c>
      <c r="H558" s="25">
        <v>902163</v>
      </c>
      <c r="I558" s="26">
        <f t="shared" si="8"/>
        <v>0.10431284592191964</v>
      </c>
      <c r="J558" s="11">
        <v>8802854</v>
      </c>
      <c r="K558" s="12">
        <v>747622</v>
      </c>
      <c r="L558" s="3">
        <v>8.4929501273109831E-2</v>
      </c>
      <c r="M558" s="11">
        <v>8046220</v>
      </c>
      <c r="N558" s="12">
        <v>1541514</v>
      </c>
      <c r="O558" s="3">
        <v>0.19158238278346851</v>
      </c>
      <c r="P558" s="11">
        <v>8991479</v>
      </c>
      <c r="Q558" s="12">
        <v>1548532</v>
      </c>
      <c r="R558" s="3">
        <v>0.17222216723188699</v>
      </c>
      <c r="S558" s="10" t="e">
        <f>VLOOKUP(A558,Districts!$A$2:$R$608,19,FALSE)</f>
        <v>#REF!</v>
      </c>
      <c r="T558" s="13" t="e">
        <f>VLOOKUP(A558,Districts!$A$2:$R$608,20,FALSE)</f>
        <v>#REF!</v>
      </c>
      <c r="U558" s="3" t="e">
        <f>VLOOKUP(A558,Districts!$A$2:$R$608,21,FALSE)</f>
        <v>#REF!</v>
      </c>
    </row>
    <row r="559" spans="1:21" x14ac:dyDescent="0.2">
      <c r="A559" s="1" t="s">
        <v>1174</v>
      </c>
      <c r="B559" s="1" t="s">
        <v>1175</v>
      </c>
      <c r="C559" s="1" t="s">
        <v>158</v>
      </c>
      <c r="D559" s="25">
        <v>29307987</v>
      </c>
      <c r="E559" s="25">
        <v>201228</v>
      </c>
      <c r="F559" s="26">
        <v>6.8659782058726861E-3</v>
      </c>
      <c r="G559" s="25">
        <v>28137673</v>
      </c>
      <c r="H559" s="25">
        <v>148104</v>
      </c>
      <c r="I559" s="26">
        <f t="shared" si="8"/>
        <v>5.2635482685437418E-3</v>
      </c>
      <c r="J559" s="11">
        <v>27552872</v>
      </c>
      <c r="K559" s="12">
        <v>152976</v>
      </c>
      <c r="L559" s="3">
        <v>5.5520890889341774E-3</v>
      </c>
      <c r="M559" s="11">
        <v>27492493</v>
      </c>
      <c r="N559" s="12">
        <v>1670645</v>
      </c>
      <c r="O559" s="3">
        <v>6.0767315645038081E-2</v>
      </c>
      <c r="P559" s="11">
        <v>27907976</v>
      </c>
      <c r="Q559" s="12">
        <v>2601934</v>
      </c>
      <c r="R559" s="3">
        <v>9.3232629983629051E-2</v>
      </c>
      <c r="S559" s="10" t="e">
        <f>VLOOKUP(A559,Districts!$A$2:$R$608,19,FALSE)</f>
        <v>#REF!</v>
      </c>
      <c r="T559" s="13" t="e">
        <f>VLOOKUP(A559,Districts!$A$2:$R$608,20,FALSE)</f>
        <v>#REF!</v>
      </c>
      <c r="U559" s="3" t="e">
        <f>VLOOKUP(A559,Districts!$A$2:$R$608,21,FALSE)</f>
        <v>#REF!</v>
      </c>
    </row>
    <row r="560" spans="1:21" x14ac:dyDescent="0.2">
      <c r="A560" s="1" t="s">
        <v>1176</v>
      </c>
      <c r="B560" s="1" t="s">
        <v>1177</v>
      </c>
      <c r="C560" s="1" t="s">
        <v>158</v>
      </c>
      <c r="D560" s="25">
        <v>7974431</v>
      </c>
      <c r="E560" s="25">
        <v>2347370</v>
      </c>
      <c r="F560" s="26">
        <v>0.29436206796447295</v>
      </c>
      <c r="G560" s="25">
        <v>7974075</v>
      </c>
      <c r="H560" s="25">
        <v>2358159</v>
      </c>
      <c r="I560" s="26">
        <f t="shared" si="8"/>
        <v>0.29572821926054121</v>
      </c>
      <c r="J560" s="11">
        <v>7492321</v>
      </c>
      <c r="K560" s="12">
        <v>2574592</v>
      </c>
      <c r="L560" s="3">
        <v>0.34363076541968768</v>
      </c>
      <c r="M560" s="11">
        <v>7673389</v>
      </c>
      <c r="N560" s="12">
        <v>2593263</v>
      </c>
      <c r="O560" s="3">
        <v>0.33795536756966188</v>
      </c>
      <c r="P560" s="11">
        <v>8253326</v>
      </c>
      <c r="Q560" s="12">
        <v>2297979</v>
      </c>
      <c r="R560" s="3">
        <v>0.27843065934872802</v>
      </c>
      <c r="S560" s="10" t="e">
        <f>VLOOKUP(A560,Districts!$A$2:$R$608,19,FALSE)</f>
        <v>#REF!</v>
      </c>
      <c r="T560" s="13" t="e">
        <f>VLOOKUP(A560,Districts!$A$2:$R$608,20,FALSE)</f>
        <v>#REF!</v>
      </c>
      <c r="U560" s="3" t="e">
        <f>VLOOKUP(A560,Districts!$A$2:$R$608,21,FALSE)</f>
        <v>#REF!</v>
      </c>
    </row>
    <row r="561" spans="1:21" x14ac:dyDescent="0.2">
      <c r="A561" s="1" t="s">
        <v>1178</v>
      </c>
      <c r="B561" s="1" t="s">
        <v>1179</v>
      </c>
      <c r="C561" s="1" t="s">
        <v>158</v>
      </c>
      <c r="D561" s="25">
        <v>15252047</v>
      </c>
      <c r="E561" s="25">
        <v>1346212</v>
      </c>
      <c r="F561" s="26">
        <v>8.8264349041148382E-2</v>
      </c>
      <c r="G561" s="25">
        <v>15890307</v>
      </c>
      <c r="H561" s="25">
        <v>1865348</v>
      </c>
      <c r="I561" s="26">
        <f t="shared" si="8"/>
        <v>0.11738904729782754</v>
      </c>
      <c r="J561" s="11">
        <v>15683032</v>
      </c>
      <c r="K561" s="12">
        <v>1994117</v>
      </c>
      <c r="L561" s="3">
        <v>0.1271512421832717</v>
      </c>
      <c r="M561" s="11">
        <v>15594432</v>
      </c>
      <c r="N561" s="12">
        <v>2374168</v>
      </c>
      <c r="O561" s="3">
        <v>0.15224459601991275</v>
      </c>
      <c r="P561" s="11">
        <v>15240070</v>
      </c>
      <c r="Q561" s="12">
        <v>3354710</v>
      </c>
      <c r="R561" s="3">
        <v>0.22012431701429194</v>
      </c>
      <c r="S561" s="10" t="e">
        <f>VLOOKUP(A561,Districts!$A$2:$R$608,19,FALSE)</f>
        <v>#REF!</v>
      </c>
      <c r="T561" s="13" t="e">
        <f>VLOOKUP(A561,Districts!$A$2:$R$608,20,FALSE)</f>
        <v>#REF!</v>
      </c>
      <c r="U561" s="3" t="e">
        <f>VLOOKUP(A561,Districts!$A$2:$R$608,21,FALSE)</f>
        <v>#REF!</v>
      </c>
    </row>
    <row r="562" spans="1:21" x14ac:dyDescent="0.2">
      <c r="A562" s="1" t="s">
        <v>1180</v>
      </c>
      <c r="B562" s="1" t="s">
        <v>1181</v>
      </c>
      <c r="C562" s="1" t="s">
        <v>158</v>
      </c>
      <c r="D562" s="25">
        <v>16991801</v>
      </c>
      <c r="E562" s="25">
        <v>-319714</v>
      </c>
      <c r="F562" s="26">
        <v>-1.881578062266619E-2</v>
      </c>
      <c r="G562" s="25">
        <v>15781000</v>
      </c>
      <c r="H562" s="25">
        <v>802000</v>
      </c>
      <c r="I562" s="26">
        <f t="shared" si="8"/>
        <v>5.0820607059121732E-2</v>
      </c>
      <c r="J562" s="11">
        <v>14419768</v>
      </c>
      <c r="K562" s="12">
        <v>1443998</v>
      </c>
      <c r="L562" s="3">
        <v>0.10014016869064744</v>
      </c>
      <c r="M562" s="11">
        <v>14156541</v>
      </c>
      <c r="N562" s="12">
        <v>2188075</v>
      </c>
      <c r="O562" s="3">
        <v>0.15456282717649741</v>
      </c>
      <c r="P562" s="11">
        <v>14029422</v>
      </c>
      <c r="Q562" s="12">
        <v>3128615</v>
      </c>
      <c r="R562" s="3">
        <v>0.22300384149824562</v>
      </c>
      <c r="S562" s="10" t="e">
        <f>VLOOKUP(A562,Districts!$A$2:$R$608,19,FALSE)</f>
        <v>#REF!</v>
      </c>
      <c r="T562" s="13" t="e">
        <f>VLOOKUP(A562,Districts!$A$2:$R$608,20,FALSE)</f>
        <v>#REF!</v>
      </c>
      <c r="U562" s="3" t="e">
        <f>VLOOKUP(A562,Districts!$A$2:$R$608,21,FALSE)</f>
        <v>#REF!</v>
      </c>
    </row>
    <row r="563" spans="1:21" x14ac:dyDescent="0.2">
      <c r="A563" s="1" t="s">
        <v>1182</v>
      </c>
      <c r="B563" s="1" t="s">
        <v>1183</v>
      </c>
      <c r="C563" s="1" t="s">
        <v>158</v>
      </c>
      <c r="D563" s="25">
        <v>7061877</v>
      </c>
      <c r="E563" s="25">
        <v>692266</v>
      </c>
      <c r="F563" s="26">
        <v>9.8028611939856777E-2</v>
      </c>
      <c r="G563" s="25">
        <v>6651910</v>
      </c>
      <c r="H563" s="25">
        <v>771145</v>
      </c>
      <c r="I563" s="26">
        <f t="shared" si="8"/>
        <v>0.11592835741914728</v>
      </c>
      <c r="J563" s="11">
        <v>7393510</v>
      </c>
      <c r="K563" s="12">
        <v>608925</v>
      </c>
      <c r="L563" s="3">
        <v>8.23593935762581E-2</v>
      </c>
      <c r="M563" s="11">
        <v>7316275</v>
      </c>
      <c r="N563" s="12">
        <v>467987</v>
      </c>
      <c r="O563" s="3">
        <v>6.396520087066164E-2</v>
      </c>
      <c r="P563" s="11">
        <v>7335200</v>
      </c>
      <c r="Q563" s="12">
        <v>202051</v>
      </c>
      <c r="R563" s="3">
        <v>2.7545397535172864E-2</v>
      </c>
      <c r="S563" s="10" t="e">
        <f>VLOOKUP(A563,Districts!$A$2:$R$608,19,FALSE)</f>
        <v>#REF!</v>
      </c>
      <c r="T563" s="13" t="e">
        <f>VLOOKUP(A563,Districts!$A$2:$R$608,20,FALSE)</f>
        <v>#REF!</v>
      </c>
      <c r="U563" s="3" t="e">
        <f>VLOOKUP(A563,Districts!$A$2:$R$608,21,FALSE)</f>
        <v>#REF!</v>
      </c>
    </row>
    <row r="564" spans="1:21" x14ac:dyDescent="0.2">
      <c r="A564" s="1" t="s">
        <v>1184</v>
      </c>
      <c r="B564" s="1" t="s">
        <v>1185</v>
      </c>
      <c r="C564" s="1" t="s">
        <v>158</v>
      </c>
      <c r="D564" s="25">
        <v>8652027</v>
      </c>
      <c r="E564" s="25">
        <v>3296501</v>
      </c>
      <c r="F564" s="26">
        <v>0.381009097636889</v>
      </c>
      <c r="G564" s="25">
        <v>8756035</v>
      </c>
      <c r="H564" s="25">
        <v>2980225</v>
      </c>
      <c r="I564" s="26">
        <f t="shared" si="8"/>
        <v>0.3403623900544025</v>
      </c>
      <c r="J564" s="11">
        <v>8436230</v>
      </c>
      <c r="K564" s="12">
        <v>3176258</v>
      </c>
      <c r="L564" s="3">
        <v>0.37650206312535339</v>
      </c>
      <c r="M564" s="11">
        <v>8605057</v>
      </c>
      <c r="N564" s="12">
        <v>3146812</v>
      </c>
      <c r="O564" s="3">
        <v>0.36569333590701375</v>
      </c>
      <c r="P564" s="11">
        <v>8411331</v>
      </c>
      <c r="Q564" s="12">
        <v>3347909</v>
      </c>
      <c r="R564" s="3">
        <v>0.39802368971093871</v>
      </c>
      <c r="S564" s="10" t="e">
        <f>VLOOKUP(A564,Districts!$A$2:$R$608,19,FALSE)</f>
        <v>#REF!</v>
      </c>
      <c r="T564" s="13" t="e">
        <f>VLOOKUP(A564,Districts!$A$2:$R$608,20,FALSE)</f>
        <v>#REF!</v>
      </c>
      <c r="U564" s="3" t="e">
        <f>VLOOKUP(A564,Districts!$A$2:$R$608,21,FALSE)</f>
        <v>#REF!</v>
      </c>
    </row>
    <row r="565" spans="1:21" x14ac:dyDescent="0.2">
      <c r="A565" s="1" t="s">
        <v>1186</v>
      </c>
      <c r="B565" s="1" t="s">
        <v>1187</v>
      </c>
      <c r="C565" s="1" t="s">
        <v>158</v>
      </c>
      <c r="D565" s="25">
        <v>6344709</v>
      </c>
      <c r="E565" s="25">
        <v>680732</v>
      </c>
      <c r="F565" s="26">
        <v>0.10729128790619082</v>
      </c>
      <c r="G565" s="25">
        <v>6503698</v>
      </c>
      <c r="H565" s="25">
        <v>683432</v>
      </c>
      <c r="I565" s="26">
        <f t="shared" si="8"/>
        <v>0.10508360013026435</v>
      </c>
      <c r="J565" s="11">
        <v>5780071</v>
      </c>
      <c r="K565" s="12">
        <v>1619738</v>
      </c>
      <c r="L565" s="3">
        <v>0.28022804564165388</v>
      </c>
      <c r="M565" s="11">
        <v>6022350</v>
      </c>
      <c r="N565" s="12">
        <v>2641643</v>
      </c>
      <c r="O565" s="3">
        <v>0.43863989970692502</v>
      </c>
      <c r="P565" s="11">
        <v>6348102</v>
      </c>
      <c r="Q565" s="12">
        <v>3723526</v>
      </c>
      <c r="R565" s="3">
        <v>0.58655736785577794</v>
      </c>
      <c r="S565" s="10" t="e">
        <f>VLOOKUP(A565,Districts!$A$2:$R$608,19,FALSE)</f>
        <v>#REF!</v>
      </c>
      <c r="T565" s="13" t="e">
        <f>VLOOKUP(A565,Districts!$A$2:$R$608,20,FALSE)</f>
        <v>#REF!</v>
      </c>
      <c r="U565" s="3" t="e">
        <f>VLOOKUP(A565,Districts!$A$2:$R$608,21,FALSE)</f>
        <v>#REF!</v>
      </c>
    </row>
    <row r="566" spans="1:21" x14ac:dyDescent="0.2">
      <c r="A566" s="1" t="s">
        <v>1188</v>
      </c>
      <c r="B566" s="1" t="s">
        <v>1189</v>
      </c>
      <c r="C566" s="1" t="s">
        <v>158</v>
      </c>
      <c r="D566" s="25">
        <v>4674056</v>
      </c>
      <c r="E566" s="25">
        <v>1546070</v>
      </c>
      <c r="F566" s="26">
        <v>0.3307769526081844</v>
      </c>
      <c r="G566" s="25">
        <v>5105741</v>
      </c>
      <c r="H566" s="25">
        <v>1365694</v>
      </c>
      <c r="I566" s="26">
        <f t="shared" si="8"/>
        <v>0.26748203639785095</v>
      </c>
      <c r="J566" s="11">
        <v>4907116</v>
      </c>
      <c r="K566" s="12">
        <v>1529773</v>
      </c>
      <c r="L566" s="3">
        <v>0.31174584012279311</v>
      </c>
      <c r="M566" s="11">
        <v>5133367</v>
      </c>
      <c r="N566" s="12">
        <v>1373889</v>
      </c>
      <c r="O566" s="3">
        <v>0.26763895899124296</v>
      </c>
      <c r="P566" s="11">
        <v>5225817</v>
      </c>
      <c r="Q566" s="12">
        <v>1147842</v>
      </c>
      <c r="R566" s="3">
        <v>0.2196483344135472</v>
      </c>
      <c r="S566" s="10" t="e">
        <f>VLOOKUP(A566,Districts!$A$2:$R$608,19,FALSE)</f>
        <v>#REF!</v>
      </c>
      <c r="T566" s="13" t="e">
        <f>VLOOKUP(A566,Districts!$A$2:$R$608,20,FALSE)</f>
        <v>#REF!</v>
      </c>
      <c r="U566" s="3" t="e">
        <f>VLOOKUP(A566,Districts!$A$2:$R$608,21,FALSE)</f>
        <v>#REF!</v>
      </c>
    </row>
    <row r="567" spans="1:21" x14ac:dyDescent="0.2">
      <c r="A567" s="1" t="s">
        <v>1190</v>
      </c>
      <c r="B567" s="1" t="s">
        <v>1191</v>
      </c>
      <c r="C567" s="1" t="s">
        <v>158</v>
      </c>
      <c r="D567" s="25">
        <v>12378689</v>
      </c>
      <c r="E567" s="25">
        <v>3223455</v>
      </c>
      <c r="F567" s="26">
        <v>0.26040358554932597</v>
      </c>
      <c r="G567" s="25">
        <v>12627127</v>
      </c>
      <c r="H567" s="25">
        <v>2920156</v>
      </c>
      <c r="I567" s="26">
        <f t="shared" si="8"/>
        <v>0.23126052347457976</v>
      </c>
      <c r="J567" s="11">
        <v>12554052</v>
      </c>
      <c r="K567" s="12">
        <v>2155986</v>
      </c>
      <c r="L567" s="3">
        <v>0.17173626491271504</v>
      </c>
      <c r="M567" s="11">
        <v>12663617</v>
      </c>
      <c r="N567" s="12">
        <v>2074456</v>
      </c>
      <c r="O567" s="3">
        <v>0.16381228206759568</v>
      </c>
      <c r="P567" s="11">
        <v>12503989</v>
      </c>
      <c r="Q567" s="12">
        <v>2529181</v>
      </c>
      <c r="R567" s="3">
        <v>0.20226993161942161</v>
      </c>
      <c r="S567" s="10" t="e">
        <f>VLOOKUP(A567,Districts!$A$2:$R$608,19,FALSE)</f>
        <v>#REF!</v>
      </c>
      <c r="T567" s="13" t="e">
        <f>VLOOKUP(A567,Districts!$A$2:$R$608,20,FALSE)</f>
        <v>#REF!</v>
      </c>
      <c r="U567" s="3" t="e">
        <f>VLOOKUP(A567,Districts!$A$2:$R$608,21,FALSE)</f>
        <v>#REF!</v>
      </c>
    </row>
    <row r="568" spans="1:21" x14ac:dyDescent="0.2">
      <c r="A568" s="1" t="s">
        <v>1192</v>
      </c>
      <c r="B568" s="1" t="s">
        <v>1193</v>
      </c>
      <c r="C568" s="1" t="s">
        <v>158</v>
      </c>
      <c r="D568" s="25">
        <v>8467438</v>
      </c>
      <c r="E568" s="25">
        <v>1776711</v>
      </c>
      <c r="F568" s="26">
        <v>0.20982864002074772</v>
      </c>
      <c r="G568" s="25">
        <v>8499013</v>
      </c>
      <c r="H568" s="25">
        <v>1757331</v>
      </c>
      <c r="I568" s="26">
        <f t="shared" si="8"/>
        <v>0.20676883303978943</v>
      </c>
      <c r="J568" s="11">
        <v>8582000</v>
      </c>
      <c r="K568" s="12">
        <v>1235059</v>
      </c>
      <c r="L568" s="3">
        <v>0.14391272430668842</v>
      </c>
      <c r="M568" s="11">
        <v>8572334</v>
      </c>
      <c r="N568" s="12">
        <v>1244853</v>
      </c>
      <c r="O568" s="3">
        <v>0.14521751019034024</v>
      </c>
      <c r="P568" s="11">
        <v>8537747</v>
      </c>
      <c r="Q568" s="12">
        <v>1519490</v>
      </c>
      <c r="R568" s="3">
        <v>0.17797318191789943</v>
      </c>
      <c r="S568" s="10" t="e">
        <f>VLOOKUP(A568,Districts!$A$2:$R$608,19,FALSE)</f>
        <v>#REF!</v>
      </c>
      <c r="T568" s="13" t="e">
        <f>VLOOKUP(A568,Districts!$A$2:$R$608,20,FALSE)</f>
        <v>#REF!</v>
      </c>
      <c r="U568" s="3" t="e">
        <f>VLOOKUP(A568,Districts!$A$2:$R$608,21,FALSE)</f>
        <v>#REF!</v>
      </c>
    </row>
    <row r="569" spans="1:21" x14ac:dyDescent="0.2">
      <c r="A569" s="1" t="s">
        <v>1194</v>
      </c>
      <c r="B569" s="1" t="s">
        <v>1195</v>
      </c>
      <c r="C569" s="1" t="s">
        <v>88</v>
      </c>
      <c r="D569" s="25">
        <v>10644275</v>
      </c>
      <c r="E569" s="25">
        <v>3313101</v>
      </c>
      <c r="F569" s="26">
        <v>0.31125661447115938</v>
      </c>
      <c r="G569" s="25">
        <v>10670050</v>
      </c>
      <c r="H569" s="25">
        <v>2914588</v>
      </c>
      <c r="I569" s="26">
        <f t="shared" si="8"/>
        <v>0.27315598333653546</v>
      </c>
      <c r="J569" s="11">
        <v>10569082</v>
      </c>
      <c r="K569" s="12">
        <v>2439305</v>
      </c>
      <c r="L569" s="3">
        <v>0.23079629810800975</v>
      </c>
      <c r="M569" s="11">
        <v>10696297</v>
      </c>
      <c r="N569" s="12">
        <v>2279879</v>
      </c>
      <c r="O569" s="3">
        <v>0.21314656838717175</v>
      </c>
      <c r="P569" s="11">
        <v>10587392</v>
      </c>
      <c r="Q569" s="12">
        <v>2752411</v>
      </c>
      <c r="R569" s="3">
        <v>0.25997063299441447</v>
      </c>
      <c r="S569" s="10" t="e">
        <f>VLOOKUP(A569,Districts!$A$2:$R$608,19,FALSE)</f>
        <v>#REF!</v>
      </c>
      <c r="T569" s="13" t="e">
        <f>VLOOKUP(A569,Districts!$A$2:$R$608,20,FALSE)</f>
        <v>#REF!</v>
      </c>
      <c r="U569" s="3" t="e">
        <f>VLOOKUP(A569,Districts!$A$2:$R$608,21,FALSE)</f>
        <v>#REF!</v>
      </c>
    </row>
    <row r="570" spans="1:21" x14ac:dyDescent="0.2">
      <c r="A570" s="1" t="s">
        <v>1196</v>
      </c>
      <c r="B570" s="1" t="s">
        <v>1197</v>
      </c>
      <c r="C570" s="1" t="s">
        <v>88</v>
      </c>
      <c r="D570" s="25">
        <v>14337667</v>
      </c>
      <c r="E570" s="25">
        <v>3489598</v>
      </c>
      <c r="F570" s="26">
        <v>0.2433867378842039</v>
      </c>
      <c r="G570" s="25">
        <v>15103250</v>
      </c>
      <c r="H570" s="25">
        <v>3648756</v>
      </c>
      <c r="I570" s="26">
        <f t="shared" si="8"/>
        <v>0.24158747289490673</v>
      </c>
      <c r="J570" s="11">
        <v>14791528</v>
      </c>
      <c r="K570" s="12">
        <v>3572573</v>
      </c>
      <c r="L570" s="3">
        <v>0.24152832621484407</v>
      </c>
      <c r="M570" s="11">
        <v>15228765</v>
      </c>
      <c r="N570" s="12">
        <v>4170362</v>
      </c>
      <c r="O570" s="3">
        <v>0.27384768233011675</v>
      </c>
      <c r="P570" s="11">
        <v>15416922</v>
      </c>
      <c r="Q570" s="12">
        <v>6059938</v>
      </c>
      <c r="R570" s="3">
        <v>0.39307054936127978</v>
      </c>
      <c r="S570" s="10" t="e">
        <f>VLOOKUP(A570,Districts!$A$2:$R$608,19,FALSE)</f>
        <v>#REF!</v>
      </c>
      <c r="T570" s="13" t="e">
        <f>VLOOKUP(A570,Districts!$A$2:$R$608,20,FALSE)</f>
        <v>#REF!</v>
      </c>
      <c r="U570" s="3" t="e">
        <f>VLOOKUP(A570,Districts!$A$2:$R$608,21,FALSE)</f>
        <v>#REF!</v>
      </c>
    </row>
    <row r="571" spans="1:21" x14ac:dyDescent="0.2">
      <c r="A571" s="1" t="s">
        <v>1198</v>
      </c>
      <c r="B571" s="1" t="s">
        <v>1199</v>
      </c>
      <c r="C571" s="1" t="s">
        <v>88</v>
      </c>
      <c r="D571" s="25">
        <v>5218680</v>
      </c>
      <c r="E571" s="25">
        <v>2604666</v>
      </c>
      <c r="F571" s="26">
        <v>0.4991043712203086</v>
      </c>
      <c r="G571" s="25">
        <v>5218680</v>
      </c>
      <c r="H571" s="25">
        <v>2604667</v>
      </c>
      <c r="I571" s="26">
        <f t="shared" si="8"/>
        <v>0.49910456283964527</v>
      </c>
      <c r="J571" s="11">
        <v>5632072</v>
      </c>
      <c r="K571" s="12">
        <v>2625086</v>
      </c>
      <c r="L571" s="3">
        <v>0.46609595900052414</v>
      </c>
      <c r="M571" s="11">
        <v>6001210</v>
      </c>
      <c r="N571" s="12">
        <v>2473518</v>
      </c>
      <c r="O571" s="3">
        <v>0.41216987907438668</v>
      </c>
      <c r="P571" s="11">
        <v>6029883</v>
      </c>
      <c r="Q571" s="12">
        <v>2219370</v>
      </c>
      <c r="R571" s="3">
        <v>0.36806186786708794</v>
      </c>
      <c r="S571" s="10" t="e">
        <f>VLOOKUP(A571,Districts!$A$2:$R$608,19,FALSE)</f>
        <v>#REF!</v>
      </c>
      <c r="T571" s="13" t="e">
        <f>VLOOKUP(A571,Districts!$A$2:$R$608,20,FALSE)</f>
        <v>#REF!</v>
      </c>
      <c r="U571" s="3" t="e">
        <f>VLOOKUP(A571,Districts!$A$2:$R$608,21,FALSE)</f>
        <v>#REF!</v>
      </c>
    </row>
    <row r="572" spans="1:21" x14ac:dyDescent="0.2">
      <c r="A572" s="1" t="s">
        <v>1200</v>
      </c>
      <c r="B572" s="1" t="s">
        <v>1201</v>
      </c>
      <c r="C572" s="1" t="s">
        <v>88</v>
      </c>
      <c r="D572" s="25">
        <v>12207486</v>
      </c>
      <c r="E572" s="25">
        <v>2489450</v>
      </c>
      <c r="F572" s="26">
        <v>0.20392814704026693</v>
      </c>
      <c r="G572" s="25">
        <v>12085844</v>
      </c>
      <c r="H572" s="25">
        <v>2298581</v>
      </c>
      <c r="I572" s="26">
        <f t="shared" si="8"/>
        <v>0.19018787599773751</v>
      </c>
      <c r="J572" s="11">
        <v>12668756</v>
      </c>
      <c r="K572" s="12">
        <v>1642688</v>
      </c>
      <c r="L572" s="3">
        <v>0.12966450691764841</v>
      </c>
      <c r="M572" s="11">
        <v>12491411</v>
      </c>
      <c r="N572" s="12">
        <v>1619274</v>
      </c>
      <c r="O572" s="3">
        <v>0.12963099204725551</v>
      </c>
      <c r="P572" s="11">
        <v>12835649</v>
      </c>
      <c r="Q572" s="12">
        <v>2829655</v>
      </c>
      <c r="R572" s="3">
        <v>0.22045281855245497</v>
      </c>
      <c r="S572" s="10" t="e">
        <f>VLOOKUP(A572,Districts!$A$2:$R$608,19,FALSE)</f>
        <v>#REF!</v>
      </c>
      <c r="T572" s="13" t="e">
        <f>VLOOKUP(A572,Districts!$A$2:$R$608,20,FALSE)</f>
        <v>#REF!</v>
      </c>
      <c r="U572" s="3" t="e">
        <f>VLOOKUP(A572,Districts!$A$2:$R$608,21,FALSE)</f>
        <v>#REF!</v>
      </c>
    </row>
    <row r="573" spans="1:21" x14ac:dyDescent="0.2">
      <c r="A573" s="1" t="s">
        <v>1202</v>
      </c>
      <c r="B573" s="1" t="s">
        <v>1203</v>
      </c>
      <c r="C573" s="1" t="s">
        <v>478</v>
      </c>
      <c r="D573" s="25">
        <v>10009010</v>
      </c>
      <c r="E573" s="25">
        <v>1889020</v>
      </c>
      <c r="F573" s="26">
        <v>0.18873195251078778</v>
      </c>
      <c r="G573" s="25">
        <v>9285966</v>
      </c>
      <c r="H573" s="25">
        <v>2779982</v>
      </c>
      <c r="I573" s="26">
        <f t="shared" si="8"/>
        <v>0.29937456156957715</v>
      </c>
      <c r="J573" s="11">
        <v>9833469</v>
      </c>
      <c r="K573" s="12">
        <v>3288741</v>
      </c>
      <c r="L573" s="3">
        <v>0.33444362309984399</v>
      </c>
      <c r="M573" s="11">
        <v>9702911</v>
      </c>
      <c r="N573" s="12">
        <v>4127399</v>
      </c>
      <c r="O573" s="3">
        <v>0.42537739447470968</v>
      </c>
      <c r="P573" s="11">
        <v>9906474</v>
      </c>
      <c r="Q573" s="12">
        <v>5277970</v>
      </c>
      <c r="R573" s="3">
        <v>0.53277987707836305</v>
      </c>
      <c r="S573" s="10" t="e">
        <f>VLOOKUP(A573,Districts!$A$2:$R$608,19,FALSE)</f>
        <v>#REF!</v>
      </c>
      <c r="T573" s="13" t="e">
        <f>VLOOKUP(A573,Districts!$A$2:$R$608,20,FALSE)</f>
        <v>#REF!</v>
      </c>
      <c r="U573" s="3" t="e">
        <f>VLOOKUP(A573,Districts!$A$2:$R$608,21,FALSE)</f>
        <v>#REF!</v>
      </c>
    </row>
    <row r="574" spans="1:21" x14ac:dyDescent="0.2">
      <c r="A574" s="1" t="s">
        <v>1204</v>
      </c>
      <c r="B574" s="1" t="s">
        <v>1205</v>
      </c>
      <c r="C574" s="1" t="s">
        <v>478</v>
      </c>
      <c r="D574" s="25">
        <v>13771987</v>
      </c>
      <c r="E574" s="25">
        <v>10713713</v>
      </c>
      <c r="F574" s="26">
        <v>0.77793516650865269</v>
      </c>
      <c r="G574" s="25">
        <v>15147721</v>
      </c>
      <c r="H574" s="25">
        <v>10245771</v>
      </c>
      <c r="I574" s="26">
        <f t="shared" si="8"/>
        <v>0.67639026359146703</v>
      </c>
      <c r="J574" s="11">
        <v>14724771</v>
      </c>
      <c r="K574" s="12">
        <v>9672294</v>
      </c>
      <c r="L574" s="3">
        <v>0.65687228684235566</v>
      </c>
      <c r="M574" s="11">
        <v>14052761</v>
      </c>
      <c r="N574" s="12">
        <v>10725828</v>
      </c>
      <c r="O574" s="3">
        <v>0.76325413916880813</v>
      </c>
      <c r="P574" s="11">
        <v>15630579</v>
      </c>
      <c r="Q574" s="12">
        <v>10688456</v>
      </c>
      <c r="R574" s="3">
        <v>0.68381702302902536</v>
      </c>
      <c r="S574" s="10" t="e">
        <f>VLOOKUP(A574,Districts!$A$2:$R$608,19,FALSE)</f>
        <v>#REF!</v>
      </c>
      <c r="T574" s="13" t="e">
        <f>VLOOKUP(A574,Districts!$A$2:$R$608,20,FALSE)</f>
        <v>#REF!</v>
      </c>
      <c r="U574" s="3" t="e">
        <f>VLOOKUP(A574,Districts!$A$2:$R$608,21,FALSE)</f>
        <v>#REF!</v>
      </c>
    </row>
    <row r="575" spans="1:21" x14ac:dyDescent="0.2">
      <c r="A575" s="1" t="s">
        <v>1206</v>
      </c>
      <c r="B575" s="1" t="s">
        <v>632</v>
      </c>
      <c r="C575" s="1" t="s">
        <v>367</v>
      </c>
      <c r="D575" s="25">
        <v>8451391</v>
      </c>
      <c r="E575" s="25">
        <v>1894620</v>
      </c>
      <c r="F575" s="26">
        <v>0.22417848138844837</v>
      </c>
      <c r="G575" s="25">
        <v>8653249</v>
      </c>
      <c r="H575" s="25">
        <v>2180806</v>
      </c>
      <c r="I575" s="26">
        <f t="shared" si="8"/>
        <v>0.25202163950211071</v>
      </c>
      <c r="J575" s="11">
        <v>8667808</v>
      </c>
      <c r="K575" s="12">
        <v>2499377</v>
      </c>
      <c r="L575" s="3">
        <v>0.28835168014796819</v>
      </c>
      <c r="M575" s="11">
        <v>9244557</v>
      </c>
      <c r="N575" s="12">
        <v>3686740</v>
      </c>
      <c r="O575" s="3">
        <v>0.39880115401960309</v>
      </c>
      <c r="P575" s="11">
        <v>9429156</v>
      </c>
      <c r="Q575" s="12">
        <v>5256442</v>
      </c>
      <c r="R575" s="3">
        <v>0.55746686129702383</v>
      </c>
      <c r="S575" s="10" t="e">
        <f>VLOOKUP(A575,Districts!$A$2:$R$608,19,FALSE)</f>
        <v>#REF!</v>
      </c>
      <c r="T575" s="13" t="e">
        <f>VLOOKUP(A575,Districts!$A$2:$R$608,20,FALSE)</f>
        <v>#REF!</v>
      </c>
      <c r="U575" s="3" t="e">
        <f>VLOOKUP(A575,Districts!$A$2:$R$608,21,FALSE)</f>
        <v>#REF!</v>
      </c>
    </row>
    <row r="576" spans="1:21" x14ac:dyDescent="0.2">
      <c r="A576" s="1" t="s">
        <v>1207</v>
      </c>
      <c r="B576" s="1" t="s">
        <v>1208</v>
      </c>
      <c r="C576" s="1" t="s">
        <v>367</v>
      </c>
      <c r="D576" s="25">
        <v>7936090</v>
      </c>
      <c r="E576" s="25">
        <v>10140179</v>
      </c>
      <c r="F576" s="26">
        <v>1.2777298392533352</v>
      </c>
      <c r="G576" s="25">
        <v>7931564</v>
      </c>
      <c r="H576" s="25">
        <v>10917198</v>
      </c>
      <c r="I576" s="26">
        <f t="shared" si="8"/>
        <v>1.3764243722927785</v>
      </c>
      <c r="J576" s="11">
        <v>8047225</v>
      </c>
      <c r="K576" s="12">
        <v>11576048</v>
      </c>
      <c r="L576" s="3">
        <v>1.438514270447266</v>
      </c>
      <c r="M576" s="11">
        <v>8311285</v>
      </c>
      <c r="N576" s="12">
        <v>12338794</v>
      </c>
      <c r="O576" s="3">
        <v>1.4845831902046434</v>
      </c>
      <c r="P576" s="11">
        <v>9246651</v>
      </c>
      <c r="Q576" s="12">
        <v>12933573</v>
      </c>
      <c r="R576" s="3">
        <v>1.3987305241649111</v>
      </c>
      <c r="S576" s="10" t="e">
        <f>VLOOKUP(A576,Districts!$A$2:$R$608,19,FALSE)</f>
        <v>#REF!</v>
      </c>
      <c r="T576" s="13" t="e">
        <f>VLOOKUP(A576,Districts!$A$2:$R$608,20,FALSE)</f>
        <v>#REF!</v>
      </c>
      <c r="U576" s="3" t="e">
        <f>VLOOKUP(A576,Districts!$A$2:$R$608,21,FALSE)</f>
        <v>#REF!</v>
      </c>
    </row>
    <row r="577" spans="1:21" x14ac:dyDescent="0.2">
      <c r="A577" s="1" t="s">
        <v>1209</v>
      </c>
      <c r="B577" s="1" t="s">
        <v>1210</v>
      </c>
      <c r="C577" s="1" t="s">
        <v>1211</v>
      </c>
      <c r="D577" s="25">
        <v>22138554</v>
      </c>
      <c r="E577" s="25">
        <v>14538985</v>
      </c>
      <c r="F577" s="26">
        <v>0.65672694792984221</v>
      </c>
      <c r="G577" s="25">
        <v>22068602</v>
      </c>
      <c r="H577" s="25">
        <v>14736151</v>
      </c>
      <c r="I577" s="26">
        <f t="shared" si="8"/>
        <v>0.66774284116411176</v>
      </c>
      <c r="J577" s="11">
        <v>21660863</v>
      </c>
      <c r="K577" s="12">
        <v>14898986</v>
      </c>
      <c r="L577" s="3">
        <v>0.68782975082756403</v>
      </c>
      <c r="M577" s="11">
        <v>22452632</v>
      </c>
      <c r="N577" s="12">
        <v>15881187</v>
      </c>
      <c r="O577" s="3">
        <v>0.70731961402119803</v>
      </c>
      <c r="P577" s="11">
        <v>22747276</v>
      </c>
      <c r="Q577" s="12">
        <v>17198732</v>
      </c>
      <c r="R577" s="3">
        <v>0.75607874982481416</v>
      </c>
      <c r="S577" s="10" t="e">
        <f>VLOOKUP(A577,Districts!$A$2:$R$608,19,FALSE)</f>
        <v>#REF!</v>
      </c>
      <c r="T577" s="13" t="e">
        <f>VLOOKUP(A577,Districts!$A$2:$R$608,20,FALSE)</f>
        <v>#REF!</v>
      </c>
      <c r="U577" s="3" t="e">
        <f>VLOOKUP(A577,Districts!$A$2:$R$608,21,FALSE)</f>
        <v>#REF!</v>
      </c>
    </row>
    <row r="578" spans="1:21" x14ac:dyDescent="0.2">
      <c r="A578" s="1" t="s">
        <v>1212</v>
      </c>
      <c r="B578" s="1" t="s">
        <v>1213</v>
      </c>
      <c r="C578" s="1" t="s">
        <v>143</v>
      </c>
      <c r="D578" s="25">
        <v>15515554</v>
      </c>
      <c r="E578" s="25">
        <v>1189836</v>
      </c>
      <c r="F578" s="26">
        <v>7.6686659077722916E-2</v>
      </c>
      <c r="G578" s="25">
        <v>15576924</v>
      </c>
      <c r="H578" s="25">
        <v>490141</v>
      </c>
      <c r="I578" s="26">
        <f t="shared" si="8"/>
        <v>3.1465840110666263E-2</v>
      </c>
      <c r="J578" s="11">
        <v>14881668</v>
      </c>
      <c r="K578" s="12">
        <v>518630</v>
      </c>
      <c r="L578" s="3">
        <v>3.485026006493358E-2</v>
      </c>
      <c r="M578" s="11">
        <v>15058521</v>
      </c>
      <c r="N578" s="12">
        <v>1056674</v>
      </c>
      <c r="O578" s="3">
        <v>7.0171167540291637E-2</v>
      </c>
      <c r="P578" s="11">
        <v>15363184</v>
      </c>
      <c r="Q578" s="12">
        <v>1905544</v>
      </c>
      <c r="R578" s="3">
        <v>0.12403314312970541</v>
      </c>
      <c r="S578" s="10" t="e">
        <f>VLOOKUP(A578,Districts!$A$2:$R$608,19,FALSE)</f>
        <v>#REF!</v>
      </c>
      <c r="T578" s="13" t="e">
        <f>VLOOKUP(A578,Districts!$A$2:$R$608,20,FALSE)</f>
        <v>#REF!</v>
      </c>
      <c r="U578" s="3" t="e">
        <f>VLOOKUP(A578,Districts!$A$2:$R$608,21,FALSE)</f>
        <v>#REF!</v>
      </c>
    </row>
    <row r="579" spans="1:21" x14ac:dyDescent="0.2">
      <c r="A579" s="1" t="s">
        <v>1214</v>
      </c>
      <c r="B579" s="1" t="s">
        <v>1215</v>
      </c>
      <c r="C579" s="1" t="s">
        <v>143</v>
      </c>
      <c r="D579" s="25">
        <v>41914178</v>
      </c>
      <c r="E579" s="25">
        <v>8309977</v>
      </c>
      <c r="F579" s="26">
        <v>0.19826171945922452</v>
      </c>
      <c r="G579" s="25">
        <v>41564822</v>
      </c>
      <c r="H579" s="25">
        <v>10127701</v>
      </c>
      <c r="I579" s="26">
        <f t="shared" si="8"/>
        <v>0.24366039628414624</v>
      </c>
      <c r="J579" s="11">
        <v>42357138</v>
      </c>
      <c r="K579" s="12">
        <v>11070585</v>
      </c>
      <c r="L579" s="3">
        <v>0.26136291361328523</v>
      </c>
      <c r="M579" s="11">
        <v>44613410</v>
      </c>
      <c r="N579" s="12">
        <v>10782864</v>
      </c>
      <c r="O579" s="3">
        <v>0.24169557987161258</v>
      </c>
      <c r="P579" s="11">
        <v>47835193</v>
      </c>
      <c r="Q579" s="12">
        <v>8368438</v>
      </c>
      <c r="R579" s="3">
        <v>0.17494312189772079</v>
      </c>
      <c r="S579" s="10" t="e">
        <f>VLOOKUP(A579,Districts!$A$2:$R$608,19,FALSE)</f>
        <v>#REF!</v>
      </c>
      <c r="T579" s="13" t="e">
        <f>VLOOKUP(A579,Districts!$A$2:$R$608,20,FALSE)</f>
        <v>#REF!</v>
      </c>
      <c r="U579" s="3" t="e">
        <f>VLOOKUP(A579,Districts!$A$2:$R$608,21,FALSE)</f>
        <v>#REF!</v>
      </c>
    </row>
    <row r="580" spans="1:21" x14ac:dyDescent="0.2">
      <c r="A580" s="1" t="s">
        <v>1216</v>
      </c>
      <c r="B580" s="1" t="s">
        <v>1217</v>
      </c>
      <c r="C580" s="1" t="s">
        <v>143</v>
      </c>
      <c r="D580" s="25">
        <v>38606723</v>
      </c>
      <c r="E580" s="25">
        <v>8009505</v>
      </c>
      <c r="F580" s="26">
        <v>0.20746399532537377</v>
      </c>
      <c r="G580" s="25">
        <v>38373538</v>
      </c>
      <c r="H580" s="25">
        <v>9329466</v>
      </c>
      <c r="I580" s="26">
        <f t="shared" ref="I580:I643" si="9">H580/G580</f>
        <v>0.24312238292961155</v>
      </c>
      <c r="J580" s="11">
        <v>38767216</v>
      </c>
      <c r="K580" s="12">
        <v>9770796</v>
      </c>
      <c r="L580" s="3">
        <v>0.25203759795390002</v>
      </c>
      <c r="M580" s="11">
        <v>39906815</v>
      </c>
      <c r="N580" s="12">
        <v>10862724</v>
      </c>
      <c r="O580" s="3">
        <v>0.27220222911800906</v>
      </c>
      <c r="P580" s="11">
        <v>43533423</v>
      </c>
      <c r="Q580" s="12">
        <v>11189852</v>
      </c>
      <c r="R580" s="3">
        <v>0.25704048128721696</v>
      </c>
      <c r="S580" s="10" t="e">
        <f>VLOOKUP(A580,Districts!$A$2:$R$608,19,FALSE)</f>
        <v>#REF!</v>
      </c>
      <c r="T580" s="13" t="e">
        <f>VLOOKUP(A580,Districts!$A$2:$R$608,20,FALSE)</f>
        <v>#REF!</v>
      </c>
      <c r="U580" s="3" t="e">
        <f>VLOOKUP(A580,Districts!$A$2:$R$608,21,FALSE)</f>
        <v>#REF!</v>
      </c>
    </row>
    <row r="581" spans="1:21" x14ac:dyDescent="0.2">
      <c r="A581" s="1" t="s">
        <v>1218</v>
      </c>
      <c r="B581" s="1" t="s">
        <v>1219</v>
      </c>
      <c r="C581" s="1" t="s">
        <v>143</v>
      </c>
      <c r="D581" s="25">
        <v>33163190</v>
      </c>
      <c r="E581" s="25">
        <v>1371990</v>
      </c>
      <c r="F581" s="26">
        <v>4.1370869328312507E-2</v>
      </c>
      <c r="G581" s="25">
        <v>31912000</v>
      </c>
      <c r="H581" s="25">
        <v>8758508</v>
      </c>
      <c r="I581" s="26">
        <f t="shared" si="9"/>
        <v>0.27445813487089499</v>
      </c>
      <c r="J581" s="11">
        <v>35978260</v>
      </c>
      <c r="K581" s="12">
        <v>12174770</v>
      </c>
      <c r="L581" s="3">
        <v>0.33839240697020923</v>
      </c>
      <c r="M581" s="11">
        <v>36495447</v>
      </c>
      <c r="N581" s="12">
        <v>16703903</v>
      </c>
      <c r="O581" s="3">
        <v>0.45769827123914936</v>
      </c>
      <c r="P581" s="11">
        <v>35194952</v>
      </c>
      <c r="Q581" s="12">
        <v>23351960</v>
      </c>
      <c r="R581" s="3">
        <v>0.66350310692283365</v>
      </c>
      <c r="S581" s="10" t="e">
        <f>VLOOKUP(A581,Districts!$A$2:$R$608,19,FALSE)</f>
        <v>#REF!</v>
      </c>
      <c r="T581" s="13" t="e">
        <f>VLOOKUP(A581,Districts!$A$2:$R$608,20,FALSE)</f>
        <v>#REF!</v>
      </c>
      <c r="U581" s="3" t="e">
        <f>VLOOKUP(A581,Districts!$A$2:$R$608,21,FALSE)</f>
        <v>#REF!</v>
      </c>
    </row>
    <row r="582" spans="1:21" x14ac:dyDescent="0.2">
      <c r="A582" s="1" t="s">
        <v>1220</v>
      </c>
      <c r="B582" s="1" t="s">
        <v>1221</v>
      </c>
      <c r="C582" s="1" t="s">
        <v>143</v>
      </c>
      <c r="D582" s="25">
        <v>97483976</v>
      </c>
      <c r="E582" s="25">
        <v>47035848</v>
      </c>
      <c r="F582" s="26">
        <v>0.48249825181525219</v>
      </c>
      <c r="G582" s="25">
        <v>102908707</v>
      </c>
      <c r="H582" s="25">
        <v>40299532</v>
      </c>
      <c r="I582" s="26">
        <f t="shared" si="9"/>
        <v>0.39160468705529455</v>
      </c>
      <c r="J582" s="11">
        <v>99971904</v>
      </c>
      <c r="K582" s="12">
        <v>33511811</v>
      </c>
      <c r="L582" s="3">
        <v>0.33521229124534829</v>
      </c>
      <c r="M582" s="11">
        <v>98124379</v>
      </c>
      <c r="N582" s="12">
        <v>33784848</v>
      </c>
      <c r="O582" s="3">
        <v>0.34430636243822749</v>
      </c>
      <c r="P582" s="11">
        <v>98782115</v>
      </c>
      <c r="Q582" s="12">
        <v>36459943</v>
      </c>
      <c r="R582" s="3">
        <v>0.36909457749512653</v>
      </c>
      <c r="S582" s="10" t="e">
        <f>VLOOKUP(A582,Districts!$A$2:$R$608,19,FALSE)</f>
        <v>#REF!</v>
      </c>
      <c r="T582" s="13" t="e">
        <f>VLOOKUP(A582,Districts!$A$2:$R$608,20,FALSE)</f>
        <v>#REF!</v>
      </c>
      <c r="U582" s="3" t="e">
        <f>VLOOKUP(A582,Districts!$A$2:$R$608,21,FALSE)</f>
        <v>#REF!</v>
      </c>
    </row>
    <row r="583" spans="1:21" x14ac:dyDescent="0.2">
      <c r="A583" s="1" t="s">
        <v>1222</v>
      </c>
      <c r="B583" s="1" t="s">
        <v>1223</v>
      </c>
      <c r="C583" s="1" t="s">
        <v>143</v>
      </c>
      <c r="D583" s="25">
        <v>11554188</v>
      </c>
      <c r="E583" s="25">
        <v>2038755</v>
      </c>
      <c r="F583" s="26">
        <v>0.17645160352246303</v>
      </c>
      <c r="G583" s="25">
        <v>11852847</v>
      </c>
      <c r="H583" s="25">
        <v>3372194</v>
      </c>
      <c r="I583" s="26">
        <f t="shared" si="9"/>
        <v>0.2845049801115293</v>
      </c>
      <c r="J583" s="11">
        <v>12181515</v>
      </c>
      <c r="K583" s="12">
        <v>4863484</v>
      </c>
      <c r="L583" s="3">
        <v>0.39925116046731463</v>
      </c>
      <c r="M583" s="11">
        <v>12242514</v>
      </c>
      <c r="N583" s="12">
        <v>6614607</v>
      </c>
      <c r="O583" s="3">
        <v>0.54029809563623943</v>
      </c>
      <c r="P583" s="11">
        <v>12508630</v>
      </c>
      <c r="Q583" s="12">
        <v>8483552</v>
      </c>
      <c r="R583" s="3">
        <v>0.67821591972901907</v>
      </c>
      <c r="S583" s="10" t="e">
        <f>VLOOKUP(A583,Districts!$A$2:$R$608,19,FALSE)</f>
        <v>#REF!</v>
      </c>
      <c r="T583" s="13" t="e">
        <f>VLOOKUP(A583,Districts!$A$2:$R$608,20,FALSE)</f>
        <v>#REF!</v>
      </c>
      <c r="U583" s="3" t="e">
        <f>VLOOKUP(A583,Districts!$A$2:$R$608,21,FALSE)</f>
        <v>#REF!</v>
      </c>
    </row>
    <row r="584" spans="1:21" x14ac:dyDescent="0.2">
      <c r="A584" s="1" t="s">
        <v>1224</v>
      </c>
      <c r="B584" s="1" t="s">
        <v>1225</v>
      </c>
      <c r="C584" s="1" t="s">
        <v>41</v>
      </c>
      <c r="D584" s="25">
        <v>10283912</v>
      </c>
      <c r="E584" s="25">
        <v>144660</v>
      </c>
      <c r="F584" s="26">
        <v>1.4066631453089057E-2</v>
      </c>
      <c r="G584" s="25">
        <v>9705453</v>
      </c>
      <c r="H584" s="25">
        <v>1108977</v>
      </c>
      <c r="I584" s="26">
        <f t="shared" si="9"/>
        <v>0.11426329095612539</v>
      </c>
      <c r="J584" s="11">
        <v>8955036</v>
      </c>
      <c r="K584" s="12">
        <v>1813047</v>
      </c>
      <c r="L584" s="3">
        <v>0.20246116263519209</v>
      </c>
      <c r="M584" s="11">
        <v>9006030</v>
      </c>
      <c r="N584" s="12">
        <v>3402195</v>
      </c>
      <c r="O584" s="3">
        <v>0.37776856173030737</v>
      </c>
      <c r="P584" s="11">
        <v>9661252</v>
      </c>
      <c r="Q584" s="12">
        <v>4101047</v>
      </c>
      <c r="R584" s="3">
        <v>0.42448401097497507</v>
      </c>
      <c r="S584" s="10" t="e">
        <f>VLOOKUP(A584,Districts!$A$2:$R$608,19,FALSE)</f>
        <v>#REF!</v>
      </c>
      <c r="T584" s="13" t="e">
        <f>VLOOKUP(A584,Districts!$A$2:$R$608,20,FALSE)</f>
        <v>#REF!</v>
      </c>
      <c r="U584" s="3" t="e">
        <f>VLOOKUP(A584,Districts!$A$2:$R$608,21,FALSE)</f>
        <v>#REF!</v>
      </c>
    </row>
    <row r="585" spans="1:21" x14ac:dyDescent="0.2">
      <c r="A585" s="1" t="s">
        <v>1226</v>
      </c>
      <c r="B585" s="1" t="s">
        <v>1227</v>
      </c>
      <c r="C585" s="1" t="s">
        <v>41</v>
      </c>
      <c r="D585" s="25">
        <v>6948064</v>
      </c>
      <c r="E585" s="25">
        <v>1852288</v>
      </c>
      <c r="F585" s="26">
        <v>0.26659052075513412</v>
      </c>
      <c r="G585" s="25">
        <v>7383620</v>
      </c>
      <c r="H585" s="25">
        <v>1601994</v>
      </c>
      <c r="I585" s="26">
        <f t="shared" si="9"/>
        <v>0.21696593269967848</v>
      </c>
      <c r="J585" s="11">
        <v>7487280</v>
      </c>
      <c r="K585" s="12">
        <v>990481</v>
      </c>
      <c r="L585" s="3">
        <v>0.1322884946202092</v>
      </c>
      <c r="M585" s="11">
        <v>7294923</v>
      </c>
      <c r="N585" s="12">
        <v>901636</v>
      </c>
      <c r="O585" s="3">
        <v>0.12359774051076344</v>
      </c>
      <c r="P585" s="11">
        <v>7058616</v>
      </c>
      <c r="Q585" s="12">
        <v>1223130</v>
      </c>
      <c r="R585" s="3">
        <v>0.17328184448622788</v>
      </c>
      <c r="S585" s="10" t="e">
        <f>VLOOKUP(A585,Districts!$A$2:$R$608,19,FALSE)</f>
        <v>#REF!</v>
      </c>
      <c r="T585" s="13" t="e">
        <f>VLOOKUP(A585,Districts!$A$2:$R$608,20,FALSE)</f>
        <v>#REF!</v>
      </c>
      <c r="U585" s="3" t="e">
        <f>VLOOKUP(A585,Districts!$A$2:$R$608,21,FALSE)</f>
        <v>#REF!</v>
      </c>
    </row>
    <row r="586" spans="1:21" x14ac:dyDescent="0.2">
      <c r="A586" s="1" t="s">
        <v>1228</v>
      </c>
      <c r="B586" s="1" t="s">
        <v>1229</v>
      </c>
      <c r="C586" s="1" t="s">
        <v>41</v>
      </c>
      <c r="D586" s="25">
        <v>19483395</v>
      </c>
      <c r="E586" s="25">
        <v>4795940</v>
      </c>
      <c r="F586" s="26">
        <v>0.24615525168996472</v>
      </c>
      <c r="G586" s="25">
        <v>19579886</v>
      </c>
      <c r="H586" s="25">
        <v>5603399</v>
      </c>
      <c r="I586" s="26">
        <f t="shared" si="9"/>
        <v>0.28618139043301888</v>
      </c>
      <c r="J586" s="11">
        <v>20039362</v>
      </c>
      <c r="K586" s="12">
        <v>4746693</v>
      </c>
      <c r="L586" s="3">
        <v>0.23686846916583473</v>
      </c>
      <c r="M586" s="11">
        <v>20032710</v>
      </c>
      <c r="N586" s="12">
        <v>5325222</v>
      </c>
      <c r="O586" s="3">
        <v>0.265826341019263</v>
      </c>
      <c r="P586" s="11">
        <v>20563609</v>
      </c>
      <c r="Q586" s="12">
        <v>6267181</v>
      </c>
      <c r="R586" s="3">
        <v>0.3047704807069615</v>
      </c>
      <c r="S586" s="10" t="e">
        <f>VLOOKUP(A586,Districts!$A$2:$R$608,19,FALSE)</f>
        <v>#REF!</v>
      </c>
      <c r="T586" s="13" t="e">
        <f>VLOOKUP(A586,Districts!$A$2:$R$608,20,FALSE)</f>
        <v>#REF!</v>
      </c>
      <c r="U586" s="3" t="e">
        <f>VLOOKUP(A586,Districts!$A$2:$R$608,21,FALSE)</f>
        <v>#REF!</v>
      </c>
    </row>
    <row r="587" spans="1:21" x14ac:dyDescent="0.2">
      <c r="A587" s="1" t="s">
        <v>1230</v>
      </c>
      <c r="B587" s="1" t="s">
        <v>1231</v>
      </c>
      <c r="C587" s="1" t="s">
        <v>41</v>
      </c>
      <c r="D587" s="25">
        <v>6751844</v>
      </c>
      <c r="E587" s="25">
        <v>7687108</v>
      </c>
      <c r="F587" s="26">
        <v>1.1385197880756723</v>
      </c>
      <c r="G587" s="25">
        <v>6748766</v>
      </c>
      <c r="H587" s="25">
        <v>7991987</v>
      </c>
      <c r="I587" s="26">
        <f t="shared" si="9"/>
        <v>1.1842145660406658</v>
      </c>
      <c r="J587" s="11">
        <v>7039769</v>
      </c>
      <c r="K587" s="12">
        <v>7797205</v>
      </c>
      <c r="L587" s="3">
        <v>1.107593871332994</v>
      </c>
      <c r="M587" s="11">
        <v>6781615</v>
      </c>
      <c r="N587" s="12">
        <v>8196703</v>
      </c>
      <c r="O587" s="3">
        <v>1.2086653400406835</v>
      </c>
      <c r="P587" s="11">
        <v>7211074</v>
      </c>
      <c r="Q587" s="12">
        <v>8539732</v>
      </c>
      <c r="R587" s="3">
        <v>1.1842524428399985</v>
      </c>
      <c r="S587" s="10" t="e">
        <f>VLOOKUP(A587,Districts!$A$2:$R$608,19,FALSE)</f>
        <v>#REF!</v>
      </c>
      <c r="T587" s="13" t="e">
        <f>VLOOKUP(A587,Districts!$A$2:$R$608,20,FALSE)</f>
        <v>#REF!</v>
      </c>
      <c r="U587" s="3" t="e">
        <f>VLOOKUP(A587,Districts!$A$2:$R$608,21,FALSE)</f>
        <v>#REF!</v>
      </c>
    </row>
    <row r="588" spans="1:21" x14ac:dyDescent="0.2">
      <c r="A588" s="1" t="s">
        <v>1232</v>
      </c>
      <c r="B588" s="1" t="s">
        <v>1233</v>
      </c>
      <c r="C588" s="1" t="s">
        <v>288</v>
      </c>
      <c r="D588" s="25">
        <v>10187588</v>
      </c>
      <c r="E588" s="25">
        <v>5809384</v>
      </c>
      <c r="F588" s="26">
        <v>0.57024135644276153</v>
      </c>
      <c r="G588" s="25">
        <v>10511262</v>
      </c>
      <c r="H588" s="25">
        <v>6422814</v>
      </c>
      <c r="I588" s="26">
        <f t="shared" si="9"/>
        <v>0.61104118611066871</v>
      </c>
      <c r="J588" s="11">
        <v>11254613</v>
      </c>
      <c r="K588" s="12">
        <v>6293961</v>
      </c>
      <c r="L588" s="3">
        <v>0.55923388925056772</v>
      </c>
      <c r="M588" s="11">
        <v>11318844</v>
      </c>
      <c r="N588" s="12">
        <v>6414719</v>
      </c>
      <c r="O588" s="3">
        <v>0.56672916421500286</v>
      </c>
      <c r="P588" s="11">
        <v>12024795</v>
      </c>
      <c r="Q588" s="12">
        <v>7006554</v>
      </c>
      <c r="R588" s="3">
        <v>0.58267554665173082</v>
      </c>
      <c r="S588" s="10" t="e">
        <f>VLOOKUP(A588,Districts!$A$2:$R$608,19,FALSE)</f>
        <v>#REF!</v>
      </c>
      <c r="T588" s="13" t="e">
        <f>VLOOKUP(A588,Districts!$A$2:$R$608,20,FALSE)</f>
        <v>#REF!</v>
      </c>
      <c r="U588" s="3" t="e">
        <f>VLOOKUP(A588,Districts!$A$2:$R$608,21,FALSE)</f>
        <v>#REF!</v>
      </c>
    </row>
    <row r="589" spans="1:21" x14ac:dyDescent="0.2">
      <c r="A589" s="1" t="s">
        <v>1234</v>
      </c>
      <c r="B589" s="1" t="s">
        <v>1235</v>
      </c>
      <c r="C589" s="1" t="s">
        <v>288</v>
      </c>
      <c r="D589" s="25">
        <v>7733477</v>
      </c>
      <c r="E589" s="25">
        <v>604772</v>
      </c>
      <c r="F589" s="26">
        <v>7.8201823060959519E-2</v>
      </c>
      <c r="G589" s="25">
        <v>7524004</v>
      </c>
      <c r="H589" s="25">
        <v>901256</v>
      </c>
      <c r="I589" s="26">
        <f t="shared" si="9"/>
        <v>0.11978409368203419</v>
      </c>
      <c r="J589" s="11">
        <v>7548142</v>
      </c>
      <c r="K589" s="12">
        <v>1202961</v>
      </c>
      <c r="L589" s="3">
        <v>0.15937180302119383</v>
      </c>
      <c r="M589" s="11">
        <v>7950521</v>
      </c>
      <c r="N589" s="12">
        <v>1500322</v>
      </c>
      <c r="O589" s="3">
        <v>0.18870738156656652</v>
      </c>
      <c r="P589" s="11">
        <v>8474075</v>
      </c>
      <c r="Q589" s="12">
        <v>1412013</v>
      </c>
      <c r="R589" s="3">
        <v>0.16662739001011909</v>
      </c>
      <c r="S589" s="10" t="e">
        <f>VLOOKUP(A589,Districts!$A$2:$R$608,19,FALSE)</f>
        <v>#REF!</v>
      </c>
      <c r="T589" s="13" t="e">
        <f>VLOOKUP(A589,Districts!$A$2:$R$608,20,FALSE)</f>
        <v>#REF!</v>
      </c>
      <c r="U589" s="3" t="e">
        <f>VLOOKUP(A589,Districts!$A$2:$R$608,21,FALSE)</f>
        <v>#REF!</v>
      </c>
    </row>
    <row r="590" spans="1:21" x14ac:dyDescent="0.2">
      <c r="A590" s="1" t="s">
        <v>1236</v>
      </c>
      <c r="B590" s="1" t="s">
        <v>1091</v>
      </c>
      <c r="C590" s="1" t="s">
        <v>288</v>
      </c>
      <c r="D590" s="25">
        <v>10204158</v>
      </c>
      <c r="E590" s="25">
        <v>2210092</v>
      </c>
      <c r="F590" s="26">
        <v>0.21658739505993538</v>
      </c>
      <c r="G590" s="25">
        <v>10440211</v>
      </c>
      <c r="H590" s="25">
        <v>2056759</v>
      </c>
      <c r="I590" s="26">
        <f t="shared" si="9"/>
        <v>0.19700358546393362</v>
      </c>
      <c r="J590" s="11">
        <v>10305269</v>
      </c>
      <c r="K590" s="12">
        <v>2159439</v>
      </c>
      <c r="L590" s="3">
        <v>0.20954707732520131</v>
      </c>
      <c r="M590" s="11">
        <v>10342750</v>
      </c>
      <c r="N590" s="12">
        <v>2235737</v>
      </c>
      <c r="O590" s="3">
        <v>0.21616465640182736</v>
      </c>
      <c r="P590" s="11">
        <v>10296311</v>
      </c>
      <c r="Q590" s="12">
        <v>2682249</v>
      </c>
      <c r="R590" s="3">
        <v>0.26050582582441423</v>
      </c>
      <c r="S590" s="10" t="e">
        <f>VLOOKUP(A590,Districts!$A$2:$R$608,19,FALSE)</f>
        <v>#REF!</v>
      </c>
      <c r="T590" s="13" t="e">
        <f>VLOOKUP(A590,Districts!$A$2:$R$608,20,FALSE)</f>
        <v>#REF!</v>
      </c>
      <c r="U590" s="3" t="e">
        <f>VLOOKUP(A590,Districts!$A$2:$R$608,21,FALSE)</f>
        <v>#REF!</v>
      </c>
    </row>
    <row r="591" spans="1:21" x14ac:dyDescent="0.2">
      <c r="A591" s="1" t="s">
        <v>1237</v>
      </c>
      <c r="B591" s="1" t="s">
        <v>1238</v>
      </c>
      <c r="C591" s="1" t="s">
        <v>288</v>
      </c>
      <c r="D591" s="25">
        <v>10564568</v>
      </c>
      <c r="E591" s="25">
        <v>4014974</v>
      </c>
      <c r="F591" s="26">
        <v>0.38004147448338638</v>
      </c>
      <c r="G591" s="25">
        <v>11293555</v>
      </c>
      <c r="H591" s="25">
        <v>3428804</v>
      </c>
      <c r="I591" s="26">
        <f t="shared" si="9"/>
        <v>0.30360714584557297</v>
      </c>
      <c r="J591" s="11">
        <v>11153378</v>
      </c>
      <c r="K591" s="12">
        <v>2898347</v>
      </c>
      <c r="L591" s="3">
        <v>0.25986270706507031</v>
      </c>
      <c r="M591" s="11">
        <v>10887196</v>
      </c>
      <c r="N591" s="12">
        <v>2912845</v>
      </c>
      <c r="O591" s="3">
        <v>0.26754776895722276</v>
      </c>
      <c r="P591" s="11">
        <v>11137101</v>
      </c>
      <c r="Q591" s="12">
        <v>3469969</v>
      </c>
      <c r="R591" s="3">
        <v>0.31156842341647079</v>
      </c>
      <c r="S591" s="10" t="e">
        <f>VLOOKUP(A591,Districts!$A$2:$R$608,19,FALSE)</f>
        <v>#REF!</v>
      </c>
      <c r="T591" s="13" t="e">
        <f>VLOOKUP(A591,Districts!$A$2:$R$608,20,FALSE)</f>
        <v>#REF!</v>
      </c>
      <c r="U591" s="3" t="e">
        <f>VLOOKUP(A591,Districts!$A$2:$R$608,21,FALSE)</f>
        <v>#REF!</v>
      </c>
    </row>
    <row r="592" spans="1:21" x14ac:dyDescent="0.2">
      <c r="A592" s="1" t="s">
        <v>1239</v>
      </c>
      <c r="B592" s="1" t="s">
        <v>604</v>
      </c>
      <c r="C592" s="1" t="s">
        <v>288</v>
      </c>
      <c r="D592" s="25">
        <v>11954270</v>
      </c>
      <c r="E592" s="25">
        <v>2432327</v>
      </c>
      <c r="F592" s="26">
        <v>0.20346930427370305</v>
      </c>
      <c r="G592" s="25">
        <v>11860767</v>
      </c>
      <c r="H592" s="25">
        <v>2792492</v>
      </c>
      <c r="I592" s="26">
        <f t="shared" si="9"/>
        <v>0.23543941129608228</v>
      </c>
      <c r="J592" s="11">
        <v>12688548</v>
      </c>
      <c r="K592" s="12">
        <v>2543094</v>
      </c>
      <c r="L592" s="3">
        <v>0.20042435115507307</v>
      </c>
      <c r="M592" s="11">
        <v>12915440</v>
      </c>
      <c r="N592" s="12">
        <v>2465306</v>
      </c>
      <c r="O592" s="3">
        <v>0.19088052749267542</v>
      </c>
      <c r="P592" s="11">
        <v>13243902</v>
      </c>
      <c r="Q592" s="12">
        <v>2639553</v>
      </c>
      <c r="R592" s="3">
        <v>0.19930327180010846</v>
      </c>
      <c r="S592" s="10" t="e">
        <f>VLOOKUP(A592,Districts!$A$2:$R$608,19,FALSE)</f>
        <v>#REF!</v>
      </c>
      <c r="T592" s="13" t="e">
        <f>VLOOKUP(A592,Districts!$A$2:$R$608,20,FALSE)</f>
        <v>#REF!</v>
      </c>
      <c r="U592" s="3" t="e">
        <f>VLOOKUP(A592,Districts!$A$2:$R$608,21,FALSE)</f>
        <v>#REF!</v>
      </c>
    </row>
    <row r="593" spans="1:21" x14ac:dyDescent="0.2">
      <c r="A593" s="1" t="s">
        <v>1240</v>
      </c>
      <c r="B593" s="1" t="s">
        <v>1030</v>
      </c>
      <c r="C593" s="1" t="s">
        <v>288</v>
      </c>
      <c r="D593" s="25">
        <v>14024749</v>
      </c>
      <c r="E593" s="25">
        <v>1344416</v>
      </c>
      <c r="F593" s="26">
        <v>9.5860253898305062E-2</v>
      </c>
      <c r="G593" s="25">
        <v>15225268</v>
      </c>
      <c r="H593" s="25">
        <v>1227546</v>
      </c>
      <c r="I593" s="26">
        <f t="shared" si="9"/>
        <v>8.062557585193246E-2</v>
      </c>
      <c r="J593" s="11">
        <v>14135358</v>
      </c>
      <c r="K593" s="12">
        <v>1946816</v>
      </c>
      <c r="L593" s="3">
        <v>0.1377266850970453</v>
      </c>
      <c r="M593" s="11">
        <v>13780358</v>
      </c>
      <c r="N593" s="12">
        <v>3600820</v>
      </c>
      <c r="O593" s="3">
        <v>0.26130090379364601</v>
      </c>
      <c r="P593" s="11">
        <v>14090979</v>
      </c>
      <c r="Q593" s="12">
        <v>5413989</v>
      </c>
      <c r="R593" s="3">
        <v>0.38421666798311177</v>
      </c>
      <c r="S593" s="10" t="e">
        <f>VLOOKUP(A593,Districts!$A$2:$R$608,19,FALSE)</f>
        <v>#REF!</v>
      </c>
      <c r="T593" s="13" t="e">
        <f>VLOOKUP(A593,Districts!$A$2:$R$608,20,FALSE)</f>
        <v>#REF!</v>
      </c>
      <c r="U593" s="3" t="e">
        <f>VLOOKUP(A593,Districts!$A$2:$R$608,21,FALSE)</f>
        <v>#REF!</v>
      </c>
    </row>
    <row r="594" spans="1:21" x14ac:dyDescent="0.2">
      <c r="A594" s="1" t="s">
        <v>1241</v>
      </c>
      <c r="B594" s="1" t="s">
        <v>1242</v>
      </c>
      <c r="C594" s="1" t="s">
        <v>288</v>
      </c>
      <c r="D594" s="25">
        <v>16832636</v>
      </c>
      <c r="E594" s="25">
        <v>1782962</v>
      </c>
      <c r="F594" s="26">
        <v>0.10592292258918924</v>
      </c>
      <c r="G594" s="25">
        <v>16498344</v>
      </c>
      <c r="H594" s="25">
        <v>522958</v>
      </c>
      <c r="I594" s="26">
        <f t="shared" si="9"/>
        <v>3.169760552937919E-2</v>
      </c>
      <c r="J594" s="11">
        <v>15540714</v>
      </c>
      <c r="K594" s="12">
        <v>96589</v>
      </c>
      <c r="L594" s="3">
        <v>6.2152228012174989E-3</v>
      </c>
      <c r="M594" s="11">
        <v>15691545</v>
      </c>
      <c r="N594" s="12">
        <v>660637</v>
      </c>
      <c r="O594" s="3">
        <v>4.2101462921592489E-2</v>
      </c>
      <c r="P594" s="11">
        <v>16042812</v>
      </c>
      <c r="Q594" s="12">
        <v>1988941</v>
      </c>
      <c r="R594" s="3">
        <v>0.12397708082597989</v>
      </c>
      <c r="S594" s="10" t="e">
        <f>VLOOKUP(A594,Districts!$A$2:$R$608,19,FALSE)</f>
        <v>#REF!</v>
      </c>
      <c r="T594" s="13" t="e">
        <f>VLOOKUP(A594,Districts!$A$2:$R$608,20,FALSE)</f>
        <v>#REF!</v>
      </c>
      <c r="U594" s="3" t="e">
        <f>VLOOKUP(A594,Districts!$A$2:$R$608,21,FALSE)</f>
        <v>#REF!</v>
      </c>
    </row>
    <row r="595" spans="1:21" x14ac:dyDescent="0.2">
      <c r="A595" s="1" t="s">
        <v>1243</v>
      </c>
      <c r="B595" s="1" t="s">
        <v>1244</v>
      </c>
      <c r="C595" s="1" t="s">
        <v>59</v>
      </c>
      <c r="D595" s="25">
        <v>5655146</v>
      </c>
      <c r="E595" s="25">
        <v>1590251</v>
      </c>
      <c r="F595" s="26">
        <v>0.28120423416124002</v>
      </c>
      <c r="G595" s="25">
        <v>6202416</v>
      </c>
      <c r="H595" s="25">
        <v>656582</v>
      </c>
      <c r="I595" s="26">
        <f t="shared" si="9"/>
        <v>0.1058590716907734</v>
      </c>
      <c r="J595" s="11">
        <v>5572398</v>
      </c>
      <c r="K595" s="12">
        <v>730838</v>
      </c>
      <c r="L595" s="3">
        <v>0.13115323061992343</v>
      </c>
      <c r="M595" s="11">
        <v>5574236</v>
      </c>
      <c r="N595" s="12">
        <v>836469</v>
      </c>
      <c r="O595" s="3">
        <v>0.15005984676644477</v>
      </c>
      <c r="P595" s="11">
        <v>5517633</v>
      </c>
      <c r="Q595" s="12">
        <v>1398563</v>
      </c>
      <c r="R595" s="3">
        <v>0.25347155202239802</v>
      </c>
      <c r="S595" s="10" t="e">
        <f>VLOOKUP(A595,Districts!$A$2:$R$608,19,FALSE)</f>
        <v>#REF!</v>
      </c>
      <c r="T595" s="13" t="e">
        <f>VLOOKUP(A595,Districts!$A$2:$R$608,20,FALSE)</f>
        <v>#REF!</v>
      </c>
      <c r="U595" s="3" t="e">
        <f>VLOOKUP(A595,Districts!$A$2:$R$608,21,FALSE)</f>
        <v>#REF!</v>
      </c>
    </row>
    <row r="596" spans="1:21" x14ac:dyDescent="0.2">
      <c r="A596" s="1" t="s">
        <v>1245</v>
      </c>
      <c r="B596" s="1" t="s">
        <v>1246</v>
      </c>
      <c r="C596" s="1" t="s">
        <v>59</v>
      </c>
      <c r="D596" s="25">
        <v>5366864</v>
      </c>
      <c r="E596" s="25">
        <v>2470719</v>
      </c>
      <c r="F596" s="26">
        <v>0.4603654946352283</v>
      </c>
      <c r="G596" s="25">
        <v>5490636</v>
      </c>
      <c r="H596" s="25">
        <v>2388159</v>
      </c>
      <c r="I596" s="26">
        <f t="shared" si="9"/>
        <v>0.43495125154900088</v>
      </c>
      <c r="J596" s="11">
        <v>5274070</v>
      </c>
      <c r="K596" s="12">
        <v>2084623</v>
      </c>
      <c r="L596" s="3">
        <v>0.39525887976458407</v>
      </c>
      <c r="M596" s="11">
        <v>5550345</v>
      </c>
      <c r="N596" s="12">
        <v>1673203</v>
      </c>
      <c r="O596" s="3">
        <v>0.30145927865745281</v>
      </c>
      <c r="P596" s="11">
        <v>5781725</v>
      </c>
      <c r="Q596" s="12">
        <v>971525</v>
      </c>
      <c r="R596" s="3">
        <v>0.16803376155040234</v>
      </c>
      <c r="S596" s="10" t="e">
        <f>VLOOKUP(A596,Districts!$A$2:$R$608,19,FALSE)</f>
        <v>#REF!</v>
      </c>
      <c r="T596" s="13" t="e">
        <f>VLOOKUP(A596,Districts!$A$2:$R$608,20,FALSE)</f>
        <v>#REF!</v>
      </c>
      <c r="U596" s="3" t="e">
        <f>VLOOKUP(A596,Districts!$A$2:$R$608,21,FALSE)</f>
        <v>#REF!</v>
      </c>
    </row>
    <row r="597" spans="1:21" x14ac:dyDescent="0.2">
      <c r="A597" s="1" t="s">
        <v>1247</v>
      </c>
      <c r="B597" s="1" t="s">
        <v>1248</v>
      </c>
      <c r="C597" s="1" t="s">
        <v>59</v>
      </c>
      <c r="D597" s="25">
        <v>5876445</v>
      </c>
      <c r="E597" s="25">
        <v>1302062</v>
      </c>
      <c r="F597" s="26">
        <v>0.22157307691980441</v>
      </c>
      <c r="G597" s="25">
        <v>5787448</v>
      </c>
      <c r="H597" s="25">
        <v>1539336</v>
      </c>
      <c r="I597" s="26">
        <f t="shared" si="9"/>
        <v>0.26597837250546352</v>
      </c>
      <c r="J597" s="11">
        <v>5856714</v>
      </c>
      <c r="K597" s="12">
        <v>1626271</v>
      </c>
      <c r="L597" s="3">
        <v>0.27767635571755767</v>
      </c>
      <c r="M597" s="11">
        <v>5964719</v>
      </c>
      <c r="N597" s="12">
        <v>1865533</v>
      </c>
      <c r="O597" s="3">
        <v>0.31276125497278245</v>
      </c>
      <c r="P597" s="11">
        <v>5938227</v>
      </c>
      <c r="Q597" s="12">
        <v>2251539</v>
      </c>
      <c r="R597" s="3">
        <v>0.37916014325488062</v>
      </c>
      <c r="S597" s="10" t="e">
        <f>VLOOKUP(A597,Districts!$A$2:$R$608,19,FALSE)</f>
        <v>#REF!</v>
      </c>
      <c r="T597" s="13" t="e">
        <f>VLOOKUP(A597,Districts!$A$2:$R$608,20,FALSE)</f>
        <v>#REF!</v>
      </c>
      <c r="U597" s="3" t="e">
        <f>VLOOKUP(A597,Districts!$A$2:$R$608,21,FALSE)</f>
        <v>#REF!</v>
      </c>
    </row>
    <row r="598" spans="1:21" x14ac:dyDescent="0.2">
      <c r="A598" s="1" t="s">
        <v>1249</v>
      </c>
      <c r="B598" s="1" t="s">
        <v>1250</v>
      </c>
      <c r="C598" s="1" t="s">
        <v>59</v>
      </c>
      <c r="D598" s="25">
        <v>7004322</v>
      </c>
      <c r="E598" s="25">
        <v>1813457</v>
      </c>
      <c r="F598" s="26">
        <v>0.25890543010444123</v>
      </c>
      <c r="G598" s="25">
        <v>6857226</v>
      </c>
      <c r="H598" s="25">
        <v>1534227</v>
      </c>
      <c r="I598" s="26">
        <f t="shared" si="9"/>
        <v>0.22373872466796341</v>
      </c>
      <c r="J598" s="11">
        <v>6523469</v>
      </c>
      <c r="K598" s="12">
        <v>1548469</v>
      </c>
      <c r="L598" s="3">
        <v>0.23736895201004252</v>
      </c>
      <c r="M598" s="11">
        <v>6455553</v>
      </c>
      <c r="N598" s="12">
        <v>1783638</v>
      </c>
      <c r="O598" s="3">
        <v>0.27629515240599839</v>
      </c>
      <c r="P598" s="11">
        <v>6757785</v>
      </c>
      <c r="Q598" s="12">
        <v>1718114</v>
      </c>
      <c r="R598" s="3">
        <v>0.25424218142483079</v>
      </c>
      <c r="S598" s="10" t="e">
        <f>VLOOKUP(A598,Districts!$A$2:$R$608,19,FALSE)</f>
        <v>#REF!</v>
      </c>
      <c r="T598" s="13" t="e">
        <f>VLOOKUP(A598,Districts!$A$2:$R$608,20,FALSE)</f>
        <v>#REF!</v>
      </c>
      <c r="U598" s="3" t="e">
        <f>VLOOKUP(A598,Districts!$A$2:$R$608,21,FALSE)</f>
        <v>#REF!</v>
      </c>
    </row>
    <row r="599" spans="1:21" x14ac:dyDescent="0.2">
      <c r="A599" s="1" t="s">
        <v>1251</v>
      </c>
      <c r="B599" s="1" t="s">
        <v>1252</v>
      </c>
      <c r="C599" s="1" t="s">
        <v>59</v>
      </c>
      <c r="D599" s="25">
        <v>4327022</v>
      </c>
      <c r="E599" s="25">
        <v>894179</v>
      </c>
      <c r="F599" s="26">
        <v>0.2066499777445088</v>
      </c>
      <c r="G599" s="25">
        <v>4083401</v>
      </c>
      <c r="H599" s="25">
        <v>1239336</v>
      </c>
      <c r="I599" s="26">
        <f t="shared" si="9"/>
        <v>0.30350582761771377</v>
      </c>
      <c r="J599" s="11">
        <v>4065160</v>
      </c>
      <c r="K599" s="12">
        <v>1678972</v>
      </c>
      <c r="L599" s="3">
        <v>0.41301498588001456</v>
      </c>
      <c r="M599" s="11">
        <v>4206864</v>
      </c>
      <c r="N599" s="12">
        <v>2267525</v>
      </c>
      <c r="O599" s="3">
        <v>0.53900601493178768</v>
      </c>
      <c r="P599" s="11">
        <v>4676530</v>
      </c>
      <c r="Q599" s="12">
        <v>2597644</v>
      </c>
      <c r="R599" s="3">
        <v>0.55546398718708101</v>
      </c>
      <c r="S599" s="10" t="e">
        <f>VLOOKUP(A599,Districts!$A$2:$R$608,19,FALSE)</f>
        <v>#REF!</v>
      </c>
      <c r="T599" s="13" t="e">
        <f>VLOOKUP(A599,Districts!$A$2:$R$608,20,FALSE)</f>
        <v>#REF!</v>
      </c>
      <c r="U599" s="3" t="e">
        <f>VLOOKUP(A599,Districts!$A$2:$R$608,21,FALSE)</f>
        <v>#REF!</v>
      </c>
    </row>
    <row r="600" spans="1:21" x14ac:dyDescent="0.2">
      <c r="A600" s="1" t="s">
        <v>1253</v>
      </c>
      <c r="B600" s="1" t="s">
        <v>1254</v>
      </c>
      <c r="C600" s="1" t="s">
        <v>49</v>
      </c>
      <c r="D600" s="25">
        <v>13820768</v>
      </c>
      <c r="E600" s="25">
        <v>8049614</v>
      </c>
      <c r="F600" s="26">
        <v>0.58242884910592518</v>
      </c>
      <c r="G600" s="25">
        <v>13430459</v>
      </c>
      <c r="H600" s="25">
        <v>9199493</v>
      </c>
      <c r="I600" s="26">
        <f t="shared" si="9"/>
        <v>0.68497234532341744</v>
      </c>
      <c r="J600" s="11">
        <v>14044185</v>
      </c>
      <c r="K600" s="12">
        <v>9302928</v>
      </c>
      <c r="L600" s="3">
        <v>0.66240426197746616</v>
      </c>
      <c r="M600" s="11">
        <v>15274796</v>
      </c>
      <c r="N600" s="12">
        <v>9049320</v>
      </c>
      <c r="O600" s="3">
        <v>0.59243475330210627</v>
      </c>
      <c r="P600" s="11">
        <v>17253871</v>
      </c>
      <c r="Q600" s="12">
        <v>10194335</v>
      </c>
      <c r="R600" s="3">
        <v>0.59084335335531368</v>
      </c>
      <c r="S600" s="10" t="e">
        <f>VLOOKUP(A600,Districts!$A$2:$R$608,19,FALSE)</f>
        <v>#REF!</v>
      </c>
      <c r="T600" s="13" t="e">
        <f>VLOOKUP(A600,Districts!$A$2:$R$608,20,FALSE)</f>
        <v>#REF!</v>
      </c>
      <c r="U600" s="3" t="e">
        <f>VLOOKUP(A600,Districts!$A$2:$R$608,21,FALSE)</f>
        <v>#REF!</v>
      </c>
    </row>
    <row r="601" spans="1:21" x14ac:dyDescent="0.2">
      <c r="A601" s="1" t="s">
        <v>1255</v>
      </c>
      <c r="B601" s="1" t="s">
        <v>1256</v>
      </c>
      <c r="C601" s="1" t="s">
        <v>49</v>
      </c>
      <c r="D601" s="25">
        <v>10726665</v>
      </c>
      <c r="E601" s="25">
        <v>6428342</v>
      </c>
      <c r="F601" s="26">
        <v>0.59928617142420315</v>
      </c>
      <c r="G601" s="25">
        <v>11196040</v>
      </c>
      <c r="H601" s="25">
        <v>6832196</v>
      </c>
      <c r="I601" s="26">
        <f t="shared" si="9"/>
        <v>0.61023326104586983</v>
      </c>
      <c r="J601" s="11">
        <v>11625697</v>
      </c>
      <c r="K601" s="12">
        <v>6666224</v>
      </c>
      <c r="L601" s="3">
        <v>0.57340424406381829</v>
      </c>
      <c r="M601" s="11">
        <v>12110518</v>
      </c>
      <c r="N601" s="12">
        <v>6429070</v>
      </c>
      <c r="O601" s="3">
        <v>0.53086664005618922</v>
      </c>
      <c r="P601" s="11">
        <v>12278504</v>
      </c>
      <c r="Q601" s="12">
        <v>6275990</v>
      </c>
      <c r="R601" s="3">
        <v>0.5111363729653059</v>
      </c>
      <c r="S601" s="10" t="e">
        <f>VLOOKUP(A601,Districts!$A$2:$R$608,19,FALSE)</f>
        <v>#REF!</v>
      </c>
      <c r="T601" s="13" t="e">
        <f>VLOOKUP(A601,Districts!$A$2:$R$608,20,FALSE)</f>
        <v>#REF!</v>
      </c>
      <c r="U601" s="3" t="e">
        <f>VLOOKUP(A601,Districts!$A$2:$R$608,21,FALSE)</f>
        <v>#REF!</v>
      </c>
    </row>
    <row r="602" spans="1:21" x14ac:dyDescent="0.2">
      <c r="A602" s="1" t="s">
        <v>1257</v>
      </c>
      <c r="B602" s="1" t="s">
        <v>1128</v>
      </c>
      <c r="C602" s="1" t="s">
        <v>49</v>
      </c>
      <c r="D602" s="25">
        <v>14196128</v>
      </c>
      <c r="E602" s="25">
        <v>2167316</v>
      </c>
      <c r="F602" s="26">
        <v>0.15266951664566564</v>
      </c>
      <c r="G602" s="25">
        <v>13961473</v>
      </c>
      <c r="H602" s="25">
        <v>786426</v>
      </c>
      <c r="I602" s="26">
        <f t="shared" si="9"/>
        <v>5.6328297164632987E-2</v>
      </c>
      <c r="J602" s="11">
        <v>13820051</v>
      </c>
      <c r="K602" s="12">
        <v>597186</v>
      </c>
      <c r="L602" s="3">
        <v>4.3211562678024847E-2</v>
      </c>
      <c r="M602" s="11">
        <v>14696630</v>
      </c>
      <c r="N602" s="12">
        <v>812383</v>
      </c>
      <c r="O602" s="3">
        <v>5.5276821965307692E-2</v>
      </c>
      <c r="P602" s="11">
        <v>14271376</v>
      </c>
      <c r="Q602" s="12">
        <v>2134079</v>
      </c>
      <c r="R602" s="3">
        <v>0.14953561590697351</v>
      </c>
      <c r="S602" s="10" t="e">
        <f>VLOOKUP(A602,Districts!$A$2:$R$608,19,FALSE)</f>
        <v>#REF!</v>
      </c>
      <c r="T602" s="13" t="e">
        <f>VLOOKUP(A602,Districts!$A$2:$R$608,20,FALSE)</f>
        <v>#REF!</v>
      </c>
      <c r="U602" s="3" t="e">
        <f>VLOOKUP(A602,Districts!$A$2:$R$608,21,FALSE)</f>
        <v>#REF!</v>
      </c>
    </row>
    <row r="603" spans="1:21" x14ac:dyDescent="0.2">
      <c r="A603" s="1" t="s">
        <v>1258</v>
      </c>
      <c r="B603" s="1" t="s">
        <v>1259</v>
      </c>
      <c r="C603" s="1" t="s">
        <v>49</v>
      </c>
      <c r="D603" s="25">
        <v>7428846</v>
      </c>
      <c r="E603" s="25">
        <v>2261014</v>
      </c>
      <c r="F603" s="26">
        <v>0.3043560197640387</v>
      </c>
      <c r="G603" s="25">
        <v>7329143</v>
      </c>
      <c r="H603" s="25">
        <v>3189025</v>
      </c>
      <c r="I603" s="26">
        <f t="shared" si="9"/>
        <v>0.43511567450655553</v>
      </c>
      <c r="J603" s="11">
        <v>7315163</v>
      </c>
      <c r="K603" s="12">
        <v>3589381</v>
      </c>
      <c r="L603" s="3">
        <v>0.49067683112461064</v>
      </c>
      <c r="M603" s="11">
        <v>7686391</v>
      </c>
      <c r="N603" s="12">
        <v>4047319</v>
      </c>
      <c r="O603" s="3">
        <v>0.52655648144883604</v>
      </c>
      <c r="P603" s="11">
        <v>8008062</v>
      </c>
      <c r="Q603" s="12">
        <v>4515733</v>
      </c>
      <c r="R603" s="3">
        <v>0.56389835643130637</v>
      </c>
      <c r="S603" s="10" t="e">
        <f>VLOOKUP(A603,Districts!$A$2:$R$608,19,FALSE)</f>
        <v>#REF!</v>
      </c>
      <c r="T603" s="13" t="e">
        <f>VLOOKUP(A603,Districts!$A$2:$R$608,20,FALSE)</f>
        <v>#REF!</v>
      </c>
      <c r="U603" s="3" t="e">
        <f>VLOOKUP(A603,Districts!$A$2:$R$608,21,FALSE)</f>
        <v>#REF!</v>
      </c>
    </row>
    <row r="604" spans="1:21" x14ac:dyDescent="0.2">
      <c r="A604" s="1" t="s">
        <v>1260</v>
      </c>
      <c r="B604" s="1" t="s">
        <v>1261</v>
      </c>
      <c r="C604" s="1" t="s">
        <v>49</v>
      </c>
      <c r="D604" s="25">
        <v>10206714</v>
      </c>
      <c r="E604" s="25">
        <v>2784602</v>
      </c>
      <c r="F604" s="26">
        <v>0.27282061592006984</v>
      </c>
      <c r="G604" s="25">
        <v>9150398</v>
      </c>
      <c r="H604" s="25">
        <v>3478002</v>
      </c>
      <c r="I604" s="26">
        <f t="shared" si="9"/>
        <v>0.38009297519080593</v>
      </c>
      <c r="J604" s="11">
        <v>9552364</v>
      </c>
      <c r="K604" s="12">
        <v>4003978</v>
      </c>
      <c r="L604" s="3">
        <v>0.41916095324675651</v>
      </c>
      <c r="M604" s="11">
        <v>9898617</v>
      </c>
      <c r="N604" s="12">
        <v>4402413</v>
      </c>
      <c r="O604" s="3">
        <v>0.44475031208905241</v>
      </c>
      <c r="P604" s="11">
        <v>10841779</v>
      </c>
      <c r="Q604" s="12">
        <v>4439262</v>
      </c>
      <c r="R604" s="3">
        <v>0.40945881667575035</v>
      </c>
      <c r="S604" s="10" t="e">
        <f>VLOOKUP(A604,Districts!$A$2:$R$608,19,FALSE)</f>
        <v>#REF!</v>
      </c>
      <c r="T604" s="13" t="e">
        <f>VLOOKUP(A604,Districts!$A$2:$R$608,20,FALSE)</f>
        <v>#REF!</v>
      </c>
      <c r="U604" s="3" t="e">
        <f>VLOOKUP(A604,Districts!$A$2:$R$608,21,FALSE)</f>
        <v>#REF!</v>
      </c>
    </row>
    <row r="605" spans="1:21" x14ac:dyDescent="0.2">
      <c r="A605" s="1" t="s">
        <v>1262</v>
      </c>
      <c r="B605" s="1" t="s">
        <v>1263</v>
      </c>
      <c r="C605" s="1" t="s">
        <v>49</v>
      </c>
      <c r="D605" s="25">
        <v>12555870</v>
      </c>
      <c r="E605" s="25">
        <v>1497798</v>
      </c>
      <c r="F605" s="26">
        <v>0.11929065847288957</v>
      </c>
      <c r="G605" s="25">
        <v>11916870</v>
      </c>
      <c r="H605" s="25">
        <v>2869369</v>
      </c>
      <c r="I605" s="26">
        <f t="shared" si="9"/>
        <v>0.24078210134036873</v>
      </c>
      <c r="J605" s="11">
        <v>12479223</v>
      </c>
      <c r="K605" s="12">
        <v>3353382</v>
      </c>
      <c r="L605" s="3">
        <v>0.2687172109994348</v>
      </c>
      <c r="M605" s="11">
        <v>13384085</v>
      </c>
      <c r="N605" s="12">
        <v>3346538</v>
      </c>
      <c r="O605" s="3">
        <v>0.25003860928856925</v>
      </c>
      <c r="P605" s="11">
        <v>13702598</v>
      </c>
      <c r="Q605" s="12">
        <v>3686576</v>
      </c>
      <c r="R605" s="3">
        <v>0.26904211887409962</v>
      </c>
      <c r="S605" s="10" t="e">
        <f>VLOOKUP(A605,Districts!$A$2:$R$608,19,FALSE)</f>
        <v>#REF!</v>
      </c>
      <c r="T605" s="13" t="e">
        <f>VLOOKUP(A605,Districts!$A$2:$R$608,20,FALSE)</f>
        <v>#REF!</v>
      </c>
      <c r="U605" s="3" t="e">
        <f>VLOOKUP(A605,Districts!$A$2:$R$608,21,FALSE)</f>
        <v>#REF!</v>
      </c>
    </row>
    <row r="606" spans="1:21" x14ac:dyDescent="0.2">
      <c r="A606" s="1" t="s">
        <v>1264</v>
      </c>
      <c r="B606" s="1" t="s">
        <v>1265</v>
      </c>
      <c r="C606" s="1" t="s">
        <v>433</v>
      </c>
      <c r="D606" s="25">
        <v>9039659</v>
      </c>
      <c r="E606" s="25">
        <v>752145</v>
      </c>
      <c r="F606" s="26">
        <v>8.3205019127380805E-2</v>
      </c>
      <c r="G606" s="25">
        <v>8757572</v>
      </c>
      <c r="H606" s="25">
        <v>915918</v>
      </c>
      <c r="I606" s="26">
        <f t="shared" si="9"/>
        <v>0.10458583726174332</v>
      </c>
      <c r="J606" s="11">
        <v>8765862</v>
      </c>
      <c r="K606" s="12">
        <v>1176286</v>
      </c>
      <c r="L606" s="3">
        <v>0.13418942712080112</v>
      </c>
      <c r="M606" s="11">
        <v>8793111</v>
      </c>
      <c r="N606" s="12">
        <v>1973108</v>
      </c>
      <c r="O606" s="3">
        <v>0.22439248179626073</v>
      </c>
      <c r="P606" s="11">
        <v>10027264</v>
      </c>
      <c r="Q606" s="12">
        <v>1847767</v>
      </c>
      <c r="R606" s="3">
        <v>0.1842742945633026</v>
      </c>
      <c r="S606" s="10" t="e">
        <f>VLOOKUP(A606,Districts!$A$2:$R$608,19,FALSE)</f>
        <v>#REF!</v>
      </c>
      <c r="T606" s="13" t="e">
        <f>VLOOKUP(A606,Districts!$A$2:$R$608,20,FALSE)</f>
        <v>#REF!</v>
      </c>
      <c r="U606" s="3" t="e">
        <f>VLOOKUP(A606,Districts!$A$2:$R$608,21,FALSE)</f>
        <v>#REF!</v>
      </c>
    </row>
    <row r="607" spans="1:21" x14ac:dyDescent="0.2">
      <c r="A607" s="1" t="s">
        <v>1266</v>
      </c>
      <c r="B607" s="1" t="s">
        <v>1267</v>
      </c>
      <c r="C607" s="1" t="s">
        <v>114</v>
      </c>
      <c r="D607" s="25">
        <v>10602838</v>
      </c>
      <c r="E607" s="25">
        <v>4510682</v>
      </c>
      <c r="F607" s="26">
        <v>0.42542213697879755</v>
      </c>
      <c r="G607" s="25">
        <v>9359339</v>
      </c>
      <c r="H607" s="25">
        <v>5394648</v>
      </c>
      <c r="I607" s="26">
        <f t="shared" si="9"/>
        <v>0.57639198665632263</v>
      </c>
      <c r="J607" s="11">
        <v>9459795</v>
      </c>
      <c r="K607" s="12">
        <v>6054236</v>
      </c>
      <c r="L607" s="3">
        <v>0.63999653269441881</v>
      </c>
      <c r="M607" s="11">
        <v>9902813</v>
      </c>
      <c r="N607" s="12">
        <v>6376157</v>
      </c>
      <c r="O607" s="3">
        <v>0.64387331155298999</v>
      </c>
      <c r="P607" s="11">
        <v>10061502</v>
      </c>
      <c r="Q607" s="12">
        <v>6757923</v>
      </c>
      <c r="R607" s="3">
        <v>0.67166144776396208</v>
      </c>
      <c r="S607" s="10" t="e">
        <f>VLOOKUP(A607,JVSD!$A$2:$R$100,19,FALSE)</f>
        <v>#REF!</v>
      </c>
      <c r="T607" s="10" t="e">
        <f>VLOOKUP(A607,JVSD!$A$2:$R$100,20,FALSE)</f>
        <v>#REF!</v>
      </c>
      <c r="U607" s="3" t="e">
        <f>VLOOKUP(A607,JVSD!$A$2:$R$100,21,FALSE)</f>
        <v>#REF!</v>
      </c>
    </row>
    <row r="608" spans="1:21" x14ac:dyDescent="0.2">
      <c r="A608" s="1" t="s">
        <v>1268</v>
      </c>
      <c r="B608" s="1" t="s">
        <v>1269</v>
      </c>
      <c r="C608" s="1" t="s">
        <v>457</v>
      </c>
      <c r="D608" s="25">
        <v>5309694</v>
      </c>
      <c r="E608" s="25">
        <v>2634322</v>
      </c>
      <c r="F608" s="26">
        <v>0.49613442883902537</v>
      </c>
      <c r="G608" s="25">
        <v>4840963</v>
      </c>
      <c r="H608" s="25">
        <v>3056323</v>
      </c>
      <c r="I608" s="26">
        <f t="shared" si="9"/>
        <v>0.63134607721645464</v>
      </c>
      <c r="J608" s="11">
        <v>4775489</v>
      </c>
      <c r="K608" s="12">
        <v>3564988</v>
      </c>
      <c r="L608" s="3">
        <v>0.74651789586364869</v>
      </c>
      <c r="M608" s="11">
        <v>4873252</v>
      </c>
      <c r="N608" s="12">
        <v>3998653</v>
      </c>
      <c r="O608" s="3">
        <v>0.82053072568379393</v>
      </c>
      <c r="P608" s="11">
        <v>4928818</v>
      </c>
      <c r="Q608" s="12">
        <v>4418023</v>
      </c>
      <c r="R608" s="3">
        <v>0.89636561950552851</v>
      </c>
      <c r="S608" s="10" t="e">
        <f>VLOOKUP(A608,JVSD!$A$2:$R$100,19,FALSE)</f>
        <v>#REF!</v>
      </c>
      <c r="T608" s="10" t="e">
        <f>VLOOKUP(A608,JVSD!$A$2:$R$100,20,FALSE)</f>
        <v>#REF!</v>
      </c>
      <c r="U608" s="3" t="e">
        <f>VLOOKUP(A608,JVSD!$A$2:$R$100,21,FALSE)</f>
        <v>#REF!</v>
      </c>
    </row>
    <row r="609" spans="1:21" x14ac:dyDescent="0.2">
      <c r="A609" s="1" t="s">
        <v>1270</v>
      </c>
      <c r="B609" s="1" t="s">
        <v>1271</v>
      </c>
      <c r="C609" s="1" t="s">
        <v>17</v>
      </c>
      <c r="D609" s="25">
        <v>10091365</v>
      </c>
      <c r="E609" s="25">
        <v>5713356</v>
      </c>
      <c r="F609" s="26">
        <v>0.56616285309271841</v>
      </c>
      <c r="G609" s="25">
        <v>10737638</v>
      </c>
      <c r="H609" s="25">
        <v>5200421</v>
      </c>
      <c r="I609" s="26">
        <f t="shared" si="9"/>
        <v>0.48431703508723239</v>
      </c>
      <c r="J609" s="11">
        <v>10082498</v>
      </c>
      <c r="K609" s="12">
        <v>4942412</v>
      </c>
      <c r="L609" s="3">
        <v>0.49019717137558572</v>
      </c>
      <c r="M609" s="11">
        <v>9696865</v>
      </c>
      <c r="N609" s="12">
        <v>4910615</v>
      </c>
      <c r="O609" s="3">
        <v>0.50641263954896765</v>
      </c>
      <c r="P609" s="11">
        <v>9126261</v>
      </c>
      <c r="Q609" s="12">
        <v>5536844</v>
      </c>
      <c r="R609" s="3">
        <v>0.60669358459066647</v>
      </c>
      <c r="S609" s="10" t="e">
        <f>VLOOKUP(A609,JVSD!$A$2:$R$100,19,FALSE)</f>
        <v>#REF!</v>
      </c>
      <c r="T609" s="10" t="e">
        <f>VLOOKUP(A609,JVSD!$A$2:$R$100,20,FALSE)</f>
        <v>#REF!</v>
      </c>
      <c r="U609" s="3" t="e">
        <f>VLOOKUP(A609,JVSD!$A$2:$R$100,21,FALSE)</f>
        <v>#REF!</v>
      </c>
    </row>
    <row r="610" spans="1:21" x14ac:dyDescent="0.2">
      <c r="A610" s="1" t="s">
        <v>1272</v>
      </c>
      <c r="B610" s="1" t="s">
        <v>1273</v>
      </c>
      <c r="C610" s="1" t="s">
        <v>32</v>
      </c>
      <c r="D610" s="25">
        <v>6039095</v>
      </c>
      <c r="E610" s="25">
        <v>897370</v>
      </c>
      <c r="F610" s="26">
        <v>0.14859345646988498</v>
      </c>
      <c r="G610" s="25">
        <v>5914041</v>
      </c>
      <c r="H610" s="25">
        <v>1235707</v>
      </c>
      <c r="I610" s="26">
        <f t="shared" si="9"/>
        <v>0.20894461164540457</v>
      </c>
      <c r="J610" s="11">
        <v>5898557</v>
      </c>
      <c r="K610" s="12">
        <v>1758666</v>
      </c>
      <c r="L610" s="3">
        <v>0.29815190393175822</v>
      </c>
      <c r="M610" s="11">
        <v>6079306</v>
      </c>
      <c r="N610" s="12">
        <v>2269315</v>
      </c>
      <c r="O610" s="3">
        <v>0.37328520722595637</v>
      </c>
      <c r="P610" s="11">
        <v>5981969</v>
      </c>
      <c r="Q610" s="12">
        <v>2987717</v>
      </c>
      <c r="R610" s="3">
        <v>0.4994537751700151</v>
      </c>
      <c r="S610" s="10" t="e">
        <f>VLOOKUP(A610,JVSD!$A$2:$R$100,19,FALSE)</f>
        <v>#REF!</v>
      </c>
      <c r="T610" s="10" t="e">
        <f>VLOOKUP(A610,JVSD!$A$2:$R$100,20,FALSE)</f>
        <v>#REF!</v>
      </c>
      <c r="U610" s="3" t="e">
        <f>VLOOKUP(A610,JVSD!$A$2:$R$100,21,FALSE)</f>
        <v>#REF!</v>
      </c>
    </row>
    <row r="611" spans="1:21" x14ac:dyDescent="0.2">
      <c r="A611" s="1" t="s">
        <v>1274</v>
      </c>
      <c r="B611" s="1" t="s">
        <v>1275</v>
      </c>
      <c r="C611" s="1" t="s">
        <v>168</v>
      </c>
      <c r="D611" s="31">
        <v>40243007</v>
      </c>
      <c r="E611" s="31">
        <v>13595175</v>
      </c>
      <c r="F611" s="32">
        <v>0.33782701675349458</v>
      </c>
      <c r="G611" s="31">
        <v>39545891</v>
      </c>
      <c r="H611" s="31">
        <v>14243791</v>
      </c>
      <c r="I611" s="32">
        <v>0.36018384312038892</v>
      </c>
      <c r="J611" s="11">
        <v>38200416</v>
      </c>
      <c r="K611" s="12">
        <v>16891263</v>
      </c>
      <c r="L611" s="3">
        <v>0.44217484437865806</v>
      </c>
      <c r="M611" s="11">
        <v>43682571</v>
      </c>
      <c r="N611" s="12">
        <v>13212804</v>
      </c>
      <c r="O611" s="3">
        <v>0.30247313053070984</v>
      </c>
      <c r="P611" s="11">
        <v>40925747</v>
      </c>
      <c r="Q611" s="12">
        <v>12208168</v>
      </c>
      <c r="R611" s="3">
        <v>0.29830043175510029</v>
      </c>
      <c r="S611" s="10" t="e">
        <f>VLOOKUP(A611,JVSD!$A$2:$R$100,19,FALSE)</f>
        <v>#REF!</v>
      </c>
      <c r="T611" s="10" t="e">
        <f>VLOOKUP(A611,JVSD!$A$2:$R$100,20,FALSE)</f>
        <v>#REF!</v>
      </c>
      <c r="U611" s="3" t="e">
        <f>VLOOKUP(A611,JVSD!$A$2:$R$100,21,FALSE)</f>
        <v>#REF!</v>
      </c>
    </row>
    <row r="612" spans="1:21" x14ac:dyDescent="0.2">
      <c r="A612" s="1" t="s">
        <v>1276</v>
      </c>
      <c r="B612" s="1" t="s">
        <v>1277</v>
      </c>
      <c r="C612" s="1" t="s">
        <v>119</v>
      </c>
      <c r="D612" s="25">
        <v>6024531</v>
      </c>
      <c r="E612" s="25">
        <v>3561324</v>
      </c>
      <c r="F612" s="26">
        <v>0.59113713582019911</v>
      </c>
      <c r="G612" s="25">
        <v>6761005</v>
      </c>
      <c r="H612" s="25">
        <v>3439760</v>
      </c>
      <c r="I612" s="26">
        <f t="shared" si="9"/>
        <v>0.50876459934580731</v>
      </c>
      <c r="J612" s="11">
        <v>6100823</v>
      </c>
      <c r="K612" s="12">
        <v>3546893</v>
      </c>
      <c r="L612" s="3">
        <v>0.58137943028342243</v>
      </c>
      <c r="M612" s="11">
        <v>6385449</v>
      </c>
      <c r="N612" s="12">
        <v>3296460</v>
      </c>
      <c r="O612" s="3">
        <v>0.5162456077873302</v>
      </c>
      <c r="P612" s="11">
        <v>5995617</v>
      </c>
      <c r="Q612" s="12">
        <v>3415730</v>
      </c>
      <c r="R612" s="3">
        <v>0.56970450247238946</v>
      </c>
      <c r="S612" s="10" t="e">
        <f>VLOOKUP(A612,JVSD!$A$2:$R$100,19,FALSE)</f>
        <v>#REF!</v>
      </c>
      <c r="T612" s="10" t="e">
        <f>VLOOKUP(A612,JVSD!$A$2:$R$100,20,FALSE)</f>
        <v>#REF!</v>
      </c>
      <c r="U612" s="3" t="e">
        <f>VLOOKUP(A612,JVSD!$A$2:$R$100,21,FALSE)</f>
        <v>#REF!</v>
      </c>
    </row>
    <row r="613" spans="1:21" x14ac:dyDescent="0.2">
      <c r="A613" s="1" t="s">
        <v>1278</v>
      </c>
      <c r="B613" s="1" t="s">
        <v>1279</v>
      </c>
      <c r="C613" s="1" t="s">
        <v>25</v>
      </c>
      <c r="D613" s="25">
        <v>15316857</v>
      </c>
      <c r="E613" s="25">
        <v>13999896</v>
      </c>
      <c r="F613" s="26">
        <v>0.91401884864499294</v>
      </c>
      <c r="G613" s="25">
        <v>16186832</v>
      </c>
      <c r="H613" s="25">
        <v>12535473</v>
      </c>
      <c r="I613" s="26">
        <f t="shared" si="9"/>
        <v>0.77442411214251183</v>
      </c>
      <c r="J613" s="11">
        <v>14160648</v>
      </c>
      <c r="K613" s="12">
        <v>12263015</v>
      </c>
      <c r="L613" s="3">
        <v>0.86599250260298821</v>
      </c>
      <c r="M613" s="11">
        <v>13014276</v>
      </c>
      <c r="N613" s="12">
        <v>13386795</v>
      </c>
      <c r="O613" s="3">
        <v>1.0286238742746812</v>
      </c>
      <c r="P613" s="11">
        <v>14181170</v>
      </c>
      <c r="Q613" s="12">
        <v>13706895</v>
      </c>
      <c r="R613" s="3">
        <v>0.96655600348913384</v>
      </c>
      <c r="S613" s="10" t="e">
        <f>VLOOKUP(A613,JVSD!$A$2:$R$100,19,FALSE)</f>
        <v>#REF!</v>
      </c>
      <c r="T613" s="10" t="e">
        <f>VLOOKUP(A613,JVSD!$A$2:$R$100,20,FALSE)</f>
        <v>#REF!</v>
      </c>
      <c r="U613" s="3" t="e">
        <f>VLOOKUP(A613,JVSD!$A$2:$R$100,21,FALSE)</f>
        <v>#REF!</v>
      </c>
    </row>
    <row r="614" spans="1:21" x14ac:dyDescent="0.2">
      <c r="A614" s="1" t="s">
        <v>1280</v>
      </c>
      <c r="B614" s="1" t="s">
        <v>1281</v>
      </c>
      <c r="C614" s="1" t="s">
        <v>25</v>
      </c>
      <c r="D614" s="25">
        <v>15455489</v>
      </c>
      <c r="E614" s="25">
        <v>6339174</v>
      </c>
      <c r="F614" s="26">
        <v>0.41015680577948715</v>
      </c>
      <c r="G614" s="25">
        <v>14136088</v>
      </c>
      <c r="H614" s="25">
        <v>9227599</v>
      </c>
      <c r="I614" s="26">
        <f t="shared" si="9"/>
        <v>0.6527689273015278</v>
      </c>
      <c r="J614" s="11">
        <v>14169186</v>
      </c>
      <c r="K614" s="12">
        <v>8601452</v>
      </c>
      <c r="L614" s="3">
        <v>0.60705336213385863</v>
      </c>
      <c r="M614" s="11">
        <v>13599758</v>
      </c>
      <c r="N614" s="12">
        <v>8697460</v>
      </c>
      <c r="O614" s="3">
        <v>0.63953049752797075</v>
      </c>
      <c r="P614" s="11">
        <v>13577169</v>
      </c>
      <c r="Q614" s="12">
        <v>8766174</v>
      </c>
      <c r="R614" s="3">
        <v>0.6456555118375561</v>
      </c>
      <c r="S614" s="10" t="e">
        <f>VLOOKUP(A614,JVSD!$A$2:$R$100,19,FALSE)</f>
        <v>#REF!</v>
      </c>
      <c r="T614" s="10" t="e">
        <f>VLOOKUP(A614,JVSD!$A$2:$R$100,20,FALSE)</f>
        <v>#REF!</v>
      </c>
      <c r="U614" s="3" t="e">
        <f>VLOOKUP(A614,JVSD!$A$2:$R$100,21,FALSE)</f>
        <v>#REF!</v>
      </c>
    </row>
    <row r="615" spans="1:21" x14ac:dyDescent="0.2">
      <c r="A615" s="1" t="s">
        <v>1282</v>
      </c>
      <c r="B615" s="1" t="s">
        <v>1283</v>
      </c>
      <c r="C615" s="1" t="s">
        <v>249</v>
      </c>
      <c r="D615" s="25">
        <v>15553977</v>
      </c>
      <c r="E615" s="25">
        <v>8214253</v>
      </c>
      <c r="F615" s="26">
        <v>0.52811271355229594</v>
      </c>
      <c r="G615" s="25">
        <v>15456345</v>
      </c>
      <c r="H615" s="25">
        <v>7253513</v>
      </c>
      <c r="I615" s="26">
        <f t="shared" si="9"/>
        <v>0.46929031410724853</v>
      </c>
      <c r="J615" s="11">
        <v>15422512</v>
      </c>
      <c r="K615" s="12">
        <v>6122232</v>
      </c>
      <c r="L615" s="3">
        <v>0.39696723854064758</v>
      </c>
      <c r="M615" s="11">
        <v>14892954</v>
      </c>
      <c r="N615" s="12">
        <v>6084063</v>
      </c>
      <c r="O615" s="3">
        <v>0.40851955898070996</v>
      </c>
      <c r="P615" s="11">
        <v>15206300</v>
      </c>
      <c r="Q615" s="12">
        <v>5787753</v>
      </c>
      <c r="R615" s="3">
        <v>0.38061546858867706</v>
      </c>
      <c r="S615" s="10" t="e">
        <f>VLOOKUP(A615,JVSD!$A$2:$R$100,19,FALSE)</f>
        <v>#REF!</v>
      </c>
      <c r="T615" s="10" t="e">
        <f>VLOOKUP(A615,JVSD!$A$2:$R$100,20,FALSE)</f>
        <v>#REF!</v>
      </c>
      <c r="U615" s="3" t="e">
        <f>VLOOKUP(A615,JVSD!$A$2:$R$100,21,FALSE)</f>
        <v>#REF!</v>
      </c>
    </row>
    <row r="616" spans="1:21" x14ac:dyDescent="0.2">
      <c r="A616" s="1" t="s">
        <v>1284</v>
      </c>
      <c r="B616" s="1" t="s">
        <v>1285</v>
      </c>
      <c r="C616" s="1" t="s">
        <v>111</v>
      </c>
      <c r="D616" s="25">
        <v>12766832</v>
      </c>
      <c r="E616" s="25">
        <v>17972092</v>
      </c>
      <c r="F616" s="26">
        <v>1.4077174353042321</v>
      </c>
      <c r="G616" s="25">
        <v>12601362</v>
      </c>
      <c r="H616" s="25">
        <v>19791562</v>
      </c>
      <c r="I616" s="26">
        <f t="shared" si="9"/>
        <v>1.5705891156844791</v>
      </c>
      <c r="J616" s="11">
        <v>12973442</v>
      </c>
      <c r="K616" s="12">
        <v>21546873</v>
      </c>
      <c r="L616" s="3">
        <v>1.660844747292199</v>
      </c>
      <c r="M616" s="11">
        <v>12898613</v>
      </c>
      <c r="N616" s="12">
        <v>23907578</v>
      </c>
      <c r="O616" s="3">
        <v>1.853499907315616</v>
      </c>
      <c r="P616" s="11">
        <v>12418242</v>
      </c>
      <c r="Q616" s="12">
        <v>27146742</v>
      </c>
      <c r="R616" s="3">
        <v>2.18603744394738</v>
      </c>
      <c r="S616" s="10" t="e">
        <f>VLOOKUP(A616,JVSD!$A$2:$R$100,19,FALSE)</f>
        <v>#REF!</v>
      </c>
      <c r="T616" s="10" t="e">
        <f>VLOOKUP(A616,JVSD!$A$2:$R$100,20,FALSE)</f>
        <v>#REF!</v>
      </c>
      <c r="U616" s="3" t="e">
        <f>VLOOKUP(A616,JVSD!$A$2:$R$100,21,FALSE)</f>
        <v>#REF!</v>
      </c>
    </row>
    <row r="617" spans="1:21" x14ac:dyDescent="0.2">
      <c r="A617" s="1" t="s">
        <v>1286</v>
      </c>
      <c r="B617" s="1" t="s">
        <v>1287</v>
      </c>
      <c r="C617" s="1" t="s">
        <v>46</v>
      </c>
      <c r="D617" s="25">
        <v>21819816</v>
      </c>
      <c r="E617" s="25">
        <v>17297521</v>
      </c>
      <c r="F617" s="26">
        <v>0.79274366933250029</v>
      </c>
      <c r="G617" s="25">
        <v>22223360</v>
      </c>
      <c r="H617" s="25">
        <v>15328067</v>
      </c>
      <c r="I617" s="26">
        <f t="shared" si="9"/>
        <v>0.68972770094171176</v>
      </c>
      <c r="J617" s="11">
        <v>19523219</v>
      </c>
      <c r="K617" s="12">
        <v>15427477</v>
      </c>
      <c r="L617" s="3">
        <v>0.79021174735580235</v>
      </c>
      <c r="M617" s="11">
        <v>18217402</v>
      </c>
      <c r="N617" s="12">
        <v>17084444</v>
      </c>
      <c r="O617" s="3">
        <v>0.93780902457990445</v>
      </c>
      <c r="P617" s="11">
        <v>19832256</v>
      </c>
      <c r="Q617" s="12">
        <v>17678035</v>
      </c>
      <c r="R617" s="3">
        <v>0.89137791484740814</v>
      </c>
      <c r="S617" s="10" t="e">
        <f>VLOOKUP(A617,JVSD!$A$2:$R$100,19,FALSE)</f>
        <v>#REF!</v>
      </c>
      <c r="T617" s="10" t="e">
        <f>VLOOKUP(A617,JVSD!$A$2:$R$100,20,FALSE)</f>
        <v>#REF!</v>
      </c>
      <c r="U617" s="3" t="e">
        <f>VLOOKUP(A617,JVSD!$A$2:$R$100,21,FALSE)</f>
        <v>#REF!</v>
      </c>
    </row>
    <row r="618" spans="1:21" x14ac:dyDescent="0.2">
      <c r="A618" s="1" t="s">
        <v>1288</v>
      </c>
      <c r="B618" s="1" t="s">
        <v>1289</v>
      </c>
      <c r="C618" s="1" t="s">
        <v>177</v>
      </c>
      <c r="D618" s="25">
        <v>12598734</v>
      </c>
      <c r="E618" s="25">
        <v>5039474</v>
      </c>
      <c r="F618" s="26">
        <v>0.39999844428813242</v>
      </c>
      <c r="G618" s="25">
        <v>13266746</v>
      </c>
      <c r="H618" s="25">
        <v>4771972</v>
      </c>
      <c r="I618" s="26">
        <f t="shared" si="9"/>
        <v>0.35969423097419667</v>
      </c>
      <c r="J618" s="11">
        <v>13477224</v>
      </c>
      <c r="K618" s="12">
        <v>4742470</v>
      </c>
      <c r="L618" s="3">
        <v>0.35188774780325682</v>
      </c>
      <c r="M618" s="11">
        <v>13412098</v>
      </c>
      <c r="N618" s="12">
        <v>5101761</v>
      </c>
      <c r="O618" s="3">
        <v>0.38038500762520522</v>
      </c>
      <c r="P618" s="11">
        <v>14346435</v>
      </c>
      <c r="Q618" s="12">
        <v>5261364</v>
      </c>
      <c r="R618" s="3">
        <v>0.36673668406123194</v>
      </c>
      <c r="S618" s="10" t="e">
        <f>VLOOKUP(A618,JVSD!$A$2:$R$100,19,FALSE)</f>
        <v>#REF!</v>
      </c>
      <c r="T618" s="10" t="e">
        <f>VLOOKUP(A618,JVSD!$A$2:$R$100,20,FALSE)</f>
        <v>#REF!</v>
      </c>
      <c r="U618" s="3" t="e">
        <f>VLOOKUP(A618,JVSD!$A$2:$R$100,21,FALSE)</f>
        <v>#REF!</v>
      </c>
    </row>
    <row r="619" spans="1:21" x14ac:dyDescent="0.2">
      <c r="A619" s="1" t="s">
        <v>1290</v>
      </c>
      <c r="B619" s="1" t="s">
        <v>1291</v>
      </c>
      <c r="C619" s="1" t="s">
        <v>132</v>
      </c>
      <c r="D619" s="25">
        <v>12367116</v>
      </c>
      <c r="E619" s="25">
        <v>4640216</v>
      </c>
      <c r="F619" s="26">
        <v>0.37520598982010034</v>
      </c>
      <c r="G619" s="25">
        <v>12774368</v>
      </c>
      <c r="H619" s="25">
        <v>4548747</v>
      </c>
      <c r="I619" s="26">
        <f t="shared" si="9"/>
        <v>0.3560839174196328</v>
      </c>
      <c r="J619" s="11">
        <v>12623297</v>
      </c>
      <c r="K619" s="12">
        <v>4494917</v>
      </c>
      <c r="L619" s="3">
        <v>0.35608106186521638</v>
      </c>
      <c r="M619" s="11">
        <v>12799932</v>
      </c>
      <c r="N619" s="12">
        <v>4377843</v>
      </c>
      <c r="O619" s="3">
        <v>0.34202080136050722</v>
      </c>
      <c r="P619" s="11">
        <v>12012681</v>
      </c>
      <c r="Q619" s="12">
        <v>6393195</v>
      </c>
      <c r="R619" s="3">
        <v>0.53220384358828809</v>
      </c>
      <c r="S619" s="10" t="e">
        <f>VLOOKUP(A619,JVSD!$A$2:$R$100,19,FALSE)</f>
        <v>#REF!</v>
      </c>
      <c r="T619" s="10" t="e">
        <f>VLOOKUP(A619,JVSD!$A$2:$R$100,20,FALSE)</f>
        <v>#REF!</v>
      </c>
      <c r="U619" s="3" t="e">
        <f>VLOOKUP(A619,JVSD!$A$2:$R$100,21,FALSE)</f>
        <v>#REF!</v>
      </c>
    </row>
    <row r="620" spans="1:21" x14ac:dyDescent="0.2">
      <c r="A620" s="1" t="s">
        <v>1292</v>
      </c>
      <c r="B620" s="1" t="s">
        <v>1293</v>
      </c>
      <c r="C620" s="1" t="s">
        <v>82</v>
      </c>
      <c r="D620" s="25">
        <v>59973132</v>
      </c>
      <c r="E620" s="25">
        <v>27298375</v>
      </c>
      <c r="F620" s="26">
        <v>0.45517674481299392</v>
      </c>
      <c r="G620" s="25">
        <v>59859345</v>
      </c>
      <c r="H620" s="25">
        <v>27383146</v>
      </c>
      <c r="I620" s="26">
        <f t="shared" si="9"/>
        <v>0.45745816296519781</v>
      </c>
      <c r="J620" s="11">
        <v>58854731</v>
      </c>
      <c r="K620" s="12">
        <v>28001282</v>
      </c>
      <c r="L620" s="3">
        <v>0.4757694330469372</v>
      </c>
      <c r="M620" s="11">
        <v>60441525</v>
      </c>
      <c r="N620" s="12">
        <v>28178517</v>
      </c>
      <c r="O620" s="3">
        <v>0.46621121819808486</v>
      </c>
      <c r="P620" s="11">
        <v>61696952</v>
      </c>
      <c r="Q620" s="12">
        <v>28455987</v>
      </c>
      <c r="R620" s="3">
        <v>0.46122192551748747</v>
      </c>
      <c r="S620" s="10" t="e">
        <f>VLOOKUP(A620,JVSD!$A$2:$R$100,19,FALSE)</f>
        <v>#REF!</v>
      </c>
      <c r="T620" s="10" t="e">
        <f>VLOOKUP(A620,JVSD!$A$2:$R$100,20,FALSE)</f>
        <v>#REF!</v>
      </c>
      <c r="U620" s="3" t="e">
        <f>VLOOKUP(A620,JVSD!$A$2:$R$100,21,FALSE)</f>
        <v>#REF!</v>
      </c>
    </row>
    <row r="621" spans="1:21" x14ac:dyDescent="0.2">
      <c r="A621" s="1" t="s">
        <v>1294</v>
      </c>
      <c r="B621" s="1" t="s">
        <v>1295</v>
      </c>
      <c r="C621" s="1" t="s">
        <v>337</v>
      </c>
      <c r="D621" s="25">
        <v>5145441</v>
      </c>
      <c r="E621" s="25">
        <v>33378</v>
      </c>
      <c r="F621" s="26">
        <v>6.4869075362053519E-3</v>
      </c>
      <c r="G621" s="25">
        <v>4557709</v>
      </c>
      <c r="H621" s="25">
        <v>561778</v>
      </c>
      <c r="I621" s="26">
        <f t="shared" si="9"/>
        <v>0.12325885658781638</v>
      </c>
      <c r="J621" s="11">
        <v>4510731</v>
      </c>
      <c r="K621" s="12">
        <v>613286</v>
      </c>
      <c r="L621" s="3">
        <v>0.13596155479012159</v>
      </c>
      <c r="M621" s="11">
        <v>5166622</v>
      </c>
      <c r="N621" s="12">
        <v>620347</v>
      </c>
      <c r="O621" s="3">
        <v>0.12006819929927136</v>
      </c>
      <c r="P621" s="11">
        <v>6006746</v>
      </c>
      <c r="Q621" s="12">
        <v>111387</v>
      </c>
      <c r="R621" s="3">
        <v>1.8543650755334085E-2</v>
      </c>
      <c r="S621" s="10" t="e">
        <f>VLOOKUP(A621,JVSD!$A$2:$R$100,19,FALSE)</f>
        <v>#REF!</v>
      </c>
      <c r="T621" s="10" t="e">
        <f>VLOOKUP(A621,JVSD!$A$2:$R$100,20,FALSE)</f>
        <v>#REF!</v>
      </c>
      <c r="U621" s="3" t="e">
        <f>VLOOKUP(A621,JVSD!$A$2:$R$100,21,FALSE)</f>
        <v>#REF!</v>
      </c>
    </row>
    <row r="622" spans="1:21" x14ac:dyDescent="0.2">
      <c r="A622" s="1" t="s">
        <v>1296</v>
      </c>
      <c r="B622" s="1" t="s">
        <v>1297</v>
      </c>
      <c r="C622" s="1" t="s">
        <v>246</v>
      </c>
      <c r="D622" s="25">
        <v>9645454</v>
      </c>
      <c r="E622" s="25">
        <v>10061102</v>
      </c>
      <c r="F622" s="26">
        <v>1.0430926320316285</v>
      </c>
      <c r="G622" s="25">
        <v>9696607</v>
      </c>
      <c r="H622" s="25">
        <v>10803097</v>
      </c>
      <c r="I622" s="26">
        <f t="shared" si="9"/>
        <v>1.1141110493598432</v>
      </c>
      <c r="J622" s="11">
        <v>10010186</v>
      </c>
      <c r="K622" s="12">
        <v>9875711</v>
      </c>
      <c r="L622" s="3">
        <v>0.98656618368529814</v>
      </c>
      <c r="M622" s="11">
        <v>10110385</v>
      </c>
      <c r="N622" s="12">
        <v>9159715</v>
      </c>
      <c r="O622" s="3">
        <v>0.90597093978122489</v>
      </c>
      <c r="P622" s="11">
        <v>10435614</v>
      </c>
      <c r="Q622" s="12">
        <v>8222677</v>
      </c>
      <c r="R622" s="3">
        <v>0.78794376641374431</v>
      </c>
      <c r="S622" s="10" t="e">
        <f>VLOOKUP(A622,JVSD!$A$2:$R$100,19,FALSE)</f>
        <v>#REF!</v>
      </c>
      <c r="T622" s="10" t="e">
        <f>VLOOKUP(A622,JVSD!$A$2:$R$100,20,FALSE)</f>
        <v>#REF!</v>
      </c>
      <c r="U622" s="3" t="e">
        <f>VLOOKUP(A622,JVSD!$A$2:$R$100,21,FALSE)</f>
        <v>#REF!</v>
      </c>
    </row>
    <row r="623" spans="1:21" x14ac:dyDescent="0.2">
      <c r="A623" s="1" t="s">
        <v>1298</v>
      </c>
      <c r="B623" s="1" t="s">
        <v>1299</v>
      </c>
      <c r="C623" s="1" t="s">
        <v>291</v>
      </c>
      <c r="D623" s="25">
        <v>8961782</v>
      </c>
      <c r="E623" s="25">
        <v>6601892</v>
      </c>
      <c r="F623" s="26">
        <v>0.73667179139148886</v>
      </c>
      <c r="G623" s="25">
        <v>10183166</v>
      </c>
      <c r="H623" s="25">
        <v>6443947</v>
      </c>
      <c r="I623" s="26">
        <f t="shared" si="9"/>
        <v>0.63280388437152058</v>
      </c>
      <c r="J623" s="11">
        <v>9727766</v>
      </c>
      <c r="K623" s="12">
        <v>5889525</v>
      </c>
      <c r="L623" s="3">
        <v>0.60543448516339726</v>
      </c>
      <c r="M623" s="11">
        <v>10486469</v>
      </c>
      <c r="N623" s="12">
        <v>4300645</v>
      </c>
      <c r="O623" s="3">
        <v>0.41011373799893941</v>
      </c>
      <c r="P623" s="11">
        <v>9583286</v>
      </c>
      <c r="Q623" s="12">
        <v>4109327</v>
      </c>
      <c r="R623" s="3">
        <v>0.4288014570367617</v>
      </c>
      <c r="S623" s="10" t="e">
        <f>VLOOKUP(A623,JVSD!$A$2:$R$100,19,FALSE)</f>
        <v>#REF!</v>
      </c>
      <c r="T623" s="10" t="e">
        <f>VLOOKUP(A623,JVSD!$A$2:$R$100,20,FALSE)</f>
        <v>#REF!</v>
      </c>
      <c r="U623" s="3" t="e">
        <f>VLOOKUP(A623,JVSD!$A$2:$R$100,21,FALSE)</f>
        <v>#REF!</v>
      </c>
    </row>
    <row r="624" spans="1:21" x14ac:dyDescent="0.2">
      <c r="A624" s="1" t="s">
        <v>1300</v>
      </c>
      <c r="B624" s="1" t="s">
        <v>1301</v>
      </c>
      <c r="C624" s="1" t="s">
        <v>180</v>
      </c>
      <c r="D624" s="25">
        <v>8140647</v>
      </c>
      <c r="E624" s="25">
        <v>2563683</v>
      </c>
      <c r="F624" s="26">
        <v>0.31492374009092888</v>
      </c>
      <c r="G624" s="25">
        <v>7868576</v>
      </c>
      <c r="H624" s="25">
        <v>2339868</v>
      </c>
      <c r="I624" s="26">
        <f t="shared" si="9"/>
        <v>0.29736867255269567</v>
      </c>
      <c r="J624" s="11">
        <v>7187070</v>
      </c>
      <c r="K624" s="12">
        <v>2439895</v>
      </c>
      <c r="L624" s="3">
        <v>0.33948396217095422</v>
      </c>
      <c r="M624" s="11">
        <v>8631425</v>
      </c>
      <c r="N624" s="12">
        <v>2109656</v>
      </c>
      <c r="O624" s="3">
        <v>0.24441572509753604</v>
      </c>
      <c r="P624" s="11">
        <v>8375830</v>
      </c>
      <c r="Q624" s="12">
        <v>1646810</v>
      </c>
      <c r="R624" s="3">
        <v>0.19661454446902576</v>
      </c>
      <c r="S624" s="10" t="e">
        <f>VLOOKUP(A624,JVSD!$A$2:$R$100,19,FALSE)</f>
        <v>#REF!</v>
      </c>
      <c r="T624" s="10" t="e">
        <f>VLOOKUP(A624,JVSD!$A$2:$R$100,20,FALSE)</f>
        <v>#REF!</v>
      </c>
      <c r="U624" s="3" t="e">
        <f>VLOOKUP(A624,JVSD!$A$2:$R$100,21,FALSE)</f>
        <v>#REF!</v>
      </c>
    </row>
    <row r="625" spans="1:21" x14ac:dyDescent="0.2">
      <c r="A625" s="1" t="s">
        <v>1302</v>
      </c>
      <c r="B625" s="1" t="s">
        <v>1303</v>
      </c>
      <c r="C625" s="1" t="s">
        <v>171</v>
      </c>
      <c r="D625" s="25">
        <v>10759789</v>
      </c>
      <c r="E625" s="25">
        <v>3038937</v>
      </c>
      <c r="F625" s="26">
        <v>0.28243462766788457</v>
      </c>
      <c r="G625" s="25">
        <v>10027133</v>
      </c>
      <c r="H625" s="25">
        <v>5324438</v>
      </c>
      <c r="I625" s="26">
        <f t="shared" si="9"/>
        <v>0.53100302948011158</v>
      </c>
      <c r="J625" s="11">
        <v>10649722</v>
      </c>
      <c r="K625" s="12">
        <v>7036132</v>
      </c>
      <c r="L625" s="3">
        <v>0.66068691746131969</v>
      </c>
      <c r="M625" s="11">
        <v>10435396</v>
      </c>
      <c r="N625" s="12">
        <v>9133270</v>
      </c>
      <c r="O625" s="3">
        <v>0.87522025996905151</v>
      </c>
      <c r="P625" s="11">
        <v>11547335</v>
      </c>
      <c r="Q625" s="12">
        <v>10434034</v>
      </c>
      <c r="R625" s="3">
        <v>0.90358805733097725</v>
      </c>
      <c r="S625" s="10" t="e">
        <f>VLOOKUP(A625,JVSD!$A$2:$R$100,19,FALSE)</f>
        <v>#REF!</v>
      </c>
      <c r="T625" s="10" t="e">
        <f>VLOOKUP(A625,JVSD!$A$2:$R$100,20,FALSE)</f>
        <v>#REF!</v>
      </c>
      <c r="U625" s="3" t="e">
        <f>VLOOKUP(A625,JVSD!$A$2:$R$100,21,FALSE)</f>
        <v>#REF!</v>
      </c>
    </row>
    <row r="626" spans="1:21" x14ac:dyDescent="0.2">
      <c r="A626" s="1" t="s">
        <v>1304</v>
      </c>
      <c r="B626" s="1" t="s">
        <v>1305</v>
      </c>
      <c r="C626" s="1" t="s">
        <v>127</v>
      </c>
      <c r="D626" s="25">
        <v>21495777</v>
      </c>
      <c r="E626" s="25">
        <v>7137370</v>
      </c>
      <c r="F626" s="26">
        <v>0.33203591570567559</v>
      </c>
      <c r="G626" s="25">
        <v>23081023</v>
      </c>
      <c r="H626" s="25">
        <v>4293274</v>
      </c>
      <c r="I626" s="26">
        <f t="shared" si="9"/>
        <v>0.18600882638520833</v>
      </c>
      <c r="J626" s="11">
        <v>19197905</v>
      </c>
      <c r="K626" s="12">
        <v>4821606</v>
      </c>
      <c r="L626" s="3">
        <v>0.25115271692406022</v>
      </c>
      <c r="M626" s="11">
        <v>18873310</v>
      </c>
      <c r="N626" s="12">
        <v>6313651</v>
      </c>
      <c r="O626" s="3">
        <v>0.33452801866763171</v>
      </c>
      <c r="P626" s="11">
        <v>18134001</v>
      </c>
      <c r="Q626" s="12">
        <v>8475732</v>
      </c>
      <c r="R626" s="3">
        <v>0.4673944817803859</v>
      </c>
      <c r="S626" s="10" t="e">
        <f>VLOOKUP(A626,JVSD!$A$2:$R$100,19,FALSE)</f>
        <v>#REF!</v>
      </c>
      <c r="T626" s="10" t="e">
        <f>VLOOKUP(A626,JVSD!$A$2:$R$100,20,FALSE)</f>
        <v>#REF!</v>
      </c>
      <c r="U626" s="3" t="e">
        <f>VLOOKUP(A626,JVSD!$A$2:$R$100,21,FALSE)</f>
        <v>#REF!</v>
      </c>
    </row>
    <row r="627" spans="1:21" x14ac:dyDescent="0.2">
      <c r="A627" s="1" t="s">
        <v>1306</v>
      </c>
      <c r="B627" s="1" t="s">
        <v>1307</v>
      </c>
      <c r="C627" s="1" t="s">
        <v>68</v>
      </c>
      <c r="D627" s="25">
        <v>10377297</v>
      </c>
      <c r="E627" s="25">
        <v>21365542</v>
      </c>
      <c r="F627" s="26">
        <v>2.0588735197614563</v>
      </c>
      <c r="G627" s="25">
        <v>10369546</v>
      </c>
      <c r="H627" s="25">
        <v>21996320</v>
      </c>
      <c r="I627" s="26">
        <f t="shared" si="9"/>
        <v>2.1212423378998464</v>
      </c>
      <c r="J627" s="11">
        <v>10625462</v>
      </c>
      <c r="K627" s="12">
        <v>22296961</v>
      </c>
      <c r="L627" s="3">
        <v>2.0984462605014258</v>
      </c>
      <c r="M627" s="11">
        <v>11285503</v>
      </c>
      <c r="N627" s="12">
        <v>22206638</v>
      </c>
      <c r="O627" s="3">
        <v>1.9677136233980888</v>
      </c>
      <c r="P627" s="11">
        <v>11617788</v>
      </c>
      <c r="Q627" s="12">
        <v>22779027</v>
      </c>
      <c r="R627" s="3">
        <v>1.9607025881346776</v>
      </c>
      <c r="S627" s="10" t="e">
        <f>VLOOKUP(A627,JVSD!$A$2:$R$100,19,FALSE)</f>
        <v>#REF!</v>
      </c>
      <c r="T627" s="10" t="e">
        <f>VLOOKUP(A627,JVSD!$A$2:$R$100,20,FALSE)</f>
        <v>#REF!</v>
      </c>
      <c r="U627" s="3" t="e">
        <f>VLOOKUP(A627,JVSD!$A$2:$R$100,21,FALSE)</f>
        <v>#REF!</v>
      </c>
    </row>
    <row r="628" spans="1:21" x14ac:dyDescent="0.2">
      <c r="A628" s="1" t="s">
        <v>1308</v>
      </c>
      <c r="B628" s="1" t="s">
        <v>1309</v>
      </c>
      <c r="C628" s="1" t="s">
        <v>76</v>
      </c>
      <c r="D628" s="25">
        <v>29167438</v>
      </c>
      <c r="E628" s="25">
        <v>3328975</v>
      </c>
      <c r="F628" s="26">
        <v>0.11413326737850613</v>
      </c>
      <c r="G628" s="25">
        <v>27896356</v>
      </c>
      <c r="H628" s="25">
        <v>4206420</v>
      </c>
      <c r="I628" s="26">
        <f t="shared" si="9"/>
        <v>0.15078743617983653</v>
      </c>
      <c r="J628" s="11">
        <v>28912990</v>
      </c>
      <c r="K628" s="12">
        <v>4903400</v>
      </c>
      <c r="L628" s="3">
        <v>0.16959159187617745</v>
      </c>
      <c r="M628" s="11">
        <v>29292716</v>
      </c>
      <c r="N628" s="12">
        <v>5269798</v>
      </c>
      <c r="O628" s="3">
        <v>0.17990131061933623</v>
      </c>
      <c r="P628" s="11">
        <v>29009491</v>
      </c>
      <c r="Q628" s="12">
        <v>6320332</v>
      </c>
      <c r="R628" s="3">
        <v>0.21787117878076523</v>
      </c>
      <c r="S628" s="10" t="e">
        <f>VLOOKUP(A628,JVSD!$A$2:$R$100,19,FALSE)</f>
        <v>#REF!</v>
      </c>
      <c r="T628" s="10" t="e">
        <f>VLOOKUP(A628,JVSD!$A$2:$R$100,20,FALSE)</f>
        <v>#REF!</v>
      </c>
      <c r="U628" s="3" t="e">
        <f>VLOOKUP(A628,JVSD!$A$2:$R$100,21,FALSE)</f>
        <v>#REF!</v>
      </c>
    </row>
    <row r="629" spans="1:21" x14ac:dyDescent="0.2">
      <c r="A629" s="1" t="s">
        <v>1310</v>
      </c>
      <c r="B629" s="1" t="s">
        <v>1311</v>
      </c>
      <c r="C629" s="1" t="s">
        <v>412</v>
      </c>
      <c r="D629" s="25">
        <v>13520995</v>
      </c>
      <c r="E629" s="25">
        <v>12132653</v>
      </c>
      <c r="F629" s="26">
        <v>0.89731953898363248</v>
      </c>
      <c r="G629" s="25">
        <v>14349872</v>
      </c>
      <c r="H629" s="25">
        <v>12360687</v>
      </c>
      <c r="I629" s="26">
        <f t="shared" si="9"/>
        <v>0.86137959976228362</v>
      </c>
      <c r="J629" s="11">
        <v>13755097</v>
      </c>
      <c r="K629" s="12">
        <v>13025902</v>
      </c>
      <c r="L629" s="3">
        <v>0.94698728769415441</v>
      </c>
      <c r="M629" s="11">
        <v>14625408</v>
      </c>
      <c r="N629" s="12">
        <v>13405576</v>
      </c>
      <c r="O629" s="3">
        <v>0.91659501054603054</v>
      </c>
      <c r="P629" s="11">
        <v>14049768</v>
      </c>
      <c r="Q629" s="12">
        <v>14240729</v>
      </c>
      <c r="R629" s="3">
        <v>1.013591754682355</v>
      </c>
      <c r="S629" s="10" t="e">
        <f>VLOOKUP(A629,JVSD!$A$2:$R$100,19,FALSE)</f>
        <v>#REF!</v>
      </c>
      <c r="T629" s="10" t="e">
        <f>VLOOKUP(A629,JVSD!$A$2:$R$100,20,FALSE)</f>
        <v>#REF!</v>
      </c>
      <c r="U629" s="3" t="e">
        <f>VLOOKUP(A629,JVSD!$A$2:$R$100,21,FALSE)</f>
        <v>#REF!</v>
      </c>
    </row>
    <row r="630" spans="1:21" x14ac:dyDescent="0.2">
      <c r="A630" s="1" t="s">
        <v>1312</v>
      </c>
      <c r="B630" s="1" t="s">
        <v>1313</v>
      </c>
      <c r="C630" s="1" t="s">
        <v>35</v>
      </c>
      <c r="D630" s="25">
        <v>12728828</v>
      </c>
      <c r="E630" s="25">
        <v>7436066</v>
      </c>
      <c r="F630" s="26">
        <v>0.58419094043850694</v>
      </c>
      <c r="G630" s="25">
        <v>12728406</v>
      </c>
      <c r="H630" s="25">
        <v>7155804</v>
      </c>
      <c r="I630" s="26">
        <f t="shared" si="9"/>
        <v>0.56219168370336392</v>
      </c>
      <c r="J630" s="11">
        <v>11164747</v>
      </c>
      <c r="K630" s="12">
        <v>8093147</v>
      </c>
      <c r="L630" s="3">
        <v>0.72488404797708361</v>
      </c>
      <c r="M630" s="11">
        <v>11927931</v>
      </c>
      <c r="N630" s="12">
        <v>8517771</v>
      </c>
      <c r="O630" s="3">
        <v>0.71410297393571442</v>
      </c>
      <c r="P630" s="11">
        <v>11608424</v>
      </c>
      <c r="Q630" s="12">
        <v>9294598</v>
      </c>
      <c r="R630" s="3">
        <v>0.80067699112299828</v>
      </c>
      <c r="S630" s="10" t="e">
        <f>VLOOKUP(A630,JVSD!$A$2:$R$100,19,FALSE)</f>
        <v>#REF!</v>
      </c>
      <c r="T630" s="10" t="e">
        <f>VLOOKUP(A630,JVSD!$A$2:$R$100,20,FALSE)</f>
        <v>#REF!</v>
      </c>
      <c r="U630" s="3" t="e">
        <f>VLOOKUP(A630,JVSD!$A$2:$R$100,21,FALSE)</f>
        <v>#REF!</v>
      </c>
    </row>
    <row r="631" spans="1:21" x14ac:dyDescent="0.2">
      <c r="A631" s="1" t="s">
        <v>1314</v>
      </c>
      <c r="B631" s="1" t="s">
        <v>1315</v>
      </c>
      <c r="C631" s="1" t="s">
        <v>49</v>
      </c>
      <c r="D631" s="25">
        <v>25654232</v>
      </c>
      <c r="E631" s="25">
        <v>5958594</v>
      </c>
      <c r="F631" s="26">
        <v>0.23226553809913311</v>
      </c>
      <c r="G631" s="25">
        <v>26208967</v>
      </c>
      <c r="H631" s="25">
        <v>6097935</v>
      </c>
      <c r="I631" s="26">
        <f t="shared" si="9"/>
        <v>0.23266598031124233</v>
      </c>
      <c r="J631" s="11">
        <v>25540435</v>
      </c>
      <c r="K631" s="12">
        <v>6605362</v>
      </c>
      <c r="L631" s="3">
        <v>0.25862370785775574</v>
      </c>
      <c r="M631" s="11">
        <v>25709187</v>
      </c>
      <c r="N631" s="12">
        <v>7201555</v>
      </c>
      <c r="O631" s="3">
        <v>0.28011601455930907</v>
      </c>
      <c r="P631" s="11">
        <v>27138944</v>
      </c>
      <c r="Q631" s="12">
        <v>7329245</v>
      </c>
      <c r="R631" s="3">
        <v>0.27006375045396019</v>
      </c>
      <c r="S631" s="10" t="e">
        <f>VLOOKUP(A631,JVSD!$A$2:$R$100,19,FALSE)</f>
        <v>#REF!</v>
      </c>
      <c r="T631" s="10" t="e">
        <f>VLOOKUP(A631,JVSD!$A$2:$R$100,20,FALSE)</f>
        <v>#REF!</v>
      </c>
      <c r="U631" s="3" t="e">
        <f>VLOOKUP(A631,JVSD!$A$2:$R$100,21,FALSE)</f>
        <v>#REF!</v>
      </c>
    </row>
    <row r="632" spans="1:21" x14ac:dyDescent="0.2">
      <c r="A632" s="1" t="s">
        <v>1316</v>
      </c>
      <c r="B632" s="1" t="s">
        <v>1317</v>
      </c>
      <c r="C632" s="1" t="s">
        <v>1012</v>
      </c>
      <c r="D632" s="25">
        <v>7407043</v>
      </c>
      <c r="E632" s="25">
        <v>3183984</v>
      </c>
      <c r="F632" s="26">
        <v>0.42985898691286117</v>
      </c>
      <c r="G632" s="25">
        <v>5825396</v>
      </c>
      <c r="H632" s="25">
        <v>3533364</v>
      </c>
      <c r="I632" s="26">
        <f t="shared" si="9"/>
        <v>0.60654485978292294</v>
      </c>
      <c r="J632" s="11">
        <v>5673962</v>
      </c>
      <c r="K632" s="12">
        <v>3818399</v>
      </c>
      <c r="L632" s="3">
        <v>0.6729687297870518</v>
      </c>
      <c r="M632" s="11">
        <v>5760213</v>
      </c>
      <c r="N632" s="12">
        <v>4305555</v>
      </c>
      <c r="O632" s="3">
        <v>0.74746454688394337</v>
      </c>
      <c r="P632" s="11">
        <v>6013766</v>
      </c>
      <c r="Q632" s="12">
        <v>4759898</v>
      </c>
      <c r="R632" s="3">
        <v>0.79150036765647347</v>
      </c>
      <c r="S632" s="10" t="e">
        <f>VLOOKUP(A632,JVSD!$A$2:$R$100,19,FALSE)</f>
        <v>#REF!</v>
      </c>
      <c r="T632" s="10" t="e">
        <f>VLOOKUP(A632,JVSD!$A$2:$R$100,20,FALSE)</f>
        <v>#REF!</v>
      </c>
      <c r="U632" s="3" t="e">
        <f>VLOOKUP(A632,JVSD!$A$2:$R$100,21,FALSE)</f>
        <v>#REF!</v>
      </c>
    </row>
    <row r="633" spans="1:21" x14ac:dyDescent="0.2">
      <c r="A633" s="1" t="s">
        <v>1318</v>
      </c>
      <c r="B633" s="1" t="s">
        <v>1319</v>
      </c>
      <c r="C633" s="1" t="s">
        <v>186</v>
      </c>
      <c r="D633" s="25">
        <v>14746871</v>
      </c>
      <c r="E633" s="25">
        <v>17800653</v>
      </c>
      <c r="F633" s="26">
        <v>1.2070799968345827</v>
      </c>
      <c r="G633" s="25">
        <v>10599367</v>
      </c>
      <c r="H633" s="25">
        <v>19912910</v>
      </c>
      <c r="I633" s="26">
        <f t="shared" si="9"/>
        <v>1.8786886047062998</v>
      </c>
      <c r="J633" s="11">
        <v>10767637</v>
      </c>
      <c r="K633" s="12">
        <v>21901597</v>
      </c>
      <c r="L633" s="3">
        <v>2.0340207419696634</v>
      </c>
      <c r="M633" s="11">
        <v>10885643</v>
      </c>
      <c r="N633" s="12">
        <v>24029763</v>
      </c>
      <c r="O633" s="3">
        <v>2.2074729990685897</v>
      </c>
      <c r="P633" s="11">
        <v>10762189</v>
      </c>
      <c r="Q633" s="12">
        <v>26294144</v>
      </c>
      <c r="R633" s="3">
        <v>2.4431966396427343</v>
      </c>
      <c r="S633" s="10" t="e">
        <f>VLOOKUP(A633,JVSD!$A$2:$R$100,19,FALSE)</f>
        <v>#REF!</v>
      </c>
      <c r="T633" s="10" t="e">
        <f>VLOOKUP(A633,JVSD!$A$2:$R$100,20,FALSE)</f>
        <v>#REF!</v>
      </c>
      <c r="U633" s="3" t="e">
        <f>VLOOKUP(A633,JVSD!$A$2:$R$100,21,FALSE)</f>
        <v>#REF!</v>
      </c>
    </row>
    <row r="634" spans="1:21" x14ac:dyDescent="0.2">
      <c r="A634" s="1" t="s">
        <v>1320</v>
      </c>
      <c r="B634" s="1" t="s">
        <v>1321</v>
      </c>
      <c r="C634" s="1" t="s">
        <v>217</v>
      </c>
      <c r="D634" s="25">
        <v>16452721</v>
      </c>
      <c r="E634" s="25">
        <v>10428452</v>
      </c>
      <c r="F634" s="26">
        <v>0.63384360556530439</v>
      </c>
      <c r="G634" s="25">
        <v>16295016</v>
      </c>
      <c r="H634" s="25">
        <v>9477532</v>
      </c>
      <c r="I634" s="26">
        <f t="shared" si="9"/>
        <v>0.58162152157444946</v>
      </c>
      <c r="J634" s="11">
        <v>16078143</v>
      </c>
      <c r="K634" s="12">
        <v>8287518</v>
      </c>
      <c r="L634" s="3">
        <v>0.51545243751097369</v>
      </c>
      <c r="M634" s="11">
        <v>15344652</v>
      </c>
      <c r="N634" s="12">
        <v>8021518</v>
      </c>
      <c r="O634" s="3">
        <v>0.52275659298105948</v>
      </c>
      <c r="P634" s="11">
        <v>15472524</v>
      </c>
      <c r="Q634" s="12">
        <v>8683781</v>
      </c>
      <c r="R634" s="3">
        <v>0.56123881274961995</v>
      </c>
      <c r="S634" s="10" t="e">
        <f>VLOOKUP(A634,JVSD!$A$2:$R$100,19,FALSE)</f>
        <v>#REF!</v>
      </c>
      <c r="T634" s="10" t="e">
        <f>VLOOKUP(A634,JVSD!$A$2:$R$100,20,FALSE)</f>
        <v>#REF!</v>
      </c>
      <c r="U634" s="3" t="e">
        <f>VLOOKUP(A634,JVSD!$A$2:$R$100,21,FALSE)</f>
        <v>#REF!</v>
      </c>
    </row>
    <row r="635" spans="1:21" x14ac:dyDescent="0.2">
      <c r="A635" s="1" t="s">
        <v>1322</v>
      </c>
      <c r="B635" s="1" t="s">
        <v>1323</v>
      </c>
      <c r="C635" s="1" t="s">
        <v>79</v>
      </c>
      <c r="D635" s="25">
        <v>15115809</v>
      </c>
      <c r="E635" s="25">
        <v>7052178</v>
      </c>
      <c r="F635" s="26">
        <v>0.46654320651974368</v>
      </c>
      <c r="G635" s="25">
        <v>15079887</v>
      </c>
      <c r="H635" s="25">
        <v>7639437</v>
      </c>
      <c r="I635" s="26">
        <f t="shared" si="9"/>
        <v>0.50659776164105208</v>
      </c>
      <c r="J635" s="11">
        <v>15044856</v>
      </c>
      <c r="K635" s="12">
        <v>8290273</v>
      </c>
      <c r="L635" s="3">
        <v>0.55103704548584576</v>
      </c>
      <c r="M635" s="11">
        <v>14787751</v>
      </c>
      <c r="N635" s="12">
        <v>9553697</v>
      </c>
      <c r="O635" s="3">
        <v>0.64605476519046068</v>
      </c>
      <c r="P635" s="11">
        <v>15062508</v>
      </c>
      <c r="Q635" s="12">
        <v>10560107</v>
      </c>
      <c r="R635" s="3">
        <v>0.70108556954791323</v>
      </c>
      <c r="S635" s="10" t="e">
        <f>VLOOKUP(A635,JVSD!$A$2:$R$100,19,FALSE)</f>
        <v>#REF!</v>
      </c>
      <c r="T635" s="10" t="e">
        <f>VLOOKUP(A635,JVSD!$A$2:$R$100,20,FALSE)</f>
        <v>#REF!</v>
      </c>
      <c r="U635" s="3" t="e">
        <f>VLOOKUP(A635,JVSD!$A$2:$R$100,21,FALSE)</f>
        <v>#REF!</v>
      </c>
    </row>
    <row r="636" spans="1:21" x14ac:dyDescent="0.2">
      <c r="A636" s="1" t="s">
        <v>1324</v>
      </c>
      <c r="B636" s="1" t="s">
        <v>1325</v>
      </c>
      <c r="C636" s="1" t="s">
        <v>146</v>
      </c>
      <c r="D636" s="25">
        <v>13898274</v>
      </c>
      <c r="E636" s="25">
        <v>4749693</v>
      </c>
      <c r="F636" s="26">
        <v>0.34174696800480403</v>
      </c>
      <c r="G636" s="25">
        <v>13704938</v>
      </c>
      <c r="H636" s="25">
        <v>5147045</v>
      </c>
      <c r="I636" s="26">
        <f t="shared" si="9"/>
        <v>0.37556134876348946</v>
      </c>
      <c r="J636" s="11">
        <v>13434534</v>
      </c>
      <c r="K636" s="12">
        <v>5460029</v>
      </c>
      <c r="L636" s="3">
        <v>0.4064174462619991</v>
      </c>
      <c r="M636" s="11">
        <v>12644683</v>
      </c>
      <c r="N636" s="12">
        <v>6690513</v>
      </c>
      <c r="O636" s="3">
        <v>0.52911670462596805</v>
      </c>
      <c r="P636" s="11">
        <v>12885652</v>
      </c>
      <c r="Q636" s="12">
        <v>7731864</v>
      </c>
      <c r="R636" s="3">
        <v>0.60003669197336695</v>
      </c>
      <c r="S636" s="10" t="e">
        <f>VLOOKUP(A636,JVSD!$A$2:$R$100,19,FALSE)</f>
        <v>#REF!</v>
      </c>
      <c r="T636" s="10" t="e">
        <f>VLOOKUP(A636,JVSD!$A$2:$R$100,20,FALSE)</f>
        <v>#REF!</v>
      </c>
      <c r="U636" s="3" t="e">
        <f>VLOOKUP(A636,JVSD!$A$2:$R$100,21,FALSE)</f>
        <v>#REF!</v>
      </c>
    </row>
    <row r="637" spans="1:21" x14ac:dyDescent="0.2">
      <c r="A637" s="1" t="s">
        <v>1326</v>
      </c>
      <c r="B637" s="1" t="s">
        <v>1327</v>
      </c>
      <c r="C637" s="1" t="s">
        <v>143</v>
      </c>
      <c r="D637" s="25">
        <v>14399484</v>
      </c>
      <c r="E637" s="25">
        <v>12016664</v>
      </c>
      <c r="F637" s="26">
        <v>0.83452045920534379</v>
      </c>
      <c r="G637" s="25">
        <v>20889336</v>
      </c>
      <c r="H637" s="25">
        <v>6344312</v>
      </c>
      <c r="I637" s="26">
        <f t="shared" si="9"/>
        <v>0.30371056313135086</v>
      </c>
      <c r="J637" s="11">
        <v>12839038</v>
      </c>
      <c r="K637" s="12">
        <v>8831507</v>
      </c>
      <c r="L637" s="3">
        <v>0.68786360784974698</v>
      </c>
      <c r="M637" s="11">
        <v>13773324</v>
      </c>
      <c r="N637" s="12">
        <v>11111831</v>
      </c>
      <c r="O637" s="3">
        <v>0.80676465608447168</v>
      </c>
      <c r="P637" s="11">
        <v>15483657</v>
      </c>
      <c r="Q637" s="12">
        <v>11834748</v>
      </c>
      <c r="R637" s="3">
        <v>0.76433803719625149</v>
      </c>
      <c r="S637" s="10" t="e">
        <f>VLOOKUP(A637,JVSD!$A$2:$R$100,19,FALSE)</f>
        <v>#REF!</v>
      </c>
      <c r="T637" s="10" t="e">
        <f>VLOOKUP(A637,JVSD!$A$2:$R$100,20,FALSE)</f>
        <v>#REF!</v>
      </c>
      <c r="U637" s="3" t="e">
        <f>VLOOKUP(A637,JVSD!$A$2:$R$100,21,FALSE)</f>
        <v>#REF!</v>
      </c>
    </row>
    <row r="638" spans="1:21" x14ac:dyDescent="0.2">
      <c r="A638" s="1" t="s">
        <v>1328</v>
      </c>
      <c r="B638" s="1" t="s">
        <v>1329</v>
      </c>
      <c r="C638" s="1" t="s">
        <v>256</v>
      </c>
      <c r="D638" s="25">
        <v>6839319</v>
      </c>
      <c r="E638" s="25">
        <v>2521903</v>
      </c>
      <c r="F638" s="26">
        <v>0.36873598087762832</v>
      </c>
      <c r="G638" s="25">
        <v>6570374</v>
      </c>
      <c r="H638" s="25">
        <v>2458326</v>
      </c>
      <c r="I638" s="26">
        <f t="shared" si="9"/>
        <v>0.37415313040018727</v>
      </c>
      <c r="J638" s="11">
        <v>6572574</v>
      </c>
      <c r="K638" s="12">
        <v>2354381</v>
      </c>
      <c r="L638" s="3">
        <v>0.3582129314938105</v>
      </c>
      <c r="M638" s="11">
        <v>6890439</v>
      </c>
      <c r="N638" s="12">
        <v>2287429</v>
      </c>
      <c r="O638" s="3">
        <v>0.33197144623151009</v>
      </c>
      <c r="P638" s="11">
        <v>7389204</v>
      </c>
      <c r="Q638" s="12">
        <v>2111246</v>
      </c>
      <c r="R638" s="3">
        <v>0.28572035634690829</v>
      </c>
      <c r="S638" s="10" t="e">
        <f>VLOOKUP(A638,JVSD!$A$2:$R$100,19,FALSE)</f>
        <v>#REF!</v>
      </c>
      <c r="T638" s="10" t="e">
        <f>VLOOKUP(A638,JVSD!$A$2:$R$100,20,FALSE)</f>
        <v>#REF!</v>
      </c>
      <c r="U638" s="3" t="e">
        <f>VLOOKUP(A638,JVSD!$A$2:$R$100,21,FALSE)</f>
        <v>#REF!</v>
      </c>
    </row>
    <row r="639" spans="1:21" x14ac:dyDescent="0.2">
      <c r="A639" s="1" t="s">
        <v>1330</v>
      </c>
      <c r="B639" s="1" t="s">
        <v>1331</v>
      </c>
      <c r="C639" s="1" t="s">
        <v>334</v>
      </c>
      <c r="D639" s="25">
        <v>10884765</v>
      </c>
      <c r="E639" s="25">
        <v>7741548</v>
      </c>
      <c r="F639" s="26">
        <v>0.71122784920023541</v>
      </c>
      <c r="G639" s="25">
        <v>11821957</v>
      </c>
      <c r="H639" s="25">
        <v>7501158</v>
      </c>
      <c r="I639" s="26">
        <f t="shared" si="9"/>
        <v>0.63451068211464479</v>
      </c>
      <c r="J639" s="11">
        <v>11139628</v>
      </c>
      <c r="K639" s="12">
        <v>7767117</v>
      </c>
      <c r="L639" s="3">
        <v>0.69725102130879058</v>
      </c>
      <c r="M639" s="11">
        <v>11820206</v>
      </c>
      <c r="N639" s="12">
        <v>8423155</v>
      </c>
      <c r="O639" s="3">
        <v>0.71260644696039988</v>
      </c>
      <c r="P639" s="11">
        <v>12340136</v>
      </c>
      <c r="Q639" s="12">
        <v>7841221</v>
      </c>
      <c r="R639" s="3">
        <v>0.63542419629735036</v>
      </c>
      <c r="S639" s="10" t="e">
        <f>VLOOKUP(A639,JVSD!$A$2:$R$100,19,FALSE)</f>
        <v>#REF!</v>
      </c>
      <c r="T639" s="10" t="e">
        <f>VLOOKUP(A639,JVSD!$A$2:$R$100,20,FALSE)</f>
        <v>#REF!</v>
      </c>
      <c r="U639" s="3" t="e">
        <f>VLOOKUP(A639,JVSD!$A$2:$R$100,21,FALSE)</f>
        <v>#REF!</v>
      </c>
    </row>
    <row r="640" spans="1:21" x14ac:dyDescent="0.2">
      <c r="A640" s="1" t="s">
        <v>1332</v>
      </c>
      <c r="B640" s="1" t="s">
        <v>1333</v>
      </c>
      <c r="C640" s="1" t="s">
        <v>20</v>
      </c>
      <c r="D640" s="25">
        <v>7176700</v>
      </c>
      <c r="E640" s="25">
        <v>2760165</v>
      </c>
      <c r="F640" s="26">
        <v>0.3846008611200134</v>
      </c>
      <c r="G640" s="25">
        <v>7032641</v>
      </c>
      <c r="H640" s="25">
        <v>2967991</v>
      </c>
      <c r="I640" s="26">
        <f t="shared" si="9"/>
        <v>0.42203078473648803</v>
      </c>
      <c r="J640" s="11">
        <v>6438214</v>
      </c>
      <c r="K640" s="12">
        <v>3579922</v>
      </c>
      <c r="L640" s="3">
        <v>0.5560427161942737</v>
      </c>
      <c r="M640" s="11">
        <v>7158557</v>
      </c>
      <c r="N640" s="12">
        <v>3605105</v>
      </c>
      <c r="O640" s="3">
        <v>0.503607780171339</v>
      </c>
      <c r="P640" s="11">
        <v>6840917</v>
      </c>
      <c r="Q640" s="12">
        <v>3931279</v>
      </c>
      <c r="R640" s="3">
        <v>0.57467134888495208</v>
      </c>
      <c r="S640" s="10" t="e">
        <f>VLOOKUP(A640,JVSD!$A$2:$R$100,19,FALSE)</f>
        <v>#REF!</v>
      </c>
      <c r="T640" s="10" t="e">
        <f>VLOOKUP(A640,JVSD!$A$2:$R$100,20,FALSE)</f>
        <v>#REF!</v>
      </c>
      <c r="U640" s="3" t="e">
        <f>VLOOKUP(A640,JVSD!$A$2:$R$100,21,FALSE)</f>
        <v>#REF!</v>
      </c>
    </row>
    <row r="641" spans="1:21" x14ac:dyDescent="0.2">
      <c r="A641" s="1" t="s">
        <v>1334</v>
      </c>
      <c r="B641" s="1" t="s">
        <v>1335</v>
      </c>
      <c r="C641" s="1" t="s">
        <v>158</v>
      </c>
      <c r="D641" s="25">
        <v>13424478</v>
      </c>
      <c r="E641" s="25">
        <v>9727289</v>
      </c>
      <c r="F641" s="26">
        <v>0.72459346277747261</v>
      </c>
      <c r="G641" s="25">
        <v>13750859</v>
      </c>
      <c r="H641" s="25">
        <v>8816255</v>
      </c>
      <c r="I641" s="26">
        <f t="shared" si="9"/>
        <v>0.64114212792088121</v>
      </c>
      <c r="J641" s="11">
        <v>13428893</v>
      </c>
      <c r="K641" s="12">
        <v>8064097</v>
      </c>
      <c r="L641" s="3">
        <v>0.6005034815602448</v>
      </c>
      <c r="M641" s="11">
        <v>13399505</v>
      </c>
      <c r="N641" s="12">
        <v>7723496</v>
      </c>
      <c r="O641" s="3">
        <v>0.57640159095429266</v>
      </c>
      <c r="P641" s="11">
        <v>13337526</v>
      </c>
      <c r="Q641" s="12">
        <v>8167490</v>
      </c>
      <c r="R641" s="3">
        <v>0.61236919050804473</v>
      </c>
      <c r="S641" s="10" t="e">
        <f>VLOOKUP(A641,JVSD!$A$2:$R$100,19,FALSE)</f>
        <v>#REF!</v>
      </c>
      <c r="T641" s="10" t="e">
        <f>VLOOKUP(A641,JVSD!$A$2:$R$100,20,FALSE)</f>
        <v>#REF!</v>
      </c>
      <c r="U641" s="3" t="e">
        <f>VLOOKUP(A641,JVSD!$A$2:$R$100,21,FALSE)</f>
        <v>#REF!</v>
      </c>
    </row>
    <row r="642" spans="1:21" x14ac:dyDescent="0.2">
      <c r="A642" s="1" t="s">
        <v>1336</v>
      </c>
      <c r="B642" s="1" t="s">
        <v>1337</v>
      </c>
      <c r="C642" s="1" t="s">
        <v>88</v>
      </c>
      <c r="D642" s="25">
        <v>11620062</v>
      </c>
      <c r="E642" s="25">
        <v>13042693</v>
      </c>
      <c r="F642" s="26">
        <v>1.1224288648373821</v>
      </c>
      <c r="G642" s="25">
        <v>11980011</v>
      </c>
      <c r="H642" s="25">
        <v>13144546</v>
      </c>
      <c r="I642" s="26">
        <f t="shared" si="9"/>
        <v>1.0972065050691522</v>
      </c>
      <c r="J642" s="11">
        <v>11712520</v>
      </c>
      <c r="K642" s="12">
        <v>13245331</v>
      </c>
      <c r="L642" s="3">
        <v>1.1308694456871793</v>
      </c>
      <c r="M642" s="11">
        <v>11715002</v>
      </c>
      <c r="N642" s="12">
        <v>13873098</v>
      </c>
      <c r="O642" s="3">
        <v>1.1842164431555369</v>
      </c>
      <c r="P642" s="11">
        <v>11730139</v>
      </c>
      <c r="Q642" s="12">
        <v>15473651</v>
      </c>
      <c r="R642" s="3">
        <v>1.3191362011993208</v>
      </c>
      <c r="S642" s="10" t="e">
        <f>VLOOKUP(A642,JVSD!$A$2:$R$100,19,FALSE)</f>
        <v>#REF!</v>
      </c>
      <c r="T642" s="10" t="e">
        <f>VLOOKUP(A642,JVSD!$A$2:$R$100,20,FALSE)</f>
        <v>#REF!</v>
      </c>
      <c r="U642" s="3" t="e">
        <f>VLOOKUP(A642,JVSD!$A$2:$R$100,21,FALSE)</f>
        <v>#REF!</v>
      </c>
    </row>
    <row r="643" spans="1:21" x14ac:dyDescent="0.2">
      <c r="A643" s="1" t="s">
        <v>1338</v>
      </c>
      <c r="B643" s="1" t="s">
        <v>1339</v>
      </c>
      <c r="C643" s="1" t="s">
        <v>367</v>
      </c>
      <c r="D643" s="25">
        <v>7616892</v>
      </c>
      <c r="E643" s="25">
        <v>3047806</v>
      </c>
      <c r="F643" s="26">
        <v>0.40013774647192057</v>
      </c>
      <c r="G643" s="25">
        <v>7022489</v>
      </c>
      <c r="H643" s="25">
        <v>3586011</v>
      </c>
      <c r="I643" s="26">
        <f t="shared" si="9"/>
        <v>0.5106467236901332</v>
      </c>
      <c r="J643" s="11">
        <v>6467197</v>
      </c>
      <c r="K643" s="12">
        <v>4540255</v>
      </c>
      <c r="L643" s="3">
        <v>0.70204371383769504</v>
      </c>
      <c r="M643" s="11">
        <v>6414365</v>
      </c>
      <c r="N643" s="12">
        <v>5760379</v>
      </c>
      <c r="O643" s="3">
        <v>0.89804353197861364</v>
      </c>
      <c r="P643" s="11">
        <v>6276302</v>
      </c>
      <c r="Q643" s="12">
        <v>7303426</v>
      </c>
      <c r="R643" s="3">
        <v>1.163651143619284</v>
      </c>
      <c r="S643" s="10" t="e">
        <f>VLOOKUP(A643,JVSD!$A$2:$R$100,19,FALSE)</f>
        <v>#REF!</v>
      </c>
      <c r="T643" s="10" t="e">
        <f>VLOOKUP(A643,JVSD!$A$2:$R$100,20,FALSE)</f>
        <v>#REF!</v>
      </c>
      <c r="U643" s="3" t="e">
        <f>VLOOKUP(A643,JVSD!$A$2:$R$100,21,FALSE)</f>
        <v>#REF!</v>
      </c>
    </row>
    <row r="644" spans="1:21" x14ac:dyDescent="0.2">
      <c r="A644" s="1" t="s">
        <v>1340</v>
      </c>
      <c r="B644" s="1" t="s">
        <v>1341</v>
      </c>
      <c r="C644" s="1" t="s">
        <v>41</v>
      </c>
      <c r="D644" s="25">
        <v>5630294</v>
      </c>
      <c r="E644" s="25">
        <v>3209402</v>
      </c>
      <c r="F644" s="26">
        <v>0.57002387441934643</v>
      </c>
      <c r="G644" s="25">
        <v>5693446</v>
      </c>
      <c r="H644" s="25">
        <v>3290929</v>
      </c>
      <c r="I644" s="26">
        <f t="shared" ref="I644:I661" si="10">H644/G644</f>
        <v>0.5780205871804176</v>
      </c>
      <c r="J644" s="11">
        <v>5542679</v>
      </c>
      <c r="K644" s="12">
        <v>3286769</v>
      </c>
      <c r="L644" s="3">
        <v>0.59299284696082888</v>
      </c>
      <c r="M644" s="11">
        <v>5526424</v>
      </c>
      <c r="N644" s="12">
        <v>3572102</v>
      </c>
      <c r="O644" s="3">
        <v>0.64636770540950172</v>
      </c>
      <c r="P644" s="11">
        <v>5701123</v>
      </c>
      <c r="Q644" s="12">
        <v>3894382</v>
      </c>
      <c r="R644" s="3">
        <v>0.68309033150135512</v>
      </c>
      <c r="S644" s="10" t="e">
        <f>VLOOKUP(A644,JVSD!$A$2:$R$100,19,FALSE)</f>
        <v>#REF!</v>
      </c>
      <c r="T644" s="10" t="e">
        <f>VLOOKUP(A644,JVSD!$A$2:$R$100,20,FALSE)</f>
        <v>#REF!</v>
      </c>
      <c r="U644" s="3" t="e">
        <f>VLOOKUP(A644,JVSD!$A$2:$R$100,21,FALSE)</f>
        <v>#REF!</v>
      </c>
    </row>
    <row r="645" spans="1:21" x14ac:dyDescent="0.2">
      <c r="A645" s="1" t="s">
        <v>1342</v>
      </c>
      <c r="B645" s="1" t="s">
        <v>1343</v>
      </c>
      <c r="C645" s="1" t="s">
        <v>288</v>
      </c>
      <c r="D645" s="25">
        <v>10853643</v>
      </c>
      <c r="E645" s="25">
        <v>5893453</v>
      </c>
      <c r="F645" s="26">
        <v>0.54299307614963932</v>
      </c>
      <c r="G645" s="25">
        <v>10984758</v>
      </c>
      <c r="H645" s="25">
        <v>6444423</v>
      </c>
      <c r="I645" s="26">
        <f t="shared" si="10"/>
        <v>0.58666954702142737</v>
      </c>
      <c r="J645" s="11">
        <v>10605918</v>
      </c>
      <c r="K645" s="12">
        <v>7101521</v>
      </c>
      <c r="L645" s="3">
        <v>0.66958098299458846</v>
      </c>
      <c r="M645" s="11">
        <v>10587352</v>
      </c>
      <c r="N645" s="12">
        <v>7966010</v>
      </c>
      <c r="O645" s="3">
        <v>0.75240815644931802</v>
      </c>
      <c r="P645" s="11">
        <v>10742952</v>
      </c>
      <c r="Q645" s="12">
        <v>8863531</v>
      </c>
      <c r="R645" s="3">
        <v>0.82505544099982941</v>
      </c>
      <c r="S645" s="10" t="e">
        <f>VLOOKUP(A645,JVSD!$A$2:$R$100,19,FALSE)</f>
        <v>#REF!</v>
      </c>
      <c r="T645" s="10" t="e">
        <f>VLOOKUP(A645,JVSD!$A$2:$R$100,20,FALSE)</f>
        <v>#REF!</v>
      </c>
      <c r="U645" s="3" t="e">
        <f>VLOOKUP(A645,JVSD!$A$2:$R$100,21,FALSE)</f>
        <v>#REF!</v>
      </c>
    </row>
    <row r="646" spans="1:21" x14ac:dyDescent="0.2">
      <c r="A646" s="1" t="s">
        <v>1344</v>
      </c>
      <c r="B646" s="1" t="s">
        <v>1345</v>
      </c>
      <c r="C646" s="1" t="s">
        <v>5</v>
      </c>
      <c r="D646" s="25">
        <v>39157703</v>
      </c>
      <c r="E646" s="25">
        <v>2787072</v>
      </c>
      <c r="F646" s="26">
        <v>7.1175574318033924E-2</v>
      </c>
      <c r="G646" s="25">
        <v>34405237</v>
      </c>
      <c r="H646" s="25">
        <v>6900075</v>
      </c>
      <c r="I646" s="26">
        <f t="shared" si="10"/>
        <v>0.20055304371250227</v>
      </c>
      <c r="J646" s="11">
        <v>34993300</v>
      </c>
      <c r="K646" s="12">
        <v>9555357</v>
      </c>
      <c r="L646" s="3">
        <v>0.27306247195891786</v>
      </c>
      <c r="M646" s="11">
        <v>36341426</v>
      </c>
      <c r="N646" s="12">
        <v>12727757</v>
      </c>
      <c r="O646" s="3">
        <v>0.35022723103931036</v>
      </c>
      <c r="P646" s="11">
        <v>38237495</v>
      </c>
      <c r="Q646" s="12">
        <v>17700615</v>
      </c>
      <c r="R646" s="3">
        <v>0.46291251558189156</v>
      </c>
      <c r="S646" s="10" t="e">
        <f>VLOOKUP(A646,Districts!$A$2:$R$608,19,FALSE)</f>
        <v>#REF!</v>
      </c>
      <c r="T646" s="13" t="e">
        <f>VLOOKUP(A646,Districts!$A$2:$R$608,20,FALSE)</f>
        <v>#REF!</v>
      </c>
      <c r="U646" s="3" t="e">
        <f>VLOOKUP(A646,Districts!$A$2:$R$608,21,FALSE)</f>
        <v>#REF!</v>
      </c>
    </row>
    <row r="647" spans="1:21" x14ac:dyDescent="0.2">
      <c r="A647" s="1" t="s">
        <v>1346</v>
      </c>
      <c r="B647" s="1" t="s">
        <v>1347</v>
      </c>
      <c r="C647" s="1" t="s">
        <v>11</v>
      </c>
      <c r="D647" s="25">
        <v>7408349</v>
      </c>
      <c r="E647" s="25">
        <v>10310949</v>
      </c>
      <c r="F647" s="26">
        <v>1.3918011961909462</v>
      </c>
      <c r="G647" s="25">
        <v>7262049</v>
      </c>
      <c r="H647" s="25">
        <v>10508262</v>
      </c>
      <c r="I647" s="26">
        <f t="shared" si="10"/>
        <v>1.447010616425199</v>
      </c>
      <c r="J647" s="11">
        <v>7321795</v>
      </c>
      <c r="K647" s="12">
        <v>10293153</v>
      </c>
      <c r="L647" s="3">
        <v>1.4058237085304901</v>
      </c>
      <c r="M647" s="11">
        <v>8108423</v>
      </c>
      <c r="N647" s="12">
        <v>9530746</v>
      </c>
      <c r="O647" s="3">
        <v>1.1754130242095164</v>
      </c>
      <c r="P647" s="11">
        <v>11415105</v>
      </c>
      <c r="Q647" s="12">
        <v>5525681</v>
      </c>
      <c r="R647" s="3">
        <v>0.48406747025104019</v>
      </c>
      <c r="S647" s="10" t="e">
        <f>VLOOKUP(A647,JVSD!$A$2:$R$100,19,FALSE)</f>
        <v>#REF!</v>
      </c>
      <c r="T647" s="10" t="e">
        <f>VLOOKUP(A647,JVSD!$A$2:$R$100,20,FALSE)</f>
        <v>#REF!</v>
      </c>
      <c r="U647" s="3" t="e">
        <f>VLOOKUP(A647,JVSD!$A$2:$R$100,21,FALSE)</f>
        <v>#REF!</v>
      </c>
    </row>
    <row r="648" spans="1:21" x14ac:dyDescent="0.2">
      <c r="A648" s="1" t="s">
        <v>1348</v>
      </c>
      <c r="B648" s="1" t="s">
        <v>1349</v>
      </c>
      <c r="C648" s="1" t="s">
        <v>14</v>
      </c>
      <c r="D648" s="25">
        <v>5578678</v>
      </c>
      <c r="E648" s="25">
        <v>3970766</v>
      </c>
      <c r="F648" s="26">
        <v>0.71177544213880062</v>
      </c>
      <c r="G648" s="25">
        <v>5449285</v>
      </c>
      <c r="H648" s="25">
        <v>4024421</v>
      </c>
      <c r="I648" s="26">
        <f t="shared" si="10"/>
        <v>0.73852276032543718</v>
      </c>
      <c r="J648" s="11">
        <v>5254764</v>
      </c>
      <c r="K648" s="12">
        <v>4171285</v>
      </c>
      <c r="L648" s="3">
        <v>0.79381015017991297</v>
      </c>
      <c r="M648" s="11">
        <v>5369144</v>
      </c>
      <c r="N648" s="12">
        <v>4259343</v>
      </c>
      <c r="O648" s="3">
        <v>0.79330019831839116</v>
      </c>
      <c r="P648" s="11">
        <v>5110368</v>
      </c>
      <c r="Q648" s="12">
        <v>4670008</v>
      </c>
      <c r="R648" s="3">
        <v>0.91383008033863711</v>
      </c>
      <c r="S648" s="10" t="e">
        <f>VLOOKUP(A648,JVSD!$A$2:$R$100,19,FALSE)</f>
        <v>#REF!</v>
      </c>
      <c r="T648" s="10" t="e">
        <f>VLOOKUP(A648,JVSD!$A$2:$R$100,20,FALSE)</f>
        <v>#REF!</v>
      </c>
      <c r="U648" s="3" t="e">
        <f>VLOOKUP(A648,JVSD!$A$2:$R$100,21,FALSE)</f>
        <v>#REF!</v>
      </c>
    </row>
    <row r="649" spans="1:21" x14ac:dyDescent="0.2">
      <c r="A649" s="1" t="s">
        <v>1350</v>
      </c>
      <c r="B649" s="1" t="s">
        <v>1351</v>
      </c>
      <c r="C649" s="1" t="s">
        <v>151</v>
      </c>
      <c r="D649" s="25">
        <v>8199775</v>
      </c>
      <c r="E649" s="25">
        <v>2012174</v>
      </c>
      <c r="F649" s="26">
        <v>0.2453938065373745</v>
      </c>
      <c r="G649" s="25">
        <v>7944050</v>
      </c>
      <c r="H649" s="25">
        <v>1937623</v>
      </c>
      <c r="I649" s="26">
        <f t="shared" si="10"/>
        <v>0.24390871155141269</v>
      </c>
      <c r="J649" s="11">
        <v>7610450</v>
      </c>
      <c r="K649" s="12">
        <v>2098576</v>
      </c>
      <c r="L649" s="3">
        <v>0.27574926581213988</v>
      </c>
      <c r="M649" s="11">
        <v>7367345</v>
      </c>
      <c r="N649" s="12">
        <v>2813415</v>
      </c>
      <c r="O649" s="3">
        <v>0.38187637473200997</v>
      </c>
      <c r="P649" s="11">
        <v>7946160</v>
      </c>
      <c r="Q649" s="12">
        <v>3840465</v>
      </c>
      <c r="R649" s="3">
        <v>0.48331080672928811</v>
      </c>
      <c r="S649" s="10" t="e">
        <f>VLOOKUP(A649,JVSD!$A$2:$R$100,19,FALSE)</f>
        <v>#REF!</v>
      </c>
      <c r="T649" s="10" t="e">
        <f>VLOOKUP(A649,JVSD!$A$2:$R$100,20,FALSE)</f>
        <v>#REF!</v>
      </c>
      <c r="U649" s="3" t="e">
        <f>VLOOKUP(A649,JVSD!$A$2:$R$100,21,FALSE)</f>
        <v>#REF!</v>
      </c>
    </row>
    <row r="650" spans="1:21" x14ac:dyDescent="0.2">
      <c r="A650" s="1" t="s">
        <v>1352</v>
      </c>
      <c r="B650" s="1" t="s">
        <v>1353</v>
      </c>
      <c r="C650" s="1" t="s">
        <v>56</v>
      </c>
      <c r="D650" s="25">
        <v>14237194</v>
      </c>
      <c r="E650" s="25">
        <v>8836810</v>
      </c>
      <c r="F650" s="26">
        <v>0.62068480628977873</v>
      </c>
      <c r="G650" s="25">
        <v>15252726</v>
      </c>
      <c r="H650" s="25">
        <v>9283957</v>
      </c>
      <c r="I650" s="26">
        <f t="shared" si="10"/>
        <v>0.60867526237605007</v>
      </c>
      <c r="J650" s="11">
        <v>14882306</v>
      </c>
      <c r="K650" s="12">
        <v>10069810</v>
      </c>
      <c r="L650" s="3">
        <v>0.67662968359876485</v>
      </c>
      <c r="M650" s="11">
        <v>13990761</v>
      </c>
      <c r="N650" s="12">
        <v>11988340</v>
      </c>
      <c r="O650" s="3">
        <v>0.85687547660917085</v>
      </c>
      <c r="P650" s="11">
        <v>14771783</v>
      </c>
      <c r="Q650" s="12">
        <v>13300377</v>
      </c>
      <c r="R650" s="3">
        <v>0.9003907652854094</v>
      </c>
      <c r="S650" s="10" t="e">
        <f>VLOOKUP(A650,JVSD!$A$2:$R$100,19,FALSE)</f>
        <v>#REF!</v>
      </c>
      <c r="T650" s="10" t="e">
        <f>VLOOKUP(A650,JVSD!$A$2:$R$100,20,FALSE)</f>
        <v>#REF!</v>
      </c>
      <c r="U650" s="3" t="e">
        <f>VLOOKUP(A650,JVSD!$A$2:$R$100,21,FALSE)</f>
        <v>#REF!</v>
      </c>
    </row>
    <row r="651" spans="1:21" x14ac:dyDescent="0.2">
      <c r="A651" s="1" t="s">
        <v>1354</v>
      </c>
      <c r="B651" s="1" t="s">
        <v>1355</v>
      </c>
      <c r="C651" s="1" t="s">
        <v>296</v>
      </c>
      <c r="D651" s="25">
        <v>18305504</v>
      </c>
      <c r="E651" s="25">
        <v>3610445</v>
      </c>
      <c r="F651" s="26">
        <v>0.19723275578754892</v>
      </c>
      <c r="G651" s="25">
        <v>17072778</v>
      </c>
      <c r="H651" s="25">
        <v>3199722</v>
      </c>
      <c r="I651" s="26">
        <f t="shared" si="10"/>
        <v>0.18741659968869742</v>
      </c>
      <c r="J651" s="11">
        <v>16209441</v>
      </c>
      <c r="K651" s="12">
        <v>3952525</v>
      </c>
      <c r="L651" s="3">
        <v>0.24384091962208937</v>
      </c>
      <c r="M651" s="11">
        <v>15805732</v>
      </c>
      <c r="N651" s="12">
        <v>5483476</v>
      </c>
      <c r="O651" s="3">
        <v>0.34692958225534887</v>
      </c>
      <c r="P651" s="11">
        <v>15708191</v>
      </c>
      <c r="Q651" s="12">
        <v>6668692</v>
      </c>
      <c r="R651" s="3">
        <v>0.4245359634346183</v>
      </c>
      <c r="S651" s="10" t="e">
        <f>VLOOKUP(A651,JVSD!$A$2:$R$100,19,FALSE)</f>
        <v>#REF!</v>
      </c>
      <c r="T651" s="10" t="e">
        <f>VLOOKUP(A651,JVSD!$A$2:$R$100,20,FALSE)</f>
        <v>#REF!</v>
      </c>
      <c r="U651" s="3" t="e">
        <f>VLOOKUP(A651,JVSD!$A$2:$R$100,21,FALSE)</f>
        <v>#REF!</v>
      </c>
    </row>
    <row r="652" spans="1:21" x14ac:dyDescent="0.2">
      <c r="A652" s="1" t="s">
        <v>1356</v>
      </c>
      <c r="B652" s="1" t="s">
        <v>1357</v>
      </c>
      <c r="C652" s="1" t="s">
        <v>485</v>
      </c>
      <c r="D652" s="25">
        <v>6768898</v>
      </c>
      <c r="E652" s="25">
        <v>8977939</v>
      </c>
      <c r="F652" s="26">
        <v>1.3263516454229329</v>
      </c>
      <c r="G652" s="25">
        <v>6563070</v>
      </c>
      <c r="H652" s="25">
        <v>9752990</v>
      </c>
      <c r="I652" s="26">
        <f t="shared" si="10"/>
        <v>1.4860408315011115</v>
      </c>
      <c r="J652" s="11">
        <v>6582842</v>
      </c>
      <c r="K652" s="12">
        <v>10741828</v>
      </c>
      <c r="L652" s="3">
        <v>1.6317918613267643</v>
      </c>
      <c r="M652" s="11">
        <v>7583551</v>
      </c>
      <c r="N652" s="12">
        <v>10572855</v>
      </c>
      <c r="O652" s="3">
        <v>1.3941826197252447</v>
      </c>
      <c r="P652" s="11">
        <v>8761371</v>
      </c>
      <c r="Q652" s="12">
        <v>9254729</v>
      </c>
      <c r="R652" s="3">
        <v>1.0563105933991381</v>
      </c>
      <c r="S652" s="10" t="e">
        <f>VLOOKUP(A652,JVSD!$A$2:$R$100,19,FALSE)</f>
        <v>#REF!</v>
      </c>
      <c r="T652" s="10" t="e">
        <f>VLOOKUP(A652,JVSD!$A$2:$R$100,20,FALSE)</f>
        <v>#REF!</v>
      </c>
      <c r="U652" s="3" t="e">
        <f>VLOOKUP(A652,JVSD!$A$2:$R$100,21,FALSE)</f>
        <v>#REF!</v>
      </c>
    </row>
    <row r="653" spans="1:21" x14ac:dyDescent="0.2">
      <c r="A653" s="1" t="s">
        <v>1358</v>
      </c>
      <c r="B653" s="1" t="s">
        <v>1359</v>
      </c>
      <c r="C653" s="1" t="s">
        <v>8</v>
      </c>
      <c r="D653" s="25">
        <v>6731159</v>
      </c>
      <c r="E653" s="25">
        <v>11573813</v>
      </c>
      <c r="F653" s="26">
        <v>1.7194383612094144</v>
      </c>
      <c r="G653" s="25">
        <v>6505560</v>
      </c>
      <c r="H653" s="25">
        <v>11743653</v>
      </c>
      <c r="I653" s="26">
        <f t="shared" si="10"/>
        <v>1.8051717300278531</v>
      </c>
      <c r="J653" s="11">
        <v>7551612</v>
      </c>
      <c r="K653" s="12">
        <v>10824314</v>
      </c>
      <c r="L653" s="3">
        <v>1.4333779330823671</v>
      </c>
      <c r="M653" s="11">
        <v>9243889</v>
      </c>
      <c r="N653" s="12">
        <v>8352052</v>
      </c>
      <c r="O653" s="3">
        <v>0.9035214507660142</v>
      </c>
      <c r="P653" s="11">
        <v>6389291</v>
      </c>
      <c r="Q653" s="12">
        <v>8632075</v>
      </c>
      <c r="R653" s="3">
        <v>1.3510223591318662</v>
      </c>
      <c r="S653" s="10" t="e">
        <f>VLOOKUP(A653,JVSD!$A$2:$R$100,19,FALSE)</f>
        <v>#REF!</v>
      </c>
      <c r="T653" s="10" t="e">
        <f>VLOOKUP(A653,JVSD!$A$2:$R$100,20,FALSE)</f>
        <v>#REF!</v>
      </c>
      <c r="U653" s="3" t="e">
        <f>VLOOKUP(A653,JVSD!$A$2:$R$100,21,FALSE)</f>
        <v>#REF!</v>
      </c>
    </row>
    <row r="654" spans="1:21" x14ac:dyDescent="0.2">
      <c r="A654" s="1" t="s">
        <v>1360</v>
      </c>
      <c r="B654" s="1" t="s">
        <v>1361</v>
      </c>
      <c r="C654" s="1" t="s">
        <v>208</v>
      </c>
      <c r="D654" s="25">
        <v>11771910</v>
      </c>
      <c r="E654" s="25">
        <v>5048429</v>
      </c>
      <c r="F654" s="26">
        <v>0.42885385634106954</v>
      </c>
      <c r="G654" s="25">
        <v>11665942</v>
      </c>
      <c r="H654" s="25">
        <v>5532940</v>
      </c>
      <c r="I654" s="26">
        <f t="shared" si="10"/>
        <v>0.47428145965409396</v>
      </c>
      <c r="J654" s="11">
        <v>12020036</v>
      </c>
      <c r="K654" s="12">
        <v>6131365</v>
      </c>
      <c r="L654" s="3">
        <v>0.51009539405705606</v>
      </c>
      <c r="M654" s="11">
        <v>12192457</v>
      </c>
      <c r="N654" s="12">
        <v>6695702</v>
      </c>
      <c r="O654" s="3">
        <v>0.54916757139270611</v>
      </c>
      <c r="P654" s="11">
        <v>12960306</v>
      </c>
      <c r="Q654" s="12">
        <v>6946102</v>
      </c>
      <c r="R654" s="3">
        <v>0.53595200607146154</v>
      </c>
      <c r="S654" s="10" t="e">
        <f>VLOOKUP(A654,JVSD!$A$2:$R$100,19,FALSE)</f>
        <v>#REF!</v>
      </c>
      <c r="T654" s="10" t="e">
        <f>VLOOKUP(A654,JVSD!$A$2:$R$100,20,FALSE)</f>
        <v>#REF!</v>
      </c>
      <c r="U654" s="3" t="e">
        <f>VLOOKUP(A654,JVSD!$A$2:$R$100,21,FALSE)</f>
        <v>#REF!</v>
      </c>
    </row>
    <row r="655" spans="1:21" x14ac:dyDescent="0.2">
      <c r="A655" s="1" t="s">
        <v>1362</v>
      </c>
      <c r="B655" s="1" t="s">
        <v>1363</v>
      </c>
      <c r="C655" s="1" t="s">
        <v>124</v>
      </c>
      <c r="D655" s="25">
        <v>1233268</v>
      </c>
      <c r="E655" s="25">
        <v>2402581</v>
      </c>
      <c r="F655" s="26">
        <v>1.9481418475140846</v>
      </c>
      <c r="G655" s="25">
        <v>1292344</v>
      </c>
      <c r="H655" s="25">
        <v>2279030</v>
      </c>
      <c r="I655" s="26">
        <f t="shared" si="10"/>
        <v>1.7634855735005541</v>
      </c>
      <c r="J655" s="11">
        <v>1178772</v>
      </c>
      <c r="K655" s="12">
        <v>2326877</v>
      </c>
      <c r="L655" s="3">
        <v>1.9739839426114634</v>
      </c>
      <c r="M655" s="11">
        <v>1162073</v>
      </c>
      <c r="N655" s="12">
        <v>2353559</v>
      </c>
      <c r="O655" s="3">
        <v>2.0253108023334163</v>
      </c>
      <c r="P655" s="11">
        <v>1300132</v>
      </c>
      <c r="Q655" s="12">
        <v>2268569</v>
      </c>
      <c r="R655" s="3">
        <v>1.7448759049081171</v>
      </c>
      <c r="S655" s="66">
        <v>1330830</v>
      </c>
      <c r="T655" s="67">
        <v>2180228</v>
      </c>
      <c r="U655" s="68">
        <v>1.6382468083827386</v>
      </c>
    </row>
    <row r="656" spans="1:21" x14ac:dyDescent="0.2">
      <c r="A656" s="1" t="s">
        <v>1364</v>
      </c>
      <c r="B656" s="1" t="s">
        <v>1365</v>
      </c>
      <c r="C656" s="1" t="s">
        <v>99</v>
      </c>
      <c r="D656" s="25">
        <v>3397559</v>
      </c>
      <c r="E656" s="25">
        <v>962513</v>
      </c>
      <c r="F656" s="26">
        <v>0.2832954482909642</v>
      </c>
      <c r="G656" s="25">
        <v>3542769</v>
      </c>
      <c r="H656" s="25">
        <v>1115718</v>
      </c>
      <c r="I656" s="26">
        <f t="shared" si="10"/>
        <v>0.31492823833560696</v>
      </c>
      <c r="J656" s="11">
        <v>3785603</v>
      </c>
      <c r="K656" s="12">
        <v>862772</v>
      </c>
      <c r="L656" s="3">
        <v>0.22790873739269543</v>
      </c>
      <c r="M656" s="11">
        <v>3630115</v>
      </c>
      <c r="N656" s="12">
        <v>792314</v>
      </c>
      <c r="O656" s="3">
        <v>0.21826140494171672</v>
      </c>
      <c r="P656" s="11">
        <v>3594634</v>
      </c>
      <c r="Q656" s="12">
        <v>741589</v>
      </c>
      <c r="R656" s="3">
        <v>0.20630445269254116</v>
      </c>
      <c r="S656" s="10" t="e">
        <f>VLOOKUP(A656,JVSD!$A$2:$R$100,19,FALSE)</f>
        <v>#REF!</v>
      </c>
      <c r="T656" s="10" t="e">
        <f>VLOOKUP(A656,JVSD!$A$2:$R$100,20,FALSE)</f>
        <v>#REF!</v>
      </c>
      <c r="U656" s="3" t="e">
        <f>VLOOKUP(A656,JVSD!$A$2:$R$100,21,FALSE)</f>
        <v>#REF!</v>
      </c>
    </row>
    <row r="657" spans="1:21" x14ac:dyDescent="0.2">
      <c r="A657" s="1" t="s">
        <v>1366</v>
      </c>
      <c r="B657" s="1" t="s">
        <v>1367</v>
      </c>
      <c r="C657" s="1" t="s">
        <v>226</v>
      </c>
      <c r="D657" s="25">
        <v>9867053</v>
      </c>
      <c r="E657" s="25">
        <v>3810029</v>
      </c>
      <c r="F657" s="26">
        <v>0.38613646850787159</v>
      </c>
      <c r="G657" s="25">
        <v>10636609</v>
      </c>
      <c r="H657" s="25">
        <v>3836522</v>
      </c>
      <c r="I657" s="26">
        <f t="shared" si="10"/>
        <v>0.3606903290324952</v>
      </c>
      <c r="J657" s="11">
        <v>12561891</v>
      </c>
      <c r="K657" s="12">
        <v>2197220</v>
      </c>
      <c r="L657" s="3">
        <v>0.17491156387203169</v>
      </c>
      <c r="M657" s="11">
        <v>10541191</v>
      </c>
      <c r="N657" s="12">
        <v>2283872</v>
      </c>
      <c r="O657" s="3">
        <v>0.21666166565049433</v>
      </c>
      <c r="P657" s="11">
        <v>10107016</v>
      </c>
      <c r="Q657" s="12">
        <v>3032892</v>
      </c>
      <c r="R657" s="3">
        <v>0.30007788648993927</v>
      </c>
      <c r="S657" s="10" t="e">
        <f>VLOOKUP(A657,JVSD!$A$2:$R$100,19,FALSE)</f>
        <v>#REF!</v>
      </c>
      <c r="T657" s="10" t="e">
        <f>VLOOKUP(A657,JVSD!$A$2:$R$100,20,FALSE)</f>
        <v>#REF!</v>
      </c>
      <c r="U657" s="3" t="e">
        <f>VLOOKUP(A657,JVSD!$A$2:$R$100,21,FALSE)</f>
        <v>#REF!</v>
      </c>
    </row>
    <row r="658" spans="1:21" x14ac:dyDescent="0.2">
      <c r="A658" s="1" t="s">
        <v>1368</v>
      </c>
      <c r="B658" s="1" t="s">
        <v>1369</v>
      </c>
      <c r="C658" s="1" t="s">
        <v>151</v>
      </c>
      <c r="D658" s="25">
        <v>22407902</v>
      </c>
      <c r="E658" s="25">
        <v>6008293</v>
      </c>
      <c r="F658" s="26">
        <v>0.26813277744609915</v>
      </c>
      <c r="G658" s="25">
        <v>21552911</v>
      </c>
      <c r="H658" s="25">
        <v>7309558</v>
      </c>
      <c r="I658" s="26">
        <f t="shared" si="10"/>
        <v>0.33914481435941529</v>
      </c>
      <c r="J658" s="11">
        <v>23008360</v>
      </c>
      <c r="K658" s="12">
        <v>7845322</v>
      </c>
      <c r="L658" s="3">
        <v>0.34097701878795361</v>
      </c>
      <c r="M658" s="11">
        <v>23414843</v>
      </c>
      <c r="N658" s="12">
        <v>7417101</v>
      </c>
      <c r="O658" s="3">
        <v>0.31676919635976203</v>
      </c>
      <c r="P658" s="11">
        <v>25499929</v>
      </c>
      <c r="Q658" s="12">
        <v>7806818</v>
      </c>
      <c r="R658" s="3">
        <v>0.30615057790945222</v>
      </c>
      <c r="S658" s="10" t="e">
        <f>VLOOKUP(A658,Districts!$A$2:$R$608,19,FALSE)</f>
        <v>#REF!</v>
      </c>
      <c r="T658" s="13" t="e">
        <f>VLOOKUP(A658,Districts!$A$2:$R$608,20,FALSE)</f>
        <v>#REF!</v>
      </c>
      <c r="U658" s="3" t="e">
        <f>VLOOKUP(A658,Districts!$A$2:$R$608,21,FALSE)</f>
        <v>#REF!</v>
      </c>
    </row>
    <row r="659" spans="1:21" x14ac:dyDescent="0.2">
      <c r="A659" s="1" t="s">
        <v>1370</v>
      </c>
      <c r="B659" s="1" t="s">
        <v>1371</v>
      </c>
      <c r="C659" s="1" t="s">
        <v>65</v>
      </c>
      <c r="D659" s="25">
        <v>9846817</v>
      </c>
      <c r="E659" s="25">
        <v>2460412</v>
      </c>
      <c r="F659" s="26">
        <v>0.24986876469827762</v>
      </c>
      <c r="G659" s="25">
        <v>9876894</v>
      </c>
      <c r="H659" s="25">
        <v>3360241</v>
      </c>
      <c r="I659" s="26">
        <f t="shared" si="10"/>
        <v>0.34021231775900401</v>
      </c>
      <c r="J659" s="11">
        <v>10041419</v>
      </c>
      <c r="K659" s="12">
        <v>3308679</v>
      </c>
      <c r="L659" s="3">
        <v>0.32950313098178652</v>
      </c>
      <c r="M659" s="11">
        <v>9833871</v>
      </c>
      <c r="N659" s="12">
        <v>3628291</v>
      </c>
      <c r="O659" s="3">
        <v>0.36895857185842684</v>
      </c>
      <c r="P659" s="11">
        <v>10198439</v>
      </c>
      <c r="Q659" s="12">
        <v>4232824</v>
      </c>
      <c r="R659" s="3">
        <v>0.41504626345267154</v>
      </c>
      <c r="S659" s="10" t="e">
        <f>VLOOKUP(A659,Districts!$A$2:$R$608,19,FALSE)</f>
        <v>#REF!</v>
      </c>
      <c r="T659" s="13" t="e">
        <f>VLOOKUP(A659,Districts!$A$2:$R$608,20,FALSE)</f>
        <v>#REF!</v>
      </c>
      <c r="U659" s="3" t="e">
        <f>VLOOKUP(A659,Districts!$A$2:$R$608,21,FALSE)</f>
        <v>#REF!</v>
      </c>
    </row>
    <row r="660" spans="1:21" x14ac:dyDescent="0.2">
      <c r="A660" s="1" t="s">
        <v>1372</v>
      </c>
      <c r="B660" s="1" t="s">
        <v>1373</v>
      </c>
      <c r="C660" s="1" t="s">
        <v>124</v>
      </c>
      <c r="D660" s="25">
        <v>9894743</v>
      </c>
      <c r="E660" s="25">
        <v>2993162</v>
      </c>
      <c r="F660" s="26">
        <v>0.30250022663549725</v>
      </c>
      <c r="G660" s="25">
        <v>9950096</v>
      </c>
      <c r="H660" s="25">
        <v>1763139</v>
      </c>
      <c r="I660" s="26">
        <f t="shared" si="10"/>
        <v>0.17719818984661054</v>
      </c>
      <c r="J660" s="11">
        <v>9163304</v>
      </c>
      <c r="K660" s="12">
        <v>1019319</v>
      </c>
      <c r="L660" s="3">
        <v>0.11123924296301858</v>
      </c>
      <c r="M660" s="11">
        <v>8745040</v>
      </c>
      <c r="N660" s="12">
        <v>1065568</v>
      </c>
      <c r="O660" s="3">
        <v>0.12184827056251316</v>
      </c>
      <c r="P660" s="11">
        <v>8592831</v>
      </c>
      <c r="Q660" s="12">
        <v>1746216</v>
      </c>
      <c r="R660" s="3">
        <v>0.20321777537577546</v>
      </c>
      <c r="S660" s="10" t="e">
        <f>VLOOKUP(A660,Districts!$A$2:$R$608,19,FALSE)</f>
        <v>#REF!</v>
      </c>
      <c r="T660" s="13" t="e">
        <f>VLOOKUP(A660,Districts!$A$2:$R$608,20,FALSE)</f>
        <v>#REF!</v>
      </c>
      <c r="U660" s="3" t="e">
        <f>VLOOKUP(A660,Districts!$A$2:$R$608,21,FALSE)</f>
        <v>#REF!</v>
      </c>
    </row>
    <row r="661" spans="1:21" x14ac:dyDescent="0.2">
      <c r="A661" s="1" t="s">
        <v>1374</v>
      </c>
      <c r="B661" s="1" t="s">
        <v>1375</v>
      </c>
      <c r="C661" s="1" t="s">
        <v>168</v>
      </c>
      <c r="D661" s="25">
        <v>20234158</v>
      </c>
      <c r="E661" s="25">
        <v>271373</v>
      </c>
      <c r="F661" s="26">
        <v>1.3411628000532565E-2</v>
      </c>
      <c r="G661" s="37">
        <v>25382550</v>
      </c>
      <c r="H661" s="37">
        <v>630361</v>
      </c>
      <c r="I661" s="38">
        <f t="shared" si="10"/>
        <v>2.4834423649318135E-2</v>
      </c>
      <c r="J661" s="11">
        <v>20168819</v>
      </c>
      <c r="K661" s="12">
        <v>1876189</v>
      </c>
      <c r="L661" s="3">
        <v>9.3024237066136592E-2</v>
      </c>
      <c r="M661" s="11">
        <v>19427483</v>
      </c>
      <c r="N661" s="12">
        <v>5944836</v>
      </c>
      <c r="O661" s="3">
        <v>0.30600134870791035</v>
      </c>
      <c r="P661" s="11">
        <v>19859696</v>
      </c>
      <c r="Q661" s="12">
        <v>10916990</v>
      </c>
      <c r="R661" s="3">
        <v>0.54970579610080639</v>
      </c>
      <c r="S661" s="10" t="e">
        <f>VLOOKUP(A661,Districts!$A$2:$R$608,19,FALSE)</f>
        <v>#REF!</v>
      </c>
      <c r="T661" s="13" t="e">
        <f>VLOOKUP(A661,Districts!$A$2:$R$608,20,FALSE)</f>
        <v>#REF!</v>
      </c>
      <c r="U661" s="3" t="e">
        <f>VLOOKUP(A661,Districts!$A$2:$R$608,21,FALSE)</f>
        <v>#REF!</v>
      </c>
    </row>
  </sheetData>
  <autoFilter ref="B1:B66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Districts</vt:lpstr>
      <vt:lpstr>JVSD</vt:lpstr>
      <vt:lpstr>Typology</vt:lpstr>
      <vt:lpstr>County</vt:lpstr>
      <vt:lpstr>Trend</vt:lpstr>
      <vt:lpstr>Master</vt:lpstr>
      <vt:lpstr>County</vt:lpstr>
      <vt:lpstr>DFA</vt:lpstr>
      <vt:lpstr>Master</vt:lpstr>
      <vt:lpstr>Typology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James</dc:creator>
  <cp:lastModifiedBy>Administrator</cp:lastModifiedBy>
  <dcterms:created xsi:type="dcterms:W3CDTF">2015-11-09T15:21:00Z</dcterms:created>
  <dcterms:modified xsi:type="dcterms:W3CDTF">2017-01-09T17:45:45Z</dcterms:modified>
</cp:coreProperties>
</file>