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20" yWindow="-120" windowWidth="29040" windowHeight="15840" activeTab="1"/>
  </bookViews>
  <sheets>
    <sheet name="Itinerario Sandra" sheetId="1" r:id="rId1"/>
    <sheet name="Reservas - Valores" sheetId="2" r:id="rId2"/>
    <sheet name="Vuelos - Hotele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8" i="2" s="1"/>
  <c r="O20" i="2"/>
  <c r="O22" i="2"/>
  <c r="O19" i="2" l="1"/>
  <c r="J14" i="2"/>
  <c r="J13" i="2"/>
  <c r="C10" i="2" l="1"/>
  <c r="C2" i="2" s="1"/>
  <c r="K11" i="2"/>
  <c r="K10" i="2"/>
  <c r="J17" i="2"/>
  <c r="J18" i="2"/>
  <c r="J19" i="2"/>
  <c r="K19" i="2" s="1"/>
  <c r="J20" i="2"/>
  <c r="K20" i="2" s="1"/>
  <c r="J16" i="2"/>
  <c r="K16" i="2" s="1"/>
  <c r="J15" i="2"/>
  <c r="K15" i="2" s="1"/>
  <c r="J9" i="2"/>
  <c r="K9" i="2" s="1"/>
  <c r="J7" i="2"/>
  <c r="K7" i="2" s="1"/>
  <c r="J4" i="2"/>
  <c r="K4" i="2" s="1"/>
  <c r="J8" i="2"/>
  <c r="K8" i="2" s="1"/>
  <c r="J5" i="2"/>
  <c r="K5" i="2" s="1"/>
  <c r="J6" i="2"/>
  <c r="K6" i="2" s="1"/>
  <c r="K18" i="2"/>
  <c r="K17" i="2"/>
  <c r="D2" i="2"/>
  <c r="H6" i="1"/>
  <c r="I10" i="1"/>
  <c r="U7" i="1"/>
  <c r="U8" i="1"/>
  <c r="U9" i="1"/>
  <c r="J22" i="2" l="1"/>
  <c r="K22" i="2"/>
  <c r="K21" i="2"/>
  <c r="J21" i="2"/>
  <c r="T14" i="1"/>
  <c r="S10" i="1"/>
  <c r="S11" i="1" l="1"/>
  <c r="T11" i="1" s="1"/>
  <c r="S12" i="1" s="1"/>
  <c r="T12" i="1" s="1"/>
  <c r="U10" i="1"/>
</calcChain>
</file>

<file path=xl/sharedStrings.xml><?xml version="1.0" encoding="utf-8"?>
<sst xmlns="http://schemas.openxmlformats.org/spreadsheetml/2006/main" count="348" uniqueCount="210">
  <si>
    <t>Venecia</t>
  </si>
  <si>
    <t>Italia</t>
  </si>
  <si>
    <t>Hospedaje</t>
  </si>
  <si>
    <t>Padua</t>
  </si>
  <si>
    <t>BestWstern</t>
  </si>
  <si>
    <t>Noches</t>
  </si>
  <si>
    <t>3 noches</t>
  </si>
  <si>
    <t>Fecha de Salida</t>
  </si>
  <si>
    <t>3 de junio</t>
  </si>
  <si>
    <t>Vuelo</t>
  </si>
  <si>
    <t>Milán o Florencia</t>
  </si>
  <si>
    <t>1 día en Milán</t>
  </si>
  <si>
    <t>4 de junio</t>
  </si>
  <si>
    <t>Ciudad de llegada</t>
  </si>
  <si>
    <t xml:space="preserve">Pisa - Florencia </t>
  </si>
  <si>
    <t>Tren o bus</t>
  </si>
  <si>
    <t>6 de junio</t>
  </si>
  <si>
    <t>7 de junio</t>
  </si>
  <si>
    <t>San Gimignano - Chianti</t>
  </si>
  <si>
    <t>8 de junio</t>
  </si>
  <si>
    <t>11 de junio</t>
  </si>
  <si>
    <t>Roma - Vaticano</t>
  </si>
  <si>
    <t>13 de junio</t>
  </si>
  <si>
    <t>2 noches</t>
  </si>
  <si>
    <t>17 de junio</t>
  </si>
  <si>
    <t>Madrid - Bogotá</t>
  </si>
  <si>
    <t xml:space="preserve">Tren   </t>
  </si>
  <si>
    <t>4 noches</t>
  </si>
  <si>
    <t>15 de junio</t>
  </si>
  <si>
    <t>Toledo</t>
  </si>
  <si>
    <t>Transporte</t>
  </si>
  <si>
    <t>Alternativas Hospedaje</t>
  </si>
  <si>
    <t>Tren</t>
  </si>
  <si>
    <t>Lugares de Interés</t>
  </si>
  <si>
    <t>Restaurantes/Cafés</t>
  </si>
  <si>
    <t>Catedral de Milán
Snta María delle Grazie
Gallería Vittorio Emanuele II</t>
  </si>
  <si>
    <t xml:space="preserve">Torre Eiffel
Arco del Triunfo
Museo de Louvre
Catedral de Notre Dame
Galerias Lafayette Haussmann
Palacio de Versalles
Montmartre
Barrio Latino de Paris
Jardines de Luxemburgo
</t>
  </si>
  <si>
    <t>Starbucks Coffe Lópera</t>
  </si>
  <si>
    <t xml:space="preserve">Barcelona  </t>
  </si>
  <si>
    <t xml:space="preserve">Madrid    </t>
  </si>
  <si>
    <t>14 de junio</t>
  </si>
  <si>
    <t>Fecha</t>
  </si>
  <si>
    <t>30 de mayo/31 de mayo</t>
  </si>
  <si>
    <t>París</t>
  </si>
  <si>
    <t>Vuelo Avianca 9 am</t>
  </si>
  <si>
    <t>Comprar Bono Tren Italia On Tour 3, 29 euros Treintalia, permite viajar 3 días consecutivos</t>
  </si>
  <si>
    <t xml:space="preserve">Torre de Pisa
Catedral de Pisa
Baptisterio
Rio Arno
Florencia:
Ponte Vecchio
Piazza del Duomo
Piazza della Signoria
Plaza de Santa Croce
Piazzale Michelangelo
David
Catedral de Santa
VERONA: (Opcional)
Arena de Verona 
Casa de Julieta
Ponte de Castelvechio
Teatro Romano
 María ddel Fiore
San Gimignano - Ciudad
</t>
  </si>
  <si>
    <t>Puente de Rialto
Góndola -canales de Venecia
Plaza de San Marcos
Mirador Fondaco Deo Tedeschi
Murano
Rialto Unique Venice Experience</t>
  </si>
  <si>
    <t>Basílica Sagrada Familia
Spotify Camp Npu Tour &amp;Museo FC Barcelona
La Pedrera-Casa Mila
Casa Batlló
Park Guell
Museo Picasso de Barcelona
Catedral de Barcelona
Playa del Bogatell</t>
  </si>
  <si>
    <t>Mercado de la Boquería
Chiringuito Escribá
Bodega oliva
The Sopa Boba</t>
  </si>
  <si>
    <t>Mercado Central Florencia: Carbonara Trufada
Ventanas de vino</t>
  </si>
  <si>
    <t xml:space="preserve">Coliseo de Roma
Vaticano
Basílica de San Pedro
Fontana di Trevi
Castillo San Angelo
</t>
  </si>
  <si>
    <t xml:space="preserve">Estadio Santiago Bernabeu, 25 euros
Museo Nacional del Prado
Parque El Retiro
Puerta de Alcalá
El Corte Inglés
</t>
  </si>
  <si>
    <t xml:space="preserve">Mercado San Miguel
Churros De Chocolate
Paella
Noche de </t>
  </si>
  <si>
    <t>Tonarello
Osteria da Fortunata - Rinascimento
Pompi Tiramisú
Nanarella</t>
  </si>
  <si>
    <t>Vuelo Avianca 4:00 pm, Llegada 9 am</t>
  </si>
  <si>
    <t>Observaciones</t>
  </si>
  <si>
    <t>Hotel Ibis Centro (Sagrada Familia): 632 euros</t>
  </si>
  <si>
    <t>Hôtel de Neuville - Arc de Triomphe, 3 Rue Verniquet, 75017, Paris, Francia, 425 euros
ibis Paris Opéra La Fayette 9ème,  444 euros
Novotel Paris Centre Eiffel Tower, 580 euros
ibis Paris Canal Saint-Martin, 416 euros
ibis Styles Paris Montmartre North, 442 euros</t>
  </si>
  <si>
    <t>Mercure Roma Corso Trieste, 3 noches, 632 euros</t>
  </si>
  <si>
    <t>ibis Styles Madrid Prado, 725 euros
ibis budget Madrid Centro Lavapies, 555 euros</t>
  </si>
  <si>
    <t>8-9 de junio</t>
  </si>
  <si>
    <t>10 de junio</t>
  </si>
  <si>
    <t>Hotel Nela, Via Faenza 69/Black, 50123 Florencia, Italia , 7 al 10 de junio, $2,300,000
Hotel Mia Cara &amp; Spa, $2.328.000,
Locanda di Mosconi, $3.100.000</t>
  </si>
  <si>
    <t>HOTEL</t>
  </si>
  <si>
    <t>ATTRACT</t>
  </si>
  <si>
    <t>FOOD</t>
  </si>
  <si>
    <t>PER DAY</t>
  </si>
  <si>
    <t>DISPONIBLE</t>
  </si>
  <si>
    <t>EUR A COP</t>
  </si>
  <si>
    <t>Entrada</t>
  </si>
  <si>
    <t>Salida</t>
  </si>
  <si>
    <t>Bus turístico Barcelona: 30 euros
Paseo en Bus y Catamarán: 43 euros</t>
  </si>
  <si>
    <t>Tiquetes BOG-BCN</t>
  </si>
  <si>
    <t xml:space="preserve">Hotel BCN </t>
  </si>
  <si>
    <t>TOTALES</t>
  </si>
  <si>
    <t>MAD-BOG</t>
  </si>
  <si>
    <t>BOG-BCN</t>
  </si>
  <si>
    <t>IBIS BCN</t>
  </si>
  <si>
    <t>Jueves</t>
  </si>
  <si>
    <t>Viernes</t>
  </si>
  <si>
    <t>Sábado</t>
  </si>
  <si>
    <t>Domingo</t>
  </si>
  <si>
    <t>Lunes</t>
  </si>
  <si>
    <t>Martes</t>
  </si>
  <si>
    <t>Miércoles</t>
  </si>
  <si>
    <t>Barcelona</t>
  </si>
  <si>
    <t xml:space="preserve">Roma </t>
  </si>
  <si>
    <t>Roma</t>
  </si>
  <si>
    <t>Barcelona - Roma</t>
  </si>
  <si>
    <t>Florencia</t>
  </si>
  <si>
    <t>Madrid</t>
  </si>
  <si>
    <t>Paris</t>
  </si>
  <si>
    <t>Milán</t>
  </si>
  <si>
    <t>PRIMA GUEST</t>
  </si>
  <si>
    <t>PENDIENTE</t>
  </si>
  <si>
    <t>Hotel ROMA</t>
  </si>
  <si>
    <t>Hotel PARÍS</t>
  </si>
  <si>
    <t>Tiquete MAD-BOG</t>
  </si>
  <si>
    <t>IBIS CAMBRONNE</t>
  </si>
  <si>
    <t>IBIS BUDGET CALLE 30</t>
  </si>
  <si>
    <t>Hotel MADRID</t>
  </si>
  <si>
    <t>Tiquete BCN-ROM</t>
  </si>
  <si>
    <t>Tiquete PAR-MAD</t>
  </si>
  <si>
    <t>CONCEPTOS</t>
  </si>
  <si>
    <t>DIA</t>
  </si>
  <si>
    <t>FECHA</t>
  </si>
  <si>
    <t>CIUDAD</t>
  </si>
  <si>
    <t>VR en COP</t>
  </si>
  <si>
    <t>VR en EUR</t>
  </si>
  <si>
    <t>AM</t>
  </si>
  <si>
    <t>PM</t>
  </si>
  <si>
    <t>Tiquete MIL-PAR</t>
  </si>
  <si>
    <t>SEPARACIÓN</t>
  </si>
  <si>
    <t>RETOMA</t>
  </si>
  <si>
    <t>TRASPASO</t>
  </si>
  <si>
    <t>SOAT New</t>
  </si>
  <si>
    <t>MATRÍCULA</t>
  </si>
  <si>
    <t>ACCESORIOS</t>
  </si>
  <si>
    <t>SALDO</t>
  </si>
  <si>
    <t>VEHICULO</t>
  </si>
  <si>
    <t>CREDITO</t>
  </si>
  <si>
    <t>TOTAL</t>
  </si>
  <si>
    <t>Hotel MILAN</t>
  </si>
  <si>
    <t>Hotel FLORENCIA</t>
  </si>
  <si>
    <t>CENTRAL VIEW BOUTIQUE</t>
  </si>
  <si>
    <t>B&amp;B LORENZO DE MEDICI</t>
  </si>
  <si>
    <t>Bogotá</t>
  </si>
  <si>
    <t xml:space="preserve">Bogotá </t>
  </si>
  <si>
    <t>IBIS MILAN CENTRO</t>
  </si>
  <si>
    <t>Hotel MESTRE</t>
  </si>
  <si>
    <t>SAGRADA FAMILIA</t>
  </si>
  <si>
    <t>LOUVRE</t>
  </si>
  <si>
    <t>GALLERIA DELLE ACADEMIA</t>
  </si>
  <si>
    <t>LEONARDO ROYAL HOTEL</t>
  </si>
  <si>
    <t>Mestre</t>
  </si>
  <si>
    <t>BOGOTA - BARCELONA</t>
  </si>
  <si>
    <t>Aeropuerto el Dorado</t>
  </si>
  <si>
    <t>Aeropuerto de Barcelona</t>
  </si>
  <si>
    <t>Desplazamiento Hotel</t>
  </si>
  <si>
    <t xml:space="preserve">https://www.suntransfers.com/es </t>
  </si>
  <si>
    <t>Taxi Bogota</t>
  </si>
  <si>
    <t>Avianca</t>
  </si>
  <si>
    <t>Carrer Napòls, 230-232, Barcelona, 08013, Spain</t>
  </si>
  <si>
    <t>Hotel IBIS BARCELONA</t>
  </si>
  <si>
    <t>HORA</t>
  </si>
  <si>
    <t>DESCRIPCIÓN</t>
  </si>
  <si>
    <t>INDICACIONES</t>
  </si>
  <si>
    <t>Deplazamiento Aeropuerto</t>
  </si>
  <si>
    <t>BARCELONA - ROMA</t>
  </si>
  <si>
    <t xml:space="preserve">Iberia </t>
  </si>
  <si>
    <t>Deplazamiento a Termini</t>
  </si>
  <si>
    <t>Desplazamiento Stazione Lepanto</t>
  </si>
  <si>
    <t>Metro de Roma</t>
  </si>
  <si>
    <t>Hotel Prima Guest</t>
  </si>
  <si>
    <t>Lungotevere Michelangelo, 9, 00192 Roma RM, Italia</t>
  </si>
  <si>
    <t>ROMA - FLORENCIA</t>
  </si>
  <si>
    <t>Desplazamiento a Termini</t>
  </si>
  <si>
    <t>Deplazamiento a Florencia</t>
  </si>
  <si>
    <t>Italtren</t>
  </si>
  <si>
    <t>Desplazamiento al hotel</t>
  </si>
  <si>
    <t>Hotel Central View Boutique</t>
  </si>
  <si>
    <t>?????????</t>
  </si>
  <si>
    <t>Via dell'Ariento, 29, 50123 Firenze FI, Italia</t>
  </si>
  <si>
    <t>Hotel B&amp;B Lorenzo de Medici</t>
  </si>
  <si>
    <t>Via Sant'Antonino, 34, 50123 Firenze FI, Italia</t>
  </si>
  <si>
    <t>Caminado es a una cuadra</t>
  </si>
  <si>
    <t>Desplazamiento a Terminal de Florencia</t>
  </si>
  <si>
    <t>Desplazamiento a Mestre</t>
  </si>
  <si>
    <t>Deplazamiento al Hotel</t>
  </si>
  <si>
    <t>Caminando es a 200 metros de la stazione</t>
  </si>
  <si>
    <t>Caminando es diagonal a la stazione</t>
  </si>
  <si>
    <t xml:space="preserve">Hotel Leonardo B&amp;B Royal Hotel </t>
  </si>
  <si>
    <t>Via Ca' Marcello, 6, 30172 Venezia VE, Italia</t>
  </si>
  <si>
    <t>Desplazamiento al Hotel</t>
  </si>
  <si>
    <t>MESTRE - VENEZIA</t>
  </si>
  <si>
    <t>FLORENCIA - MESTRE</t>
  </si>
  <si>
    <t>FLORENCIA - PISA</t>
  </si>
  <si>
    <t>Desplazamiento a Stazione</t>
  </si>
  <si>
    <t>Desplazamiento en Pisa</t>
  </si>
  <si>
    <t>Desplazamiento a Hotel en Florencia</t>
  </si>
  <si>
    <t>Desplazammiento a Venezia</t>
  </si>
  <si>
    <t>Desplazamiento en Venezia</t>
  </si>
  <si>
    <t>Vaporetto</t>
  </si>
  <si>
    <t>Itatren o que Wilmer nos lleve… Jajajajaja</t>
  </si>
  <si>
    <t>MESTRE - MILAN</t>
  </si>
  <si>
    <t xml:space="preserve">Desplazamiento a Milán </t>
  </si>
  <si>
    <t>Hotel Ibis Milano Centro</t>
  </si>
  <si>
    <t>Via Camillo Finocchiaro Aprile, 2, 20124 Milano MI, Italia</t>
  </si>
  <si>
    <t>MILAN - PARIS</t>
  </si>
  <si>
    <t>Aeropuerto de Fumiccino</t>
  </si>
  <si>
    <t>Desplazamiento al Aeropuerto</t>
  </si>
  <si>
    <t>Hotel Ibis Cambronne 15me</t>
  </si>
  <si>
    <t>2 Rue Cambronne, 75015 Paris, Francia</t>
  </si>
  <si>
    <t>Desplazamiento al Hotel - ORY</t>
  </si>
  <si>
    <t>Aeropuerto de Malpensa</t>
  </si>
  <si>
    <t>Desplazamiento al Aeropuerto - CDG</t>
  </si>
  <si>
    <t>Aeropuerto Charles de Gaulle</t>
  </si>
  <si>
    <t>PARIS - MADRID</t>
  </si>
  <si>
    <t>Air France</t>
  </si>
  <si>
    <t>Desplazamiento al Hotel - Barajas</t>
  </si>
  <si>
    <t>Hotel Ibis Budget Calle 30</t>
  </si>
  <si>
    <t>Calle Lozano 3, HOTEL 1, 28053 Madrid, España</t>
  </si>
  <si>
    <t>MADRID - BOGOTA</t>
  </si>
  <si>
    <t xml:space="preserve">Desplazamiento al Aeropuerto de Barajas </t>
  </si>
  <si>
    <t>Aeropuerto de Barajas</t>
  </si>
  <si>
    <t>Taxi a mi casa, compartimos un rato, hacemos balance y te llevaria a casita, salvo que no estes aburrida de tantos días juntos</t>
  </si>
  <si>
    <t>Valor Vehículo</t>
  </si>
  <si>
    <t>Desplazamientos a Hoteles</t>
  </si>
  <si>
    <t>Hoteles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</si>
</sst>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€-2]\ #,##0.00"/>
    <numFmt numFmtId="165" formatCode="[$€-2]\ #,##0"/>
    <numFmt numFmtId="166" formatCode="&quot;$&quot;\ #,##0"/>
    <numFmt numFmtId="167" formatCode="[$€-2]\ #,##0.000"/>
    <numFmt numFmtId="168" formatCode="_-* #,##0.00\ [$€-C0A]_-;\-* #,##0.00\ [$€-C0A]_-;_-* &quot;-&quot;??\ [$€-C0A]_-;_-@_-"/>
  </numFmts>
  <fonts count="2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1"/>
      <name val="Arial Narrow"/>
      <family val="2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theme="1"/>
      <name val="Abadi"/>
      <family val="2"/>
    </font>
    <font>
      <sz val="11"/>
      <color theme="6" tint="0.39997558519241921"/>
      <name val="Abadi"/>
      <family val="2"/>
    </font>
    <font>
      <b/>
      <sz val="11"/>
      <color theme="1"/>
      <name val="Abadi"/>
      <family val="2"/>
    </font>
    <font>
      <sz val="11"/>
      <color rgb="FF9C5700"/>
      <name val="Abadi"/>
      <family val="2"/>
    </font>
    <font>
      <b/>
      <sz val="11"/>
      <color theme="0"/>
      <name val="Abadi"/>
      <family val="2"/>
    </font>
    <font>
      <b/>
      <sz val="11"/>
      <color rgb="FFFFC000"/>
      <name val="Abadi"/>
      <family val="2"/>
    </font>
    <font>
      <sz val="11"/>
      <name val="Aptos Narrow"/>
      <family val="2"/>
      <scheme val="minor"/>
    </font>
    <font>
      <b/>
      <i/>
      <sz val="11"/>
      <color theme="8" tint="0.59999389629810485"/>
      <name val="Abadi"/>
      <family val="2"/>
    </font>
    <font>
      <b/>
      <i/>
      <sz val="11"/>
      <color theme="1"/>
      <name val="Abadi"/>
      <family val="2"/>
    </font>
    <font>
      <sz val="11"/>
      <color rgb="FFFF0000"/>
      <name val="Abad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Cambria"/>
      <family val="1"/>
    </font>
    <font>
      <u/>
      <sz val="11"/>
      <color theme="10"/>
      <name val="Cambria"/>
      <family val="1"/>
    </font>
    <font>
      <sz val="12"/>
      <color theme="1"/>
      <name val="Cambria"/>
      <family val="1"/>
    </font>
    <font>
      <b/>
      <sz val="11"/>
      <color theme="0"/>
      <name val="Cambria"/>
      <family val="1"/>
    </font>
    <font>
      <b/>
      <sz val="11"/>
      <color theme="1"/>
      <name val="Cambria"/>
      <family val="1"/>
    </font>
    <font>
      <sz val="12"/>
      <color theme="1"/>
      <name val="Arial Narrow"/>
      <family val="2"/>
    </font>
    <font>
      <b/>
      <sz val="11"/>
      <color theme="1"/>
      <name val="Arial Unicode MS"/>
      <family val="2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tted">
        <color rgb="FFFFC000"/>
      </left>
      <right style="dotted">
        <color rgb="FFFFC000"/>
      </right>
      <top style="dotted">
        <color rgb="FFFFC000"/>
      </top>
      <bottom style="dotted">
        <color rgb="FFFFC000"/>
      </bottom>
      <diagonal/>
    </border>
    <border>
      <left style="dotted">
        <color rgb="FFFFC000"/>
      </left>
      <right style="dotted">
        <color rgb="FFFFC000"/>
      </right>
      <top/>
      <bottom style="dotted">
        <color rgb="FFFFC000"/>
      </bottom>
      <diagonal/>
    </border>
    <border>
      <left/>
      <right style="dotted">
        <color rgb="FFFFC000"/>
      </right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9" fontId="4" fillId="0" borderId="0" applyFont="0" applyFill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6" applyNumberFormat="0" applyAlignment="0" applyProtection="0"/>
    <xf numFmtId="0" fontId="18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1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0" fillId="0" borderId="0" xfId="0" applyNumberFormat="1"/>
    <xf numFmtId="164" fontId="3" fillId="0" borderId="0" xfId="0" applyNumberFormat="1" applyFont="1" applyAlignment="1">
      <alignment horizontal="center"/>
    </xf>
    <xf numFmtId="166" fontId="3" fillId="3" borderId="0" xfId="0" applyNumberFormat="1" applyFont="1" applyFill="1" applyAlignment="1">
      <alignment horizontal="center"/>
    </xf>
    <xf numFmtId="167" fontId="3" fillId="4" borderId="0" xfId="0" applyNumberFormat="1" applyFont="1" applyFill="1" applyAlignment="1">
      <alignment horizontal="center"/>
    </xf>
    <xf numFmtId="166" fontId="6" fillId="6" borderId="0" xfId="4" applyNumberFormat="1" applyAlignment="1">
      <alignment horizontal="center"/>
    </xf>
    <xf numFmtId="165" fontId="7" fillId="7" borderId="6" xfId="5" applyNumberFormat="1" applyAlignment="1">
      <alignment horizontal="center"/>
    </xf>
    <xf numFmtId="0" fontId="7" fillId="7" borderId="6" xfId="5" applyAlignment="1">
      <alignment horizontal="center"/>
    </xf>
    <xf numFmtId="166" fontId="2" fillId="2" borderId="0" xfId="1" applyNumberFormat="1" applyAlignment="1">
      <alignment horizontal="center"/>
    </xf>
    <xf numFmtId="166" fontId="8" fillId="0" borderId="0" xfId="0" applyNumberFormat="1" applyFont="1"/>
    <xf numFmtId="166" fontId="9" fillId="10" borderId="0" xfId="0" applyNumberFormat="1" applyFont="1" applyFill="1"/>
    <xf numFmtId="166" fontId="10" fillId="0" borderId="0" xfId="0" applyNumberFormat="1" applyFont="1"/>
    <xf numFmtId="166" fontId="8" fillId="8" borderId="0" xfId="0" applyNumberFormat="1" applyFont="1" applyFill="1"/>
    <xf numFmtId="0" fontId="8" fillId="8" borderId="0" xfId="0" applyFont="1" applyFill="1"/>
    <xf numFmtId="166" fontId="11" fillId="6" borderId="0" xfId="4" applyNumberFormat="1" applyFont="1"/>
    <xf numFmtId="166" fontId="11" fillId="9" borderId="0" xfId="4" applyNumberFormat="1" applyFont="1" applyFill="1"/>
    <xf numFmtId="166" fontId="8" fillId="9" borderId="0" xfId="0" applyNumberFormat="1" applyFont="1" applyFill="1"/>
    <xf numFmtId="0" fontId="8" fillId="9" borderId="0" xfId="0" applyFont="1" applyFill="1"/>
    <xf numFmtId="0" fontId="8" fillId="0" borderId="0" xfId="0" applyFont="1"/>
    <xf numFmtId="0" fontId="12" fillId="10" borderId="0" xfId="0" applyFont="1" applyFill="1" applyAlignment="1">
      <alignment horizontal="center"/>
    </xf>
    <xf numFmtId="0" fontId="12" fillId="10" borderId="0" xfId="0" applyFont="1" applyFill="1"/>
    <xf numFmtId="0" fontId="8" fillId="0" borderId="0" xfId="0" applyFont="1" applyAlignment="1">
      <alignment horizontal="center" vertical="center"/>
    </xf>
    <xf numFmtId="168" fontId="8" fillId="0" borderId="0" xfId="0" applyNumberFormat="1" applyFont="1"/>
    <xf numFmtId="9" fontId="8" fillId="0" borderId="0" xfId="2" applyFont="1"/>
    <xf numFmtId="0" fontId="8" fillId="4" borderId="0" xfId="0" applyFont="1" applyFill="1"/>
    <xf numFmtId="0" fontId="8" fillId="4" borderId="0" xfId="0" applyFont="1" applyFill="1" applyAlignment="1">
      <alignment horizontal="center" vertical="center"/>
    </xf>
    <xf numFmtId="168" fontId="9" fillId="10" borderId="0" xfId="0" applyNumberFormat="1" applyFont="1" applyFill="1"/>
    <xf numFmtId="0" fontId="8" fillId="0" borderId="0" xfId="0" applyFont="1" applyAlignment="1">
      <alignment horizontal="center"/>
    </xf>
    <xf numFmtId="0" fontId="13" fillId="10" borderId="0" xfId="0" applyFont="1" applyFill="1" applyAlignment="1">
      <alignment horizontal="center"/>
    </xf>
    <xf numFmtId="166" fontId="13" fillId="10" borderId="0" xfId="0" applyNumberFormat="1" applyFont="1" applyFill="1" applyAlignment="1">
      <alignment horizontal="center"/>
    </xf>
    <xf numFmtId="0" fontId="14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8" fillId="12" borderId="0" xfId="0" applyFont="1" applyFill="1"/>
    <xf numFmtId="0" fontId="8" fillId="12" borderId="0" xfId="0" applyFont="1" applyFill="1" applyAlignment="1">
      <alignment horizontal="center" vertical="center"/>
    </xf>
    <xf numFmtId="0" fontId="8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5" fillId="5" borderId="0" xfId="3" applyAlignment="1">
      <alignment horizontal="center"/>
    </xf>
    <xf numFmtId="0" fontId="6" fillId="6" borderId="0" xfId="4" applyAlignment="1">
      <alignment horizontal="center"/>
    </xf>
    <xf numFmtId="0" fontId="6" fillId="6" borderId="6" xfId="4" applyBorder="1" applyAlignment="1">
      <alignment horizontal="center"/>
    </xf>
    <xf numFmtId="166" fontId="8" fillId="11" borderId="0" xfId="0" applyNumberFormat="1" applyFont="1" applyFill="1"/>
    <xf numFmtId="166" fontId="8" fillId="12" borderId="0" xfId="0" applyNumberFormat="1" applyFont="1" applyFill="1"/>
    <xf numFmtId="0" fontId="8" fillId="0" borderId="0" xfId="0" applyFont="1" applyFill="1"/>
    <xf numFmtId="0" fontId="17" fillId="13" borderId="0" xfId="0" applyFont="1" applyFill="1"/>
    <xf numFmtId="166" fontId="17" fillId="13" borderId="0" xfId="4" applyNumberFormat="1" applyFont="1" applyFill="1"/>
    <xf numFmtId="14" fontId="19" fillId="0" borderId="0" xfId="0" applyNumberFormat="1" applyFont="1"/>
    <xf numFmtId="0" fontId="19" fillId="0" borderId="0" xfId="0" applyFont="1"/>
    <xf numFmtId="0" fontId="20" fillId="0" borderId="0" xfId="6" applyFont="1"/>
    <xf numFmtId="0" fontId="19" fillId="14" borderId="0" xfId="0" applyFont="1" applyFill="1"/>
    <xf numFmtId="0" fontId="22" fillId="15" borderId="0" xfId="0" applyFont="1" applyFill="1"/>
    <xf numFmtId="0" fontId="19" fillId="0" borderId="0" xfId="0" applyFont="1" applyFill="1" applyBorder="1"/>
    <xf numFmtId="0" fontId="23" fillId="16" borderId="0" xfId="0" applyFont="1" applyFill="1"/>
    <xf numFmtId="0" fontId="19" fillId="16" borderId="0" xfId="0" applyFont="1" applyFill="1"/>
    <xf numFmtId="0" fontId="24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9" fillId="0" borderId="7" xfId="0" applyFont="1" applyBorder="1" applyAlignment="1">
      <alignment vertical="center" wrapText="1"/>
    </xf>
    <xf numFmtId="0" fontId="19" fillId="14" borderId="9" xfId="0" applyFont="1" applyFill="1" applyBorder="1" applyAlignment="1">
      <alignment vertical="center" wrapText="1"/>
    </xf>
    <xf numFmtId="0" fontId="19" fillId="0" borderId="8" xfId="0" applyFont="1" applyBorder="1" applyAlignment="1">
      <alignment vertical="center" wrapText="1"/>
    </xf>
    <xf numFmtId="14" fontId="19" fillId="0" borderId="0" xfId="0" applyNumberFormat="1" applyFont="1" applyAlignment="1">
      <alignment horizontal="center"/>
    </xf>
    <xf numFmtId="20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Border="1" applyAlignment="1">
      <alignment horizontal="center"/>
    </xf>
    <xf numFmtId="14" fontId="19" fillId="17" borderId="0" xfId="0" applyNumberFormat="1" applyFont="1" applyFill="1"/>
    <xf numFmtId="20" fontId="19" fillId="17" borderId="0" xfId="0" applyNumberFormat="1" applyFont="1" applyFill="1" applyAlignment="1">
      <alignment horizontal="center"/>
    </xf>
    <xf numFmtId="0" fontId="19" fillId="17" borderId="0" xfId="0" applyFont="1" applyFill="1"/>
    <xf numFmtId="0" fontId="19" fillId="14" borderId="0" xfId="0" applyFont="1" applyFill="1" applyBorder="1" applyAlignment="1">
      <alignment vertical="center" wrapText="1"/>
    </xf>
    <xf numFmtId="0" fontId="19" fillId="0" borderId="0" xfId="0" applyFont="1" applyAlignment="1">
      <alignment wrapText="1"/>
    </xf>
    <xf numFmtId="0" fontId="19" fillId="0" borderId="0" xfId="0" applyFont="1" applyAlignment="1">
      <alignment vertical="top"/>
    </xf>
    <xf numFmtId="0" fontId="19" fillId="0" borderId="0" xfId="0" applyFont="1" applyAlignment="1">
      <alignment horizontal="center" vertical="top"/>
    </xf>
    <xf numFmtId="0" fontId="0" fillId="11" borderId="3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5" fillId="0" borderId="0" xfId="0" applyFont="1"/>
  </cellXfs>
  <cellStyles count="7">
    <cellStyle name="Bueno" xfId="1" builtinId="26"/>
    <cellStyle name="Cálculo" xfId="5" builtinId="22"/>
    <cellStyle name="Hipervínculo" xfId="6" builtinId="8"/>
    <cellStyle name="Incorrecto" xfId="3" builtinId="27"/>
    <cellStyle name="Neutral" xfId="4" builtinId="2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220981</xdr:colOff>
      <xdr:row>1</xdr:row>
      <xdr:rowOff>68581</xdr:rowOff>
    </xdr:from>
    <xdr:to>
      <xdr:col>5</xdr:col>
      <xdr:colOff>1215391</xdr:colOff>
      <xdr:row>10</xdr:row>
      <xdr:rowOff>39253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FAD2CF-ABDA-5B15-3060-F62786D2F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461" y="251461"/>
          <a:ext cx="5250180" cy="17308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untransfers.com/es" TargetMode="External"/><Relationship Id="rId1" Type="http://schemas.openxmlformats.org/officeDocument/2006/relationships/hyperlink" Target="https://www.suntransfers.com/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9"/>
  <sheetViews>
    <sheetView topLeftCell="A24" zoomScale="80" zoomScaleNormal="80" workbookViewId="0">
      <selection activeCell="G21" sqref="G21"/>
    </sheetView>
  </sheetViews>
  <sheetFormatPr baseColWidth="10" defaultRowHeight="14.25"/>
  <cols>
    <col min="2" max="2" width="20.75" bestFit="1" customWidth="1"/>
    <col min="3" max="3" width="15.25" customWidth="1"/>
    <col min="4" max="4" width="15.125" customWidth="1"/>
    <col min="6" max="6" width="18.75" customWidth="1"/>
    <col min="7" max="7" width="50.5" customWidth="1"/>
    <col min="8" max="8" width="20.875" customWidth="1"/>
    <col min="9" max="9" width="16.25" customWidth="1"/>
    <col min="11" max="17" width="3.25" bestFit="1" customWidth="1"/>
    <col min="18" max="18" width="11.375" bestFit="1" customWidth="1"/>
    <col min="19" max="19" width="11.25" bestFit="1" customWidth="1"/>
    <col min="20" max="20" width="12.375" bestFit="1" customWidth="1"/>
  </cols>
  <sheetData>
    <row r="3" spans="1:22">
      <c r="H3">
        <v>124</v>
      </c>
    </row>
    <row r="4" spans="1:22">
      <c r="H4">
        <v>84</v>
      </c>
      <c r="T4" s="13"/>
    </row>
    <row r="5" spans="1:22" ht="16.5">
      <c r="H5">
        <v>106</v>
      </c>
      <c r="S5" s="17">
        <v>4100</v>
      </c>
      <c r="T5" s="10" t="s">
        <v>69</v>
      </c>
    </row>
    <row r="6" spans="1:22" ht="16.5">
      <c r="H6">
        <f>AVERAGE(H3:H5)</f>
        <v>104.66666666666667</v>
      </c>
      <c r="S6" s="14"/>
      <c r="T6" s="10"/>
    </row>
    <row r="7" spans="1:22" ht="15">
      <c r="S7" s="18">
        <v>200</v>
      </c>
      <c r="T7" s="19" t="s">
        <v>64</v>
      </c>
      <c r="U7" s="13">
        <f>+S7*$S$5</f>
        <v>820000</v>
      </c>
      <c r="V7" s="13"/>
    </row>
    <row r="8" spans="1:22" ht="15">
      <c r="S8" s="18">
        <v>180</v>
      </c>
      <c r="T8" s="19" t="s">
        <v>65</v>
      </c>
      <c r="U8" s="13">
        <f>+S8*$S$5</f>
        <v>738000</v>
      </c>
    </row>
    <row r="9" spans="1:22" ht="15">
      <c r="R9" s="13"/>
      <c r="S9" s="18">
        <v>60</v>
      </c>
      <c r="T9" s="19" t="s">
        <v>66</v>
      </c>
      <c r="U9" s="13">
        <f>+S9*$S$5</f>
        <v>246000</v>
      </c>
    </row>
    <row r="10" spans="1:22" ht="16.5">
      <c r="H10" s="13" t="s">
        <v>71</v>
      </c>
      <c r="I10" s="16">
        <f>+I13/S5</f>
        <v>1201.0146341463415</v>
      </c>
      <c r="K10" s="49">
        <v>30</v>
      </c>
      <c r="L10" s="9">
        <v>31</v>
      </c>
      <c r="M10" s="9">
        <v>1</v>
      </c>
      <c r="N10" s="9">
        <v>2</v>
      </c>
      <c r="O10" s="50">
        <v>3</v>
      </c>
      <c r="P10" s="9">
        <v>4</v>
      </c>
      <c r="Q10" s="9">
        <v>5</v>
      </c>
      <c r="S10" s="18">
        <f>+S7+S8+S9</f>
        <v>440</v>
      </c>
      <c r="T10" s="19" t="s">
        <v>67</v>
      </c>
      <c r="U10" s="13">
        <f>+S10*$S$5</f>
        <v>1804000</v>
      </c>
    </row>
    <row r="11" spans="1:22">
      <c r="K11" s="50">
        <v>6</v>
      </c>
      <c r="L11" s="9">
        <v>7</v>
      </c>
      <c r="M11" s="9">
        <v>8</v>
      </c>
      <c r="N11" s="9">
        <v>9</v>
      </c>
      <c r="O11" s="51">
        <v>10</v>
      </c>
      <c r="P11" s="9">
        <v>11</v>
      </c>
      <c r="Q11" s="9">
        <v>12</v>
      </c>
      <c r="S11" s="20">
        <f>+S10*S5</f>
        <v>1804000</v>
      </c>
      <c r="T11" s="20">
        <f>+S11*17</f>
        <v>30668000</v>
      </c>
      <c r="U11" s="13"/>
    </row>
    <row r="12" spans="1:22" ht="16.5">
      <c r="K12" s="50">
        <v>13</v>
      </c>
      <c r="L12" s="9">
        <v>14</v>
      </c>
      <c r="M12" s="9">
        <v>15</v>
      </c>
      <c r="N12" s="9">
        <v>16</v>
      </c>
      <c r="O12" s="49">
        <v>17</v>
      </c>
      <c r="P12" s="9"/>
      <c r="Q12" s="9"/>
      <c r="S12" s="12">
        <f>+S14-T11</f>
        <v>-668000</v>
      </c>
      <c r="T12" s="11">
        <f>+S12/S5</f>
        <v>-162.92682926829269</v>
      </c>
      <c r="U12" s="13"/>
    </row>
    <row r="13" spans="1:22" ht="16.5">
      <c r="A13" s="1" t="s">
        <v>31</v>
      </c>
      <c r="H13" t="s">
        <v>70</v>
      </c>
      <c r="I13" s="15">
        <v>4924160</v>
      </c>
      <c r="S13" s="86" t="s">
        <v>68</v>
      </c>
      <c r="T13" s="86"/>
      <c r="U13" s="13"/>
    </row>
    <row r="14" spans="1:22" ht="16.5">
      <c r="D14" t="s">
        <v>2</v>
      </c>
      <c r="S14" s="12">
        <v>30000000</v>
      </c>
      <c r="T14" s="11">
        <f>+S14/S5</f>
        <v>7317.0731707317073</v>
      </c>
      <c r="U14" s="13"/>
    </row>
    <row r="15" spans="1:22">
      <c r="A15" t="s">
        <v>1</v>
      </c>
      <c r="B15" t="s">
        <v>0</v>
      </c>
      <c r="D15" t="s">
        <v>3</v>
      </c>
      <c r="E15" t="s">
        <v>4</v>
      </c>
    </row>
    <row r="16" spans="1:22">
      <c r="R16" s="13"/>
    </row>
    <row r="17" spans="1:19">
      <c r="S17" s="13"/>
    </row>
    <row r="19" spans="1:19" ht="15">
      <c r="A19" s="2" t="s">
        <v>41</v>
      </c>
      <c r="B19" s="2" t="s">
        <v>13</v>
      </c>
      <c r="C19" s="2" t="s">
        <v>5</v>
      </c>
      <c r="D19" s="2" t="s">
        <v>7</v>
      </c>
      <c r="E19" s="2" t="s">
        <v>30</v>
      </c>
      <c r="F19" s="2" t="s">
        <v>2</v>
      </c>
      <c r="G19" s="2" t="s">
        <v>33</v>
      </c>
      <c r="H19" s="2" t="s">
        <v>34</v>
      </c>
      <c r="I19" s="2" t="s">
        <v>56</v>
      </c>
    </row>
    <row r="20" spans="1:19" ht="114">
      <c r="A20" s="3" t="s">
        <v>42</v>
      </c>
      <c r="B20" s="4" t="s">
        <v>38</v>
      </c>
      <c r="C20" s="4" t="s">
        <v>6</v>
      </c>
      <c r="D20" s="4" t="s">
        <v>8</v>
      </c>
      <c r="E20" s="3" t="s">
        <v>55</v>
      </c>
      <c r="F20" s="42" t="s">
        <v>57</v>
      </c>
      <c r="G20" s="5" t="s">
        <v>48</v>
      </c>
      <c r="H20" s="3" t="s">
        <v>49</v>
      </c>
      <c r="I20" s="5" t="s">
        <v>72</v>
      </c>
    </row>
    <row r="21" spans="1:19" ht="42.75">
      <c r="A21" s="4" t="s">
        <v>16</v>
      </c>
      <c r="B21" s="4" t="s">
        <v>10</v>
      </c>
      <c r="C21" s="4" t="s">
        <v>11</v>
      </c>
      <c r="D21" s="4" t="s">
        <v>12</v>
      </c>
      <c r="E21" s="4" t="s">
        <v>9</v>
      </c>
      <c r="F21" s="83" t="s">
        <v>63</v>
      </c>
      <c r="G21" s="5" t="s">
        <v>35</v>
      </c>
      <c r="H21" s="6"/>
      <c r="I21" s="7"/>
    </row>
    <row r="22" spans="1:19" ht="85.5">
      <c r="A22" s="4" t="s">
        <v>17</v>
      </c>
      <c r="B22" s="4" t="s">
        <v>0</v>
      </c>
      <c r="C22" s="4" t="s">
        <v>11</v>
      </c>
      <c r="D22" s="4"/>
      <c r="E22" s="4" t="s">
        <v>15</v>
      </c>
      <c r="F22" s="84"/>
      <c r="G22" s="5" t="s">
        <v>47</v>
      </c>
      <c r="H22" s="6"/>
      <c r="I22" s="7"/>
    </row>
    <row r="23" spans="1:19" ht="285">
      <c r="A23" s="4" t="s">
        <v>61</v>
      </c>
      <c r="B23" s="4" t="s">
        <v>14</v>
      </c>
      <c r="C23" s="4"/>
      <c r="D23" s="4"/>
      <c r="E23" s="4" t="s">
        <v>15</v>
      </c>
      <c r="F23" s="85"/>
      <c r="G23" s="5" t="s">
        <v>46</v>
      </c>
      <c r="H23" s="5" t="s">
        <v>50</v>
      </c>
      <c r="I23" s="3" t="s">
        <v>45</v>
      </c>
    </row>
    <row r="24" spans="1:19">
      <c r="A24" s="4" t="s">
        <v>62</v>
      </c>
      <c r="B24" s="4" t="s">
        <v>18</v>
      </c>
      <c r="C24" s="4"/>
      <c r="D24" s="4" t="s">
        <v>19</v>
      </c>
      <c r="E24" s="4" t="s">
        <v>15</v>
      </c>
      <c r="F24" s="6"/>
      <c r="G24" s="6"/>
      <c r="H24" s="6"/>
      <c r="I24" s="7"/>
    </row>
    <row r="25" spans="1:19" ht="85.5">
      <c r="A25" s="4"/>
      <c r="B25" s="4" t="s">
        <v>21</v>
      </c>
      <c r="C25" s="4" t="s">
        <v>6</v>
      </c>
      <c r="D25" s="4" t="s">
        <v>20</v>
      </c>
      <c r="E25" s="4" t="s">
        <v>15</v>
      </c>
      <c r="F25" s="5" t="s">
        <v>59</v>
      </c>
      <c r="G25" s="5" t="s">
        <v>51</v>
      </c>
      <c r="H25" s="5" t="s">
        <v>54</v>
      </c>
      <c r="I25" s="7"/>
    </row>
    <row r="26" spans="1:19" ht="228">
      <c r="A26" s="4"/>
      <c r="B26" s="4" t="s">
        <v>43</v>
      </c>
      <c r="C26" s="4" t="s">
        <v>23</v>
      </c>
      <c r="D26" s="4" t="s">
        <v>40</v>
      </c>
      <c r="E26" s="4" t="s">
        <v>9</v>
      </c>
      <c r="F26" s="43" t="s">
        <v>58</v>
      </c>
      <c r="G26" s="5" t="s">
        <v>36</v>
      </c>
      <c r="H26" s="4" t="s">
        <v>37</v>
      </c>
      <c r="I26" s="7"/>
    </row>
    <row r="27" spans="1:19" ht="85.5">
      <c r="A27" s="8" t="s">
        <v>22</v>
      </c>
      <c r="B27" s="4" t="s">
        <v>39</v>
      </c>
      <c r="C27" s="4" t="s">
        <v>27</v>
      </c>
      <c r="D27" s="4" t="s">
        <v>24</v>
      </c>
      <c r="E27" s="4" t="s">
        <v>26</v>
      </c>
      <c r="F27" s="81" t="s">
        <v>60</v>
      </c>
      <c r="G27" s="5" t="s">
        <v>52</v>
      </c>
      <c r="H27" s="3" t="s">
        <v>53</v>
      </c>
      <c r="I27" s="7"/>
    </row>
    <row r="28" spans="1:19">
      <c r="A28" s="4" t="s">
        <v>28</v>
      </c>
      <c r="B28" s="4" t="s">
        <v>29</v>
      </c>
      <c r="C28" s="4"/>
      <c r="D28" s="4"/>
      <c r="E28" s="4" t="s">
        <v>32</v>
      </c>
      <c r="F28" s="82"/>
      <c r="G28" s="6"/>
      <c r="H28" s="6"/>
      <c r="I28" s="7"/>
    </row>
    <row r="29" spans="1:19" ht="42.75">
      <c r="A29" s="4" t="s">
        <v>24</v>
      </c>
      <c r="B29" s="4" t="s">
        <v>25</v>
      </c>
      <c r="C29" s="6"/>
      <c r="D29" s="6"/>
      <c r="E29" s="3" t="s">
        <v>44</v>
      </c>
      <c r="F29" s="6"/>
      <c r="G29" s="6"/>
      <c r="H29" s="6"/>
      <c r="I29" s="7"/>
    </row>
  </sheetData>
  <mergeCells count="3">
    <mergeCell ref="F27:F28"/>
    <mergeCell ref="F21:F23"/>
    <mergeCell ref="S13:T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tabSelected="1" workbookViewId="0">
      <selection activeCell="N9" sqref="N9:O22"/>
    </sheetView>
  </sheetViews>
  <sheetFormatPr baseColWidth="10" defaultRowHeight="14.25"/>
  <cols>
    <col min="1" max="1" width="11" style="30"/>
    <col min="2" max="2" width="25.75" style="30" bestFit="1" customWidth="1"/>
    <col min="3" max="3" width="14.125" style="21" bestFit="1" customWidth="1"/>
    <col min="4" max="4" width="12" style="30" bestFit="1" customWidth="1"/>
    <col min="5" max="5" width="11" style="46"/>
    <col min="6" max="6" width="9" style="30" bestFit="1" customWidth="1"/>
    <col min="7" max="7" width="7.25" style="30" bestFit="1" customWidth="1"/>
    <col min="8" max="8" width="22.75" style="30" bestFit="1" customWidth="1"/>
    <col min="9" max="9" width="15.375" style="30" bestFit="1" customWidth="1"/>
    <col min="10" max="10" width="12.5" style="21" bestFit="1" customWidth="1"/>
    <col min="11" max="11" width="11.625" style="30" bestFit="1" customWidth="1"/>
    <col min="12" max="13" width="11" style="30"/>
    <col min="14" max="14" width="13.25" style="30" bestFit="1" customWidth="1"/>
    <col min="15" max="15" width="13.125" style="30" bestFit="1" customWidth="1"/>
    <col min="16" max="16384" width="11" style="30"/>
  </cols>
  <sheetData>
    <row r="1" spans="2:16" ht="15">
      <c r="C1" s="31" t="s">
        <v>75</v>
      </c>
      <c r="D1" s="31" t="s">
        <v>95</v>
      </c>
    </row>
    <row r="2" spans="2:16" ht="15">
      <c r="B2" s="32" t="s">
        <v>104</v>
      </c>
      <c r="C2" s="23">
        <f>SUM(C3:C25)</f>
        <v>19580205</v>
      </c>
      <c r="D2" s="23">
        <f>SUM(D3:D25)</f>
        <v>292000</v>
      </c>
      <c r="F2" s="40" t="s">
        <v>105</v>
      </c>
      <c r="G2" s="40" t="s">
        <v>106</v>
      </c>
      <c r="H2" s="40" t="s">
        <v>64</v>
      </c>
      <c r="I2" s="40" t="s">
        <v>107</v>
      </c>
      <c r="J2" s="41" t="s">
        <v>108</v>
      </c>
      <c r="K2" s="40" t="s">
        <v>109</v>
      </c>
    </row>
    <row r="3" spans="2:16">
      <c r="B3" s="25" t="s">
        <v>73</v>
      </c>
      <c r="C3" s="24">
        <v>4924160</v>
      </c>
      <c r="D3" s="24">
        <v>0</v>
      </c>
      <c r="F3" s="30" t="s">
        <v>79</v>
      </c>
      <c r="G3" s="33">
        <v>30</v>
      </c>
      <c r="H3" s="30" t="s">
        <v>77</v>
      </c>
      <c r="I3" s="30" t="s">
        <v>128</v>
      </c>
      <c r="N3" s="21"/>
      <c r="O3" s="21"/>
      <c r="P3" s="21"/>
    </row>
    <row r="4" spans="2:16">
      <c r="B4" s="25" t="s">
        <v>102</v>
      </c>
      <c r="C4" s="24">
        <v>1084007</v>
      </c>
      <c r="D4" s="24">
        <v>0</v>
      </c>
      <c r="F4" s="30" t="s">
        <v>80</v>
      </c>
      <c r="G4" s="33">
        <v>31</v>
      </c>
      <c r="H4" s="30" t="s">
        <v>78</v>
      </c>
      <c r="I4" s="30" t="s">
        <v>86</v>
      </c>
      <c r="J4" s="21">
        <f>+$C$8/3</f>
        <v>859484.66666666663</v>
      </c>
      <c r="K4" s="34">
        <f>+J4/4100</f>
        <v>209.63040650406504</v>
      </c>
      <c r="N4" s="21"/>
      <c r="O4" s="21"/>
    </row>
    <row r="5" spans="2:16">
      <c r="B5" s="25" t="s">
        <v>112</v>
      </c>
      <c r="C5" s="24">
        <v>631586</v>
      </c>
      <c r="D5" s="24"/>
      <c r="F5" s="30" t="s">
        <v>81</v>
      </c>
      <c r="G5" s="33">
        <v>1</v>
      </c>
      <c r="H5" s="30" t="s">
        <v>78</v>
      </c>
      <c r="I5" s="30" t="s">
        <v>86</v>
      </c>
      <c r="J5" s="21">
        <f t="shared" ref="J5:J6" si="0">+$C$8/3</f>
        <v>859484.66666666663</v>
      </c>
      <c r="K5" s="34">
        <f t="shared" ref="K5:K20" si="1">+J5/4100</f>
        <v>209.63040650406504</v>
      </c>
      <c r="O5" s="35"/>
    </row>
    <row r="6" spans="2:16">
      <c r="B6" s="25" t="s">
        <v>103</v>
      </c>
      <c r="C6" s="24">
        <v>1019000</v>
      </c>
      <c r="D6" s="24">
        <v>0</v>
      </c>
      <c r="F6" s="30" t="s">
        <v>82</v>
      </c>
      <c r="G6" s="33">
        <v>2</v>
      </c>
      <c r="H6" s="30" t="s">
        <v>78</v>
      </c>
      <c r="I6" s="30" t="s">
        <v>86</v>
      </c>
      <c r="J6" s="21">
        <f t="shared" si="0"/>
        <v>859484.66666666663</v>
      </c>
      <c r="K6" s="34">
        <f t="shared" si="1"/>
        <v>209.63040650406504</v>
      </c>
    </row>
    <row r="7" spans="2:16">
      <c r="B7" s="25" t="s">
        <v>98</v>
      </c>
      <c r="C7" s="24">
        <v>161000</v>
      </c>
      <c r="D7" s="24">
        <v>0</v>
      </c>
      <c r="E7" s="47" t="s">
        <v>111</v>
      </c>
      <c r="F7" s="44" t="s">
        <v>83</v>
      </c>
      <c r="G7" s="45">
        <v>3</v>
      </c>
      <c r="H7" s="30" t="s">
        <v>94</v>
      </c>
      <c r="I7" s="30" t="s">
        <v>89</v>
      </c>
      <c r="J7" s="21">
        <f>+$C$9/3</f>
        <v>440990</v>
      </c>
      <c r="K7" s="34">
        <f t="shared" si="1"/>
        <v>107.55853658536586</v>
      </c>
    </row>
    <row r="8" spans="2:16">
      <c r="B8" s="30" t="s">
        <v>74</v>
      </c>
      <c r="C8" s="26">
        <v>2578454</v>
      </c>
      <c r="D8" s="27">
        <v>120000</v>
      </c>
      <c r="E8" s="48"/>
      <c r="F8" s="30" t="s">
        <v>84</v>
      </c>
      <c r="G8" s="33">
        <v>4</v>
      </c>
      <c r="H8" s="30" t="s">
        <v>94</v>
      </c>
      <c r="I8" s="30" t="s">
        <v>87</v>
      </c>
      <c r="J8" s="21">
        <f t="shared" ref="J8" si="2">+$C$9/3</f>
        <v>440990</v>
      </c>
      <c r="K8" s="34">
        <f t="shared" si="1"/>
        <v>107.55853658536586</v>
      </c>
    </row>
    <row r="9" spans="2:16">
      <c r="B9" s="30" t="s">
        <v>96</v>
      </c>
      <c r="C9" s="26">
        <v>1322970</v>
      </c>
      <c r="D9" s="28">
        <v>172000</v>
      </c>
      <c r="E9" s="48"/>
      <c r="F9" s="30" t="s">
        <v>85</v>
      </c>
      <c r="G9" s="33">
        <v>5</v>
      </c>
      <c r="H9" s="30" t="s">
        <v>94</v>
      </c>
      <c r="I9" s="30" t="s">
        <v>88</v>
      </c>
      <c r="J9" s="21">
        <f>+$C$9/3</f>
        <v>440990</v>
      </c>
      <c r="K9" s="34">
        <f t="shared" si="1"/>
        <v>107.55853658536586</v>
      </c>
      <c r="N9" s="30" t="s">
        <v>113</v>
      </c>
      <c r="O9" s="52">
        <v>1000000</v>
      </c>
    </row>
    <row r="10" spans="2:16">
      <c r="B10" s="54" t="s">
        <v>124</v>
      </c>
      <c r="C10" s="26">
        <f>+J10+J11</f>
        <v>1720181</v>
      </c>
      <c r="D10" s="29"/>
      <c r="E10" s="48"/>
      <c r="F10" s="30" t="s">
        <v>79</v>
      </c>
      <c r="G10" s="33">
        <v>6</v>
      </c>
      <c r="H10" s="30" t="s">
        <v>125</v>
      </c>
      <c r="I10" s="30" t="s">
        <v>90</v>
      </c>
      <c r="J10" s="21">
        <v>686388</v>
      </c>
      <c r="K10" s="34">
        <f t="shared" si="1"/>
        <v>167.41170731707317</v>
      </c>
      <c r="N10" s="30" t="s">
        <v>114</v>
      </c>
      <c r="O10" s="52">
        <v>36000000</v>
      </c>
    </row>
    <row r="11" spans="2:16">
      <c r="B11" s="54" t="s">
        <v>130</v>
      </c>
      <c r="C11" s="26">
        <v>703714</v>
      </c>
      <c r="D11" s="29"/>
      <c r="E11" s="48"/>
      <c r="F11" s="30" t="s">
        <v>80</v>
      </c>
      <c r="G11" s="33">
        <v>7</v>
      </c>
      <c r="H11" s="30" t="s">
        <v>126</v>
      </c>
      <c r="I11" s="30" t="s">
        <v>90</v>
      </c>
      <c r="J11" s="21">
        <v>1033793</v>
      </c>
      <c r="K11" s="34">
        <f t="shared" si="1"/>
        <v>252.14463414634147</v>
      </c>
      <c r="N11" s="30" t="s">
        <v>115</v>
      </c>
      <c r="O11" s="53">
        <v>670700</v>
      </c>
    </row>
    <row r="12" spans="2:16">
      <c r="B12" s="54" t="s">
        <v>123</v>
      </c>
      <c r="C12" s="26">
        <v>869724</v>
      </c>
      <c r="D12" s="29">
        <v>0</v>
      </c>
      <c r="E12" s="48"/>
      <c r="F12" s="30" t="s">
        <v>81</v>
      </c>
      <c r="G12" s="33">
        <v>8</v>
      </c>
      <c r="H12" s="30" t="s">
        <v>134</v>
      </c>
      <c r="I12" s="30" t="s">
        <v>135</v>
      </c>
      <c r="J12" s="21">
        <v>703714</v>
      </c>
      <c r="K12" s="34"/>
      <c r="N12" s="30" t="s">
        <v>120</v>
      </c>
      <c r="O12" s="53">
        <v>92100000</v>
      </c>
    </row>
    <row r="13" spans="2:16">
      <c r="B13" s="30" t="s">
        <v>97</v>
      </c>
      <c r="C13" s="26">
        <v>1734085</v>
      </c>
      <c r="D13" s="28">
        <v>0</v>
      </c>
      <c r="E13" s="48"/>
      <c r="F13" s="30" t="s">
        <v>82</v>
      </c>
      <c r="G13" s="33">
        <v>9</v>
      </c>
      <c r="H13" s="30" t="s">
        <v>129</v>
      </c>
      <c r="I13" s="30" t="s">
        <v>93</v>
      </c>
      <c r="J13" s="21">
        <f>+C12/2</f>
        <v>434862</v>
      </c>
      <c r="K13" s="34"/>
      <c r="N13" s="30" t="s">
        <v>116</v>
      </c>
      <c r="O13" s="53">
        <v>487500</v>
      </c>
    </row>
    <row r="14" spans="2:16">
      <c r="B14" s="30" t="s">
        <v>101</v>
      </c>
      <c r="C14" s="26">
        <v>2257358</v>
      </c>
      <c r="D14" s="28">
        <v>0</v>
      </c>
      <c r="E14" s="47" t="s">
        <v>111</v>
      </c>
      <c r="F14" s="44" t="s">
        <v>83</v>
      </c>
      <c r="G14" s="45">
        <v>10</v>
      </c>
      <c r="H14" s="30" t="s">
        <v>129</v>
      </c>
      <c r="I14" s="30" t="s">
        <v>93</v>
      </c>
      <c r="J14" s="21">
        <f>+C12/2</f>
        <v>434862</v>
      </c>
      <c r="K14" s="34"/>
      <c r="N14" s="30" t="s">
        <v>117</v>
      </c>
      <c r="O14" s="53">
        <v>2373874</v>
      </c>
    </row>
    <row r="15" spans="2:16">
      <c r="B15" s="55" t="s">
        <v>131</v>
      </c>
      <c r="C15" s="56">
        <v>259399</v>
      </c>
      <c r="D15" s="55"/>
      <c r="E15" s="48"/>
      <c r="F15" s="30" t="s">
        <v>84</v>
      </c>
      <c r="G15" s="33">
        <v>11</v>
      </c>
      <c r="H15" s="30" t="s">
        <v>99</v>
      </c>
      <c r="I15" s="30" t="s">
        <v>92</v>
      </c>
      <c r="J15" s="21">
        <f>+$C$13/2</f>
        <v>867042.5</v>
      </c>
      <c r="K15" s="34">
        <f t="shared" si="1"/>
        <v>211.47378048780487</v>
      </c>
      <c r="N15" s="30" t="s">
        <v>118</v>
      </c>
      <c r="O15" s="53">
        <v>990001</v>
      </c>
    </row>
    <row r="16" spans="2:16">
      <c r="B16" s="55" t="s">
        <v>132</v>
      </c>
      <c r="C16" s="56">
        <v>198873</v>
      </c>
      <c r="D16" s="55"/>
      <c r="E16" s="48"/>
      <c r="F16" s="30" t="s">
        <v>85</v>
      </c>
      <c r="G16" s="33">
        <v>12</v>
      </c>
      <c r="H16" s="30" t="s">
        <v>99</v>
      </c>
      <c r="I16" s="30" t="s">
        <v>92</v>
      </c>
      <c r="J16" s="21">
        <f>+$C$13/2</f>
        <v>867042.5</v>
      </c>
      <c r="K16" s="34">
        <f t="shared" si="1"/>
        <v>211.47378048780487</v>
      </c>
      <c r="N16" s="30" t="s">
        <v>119</v>
      </c>
      <c r="O16" s="53">
        <f>+O9+O10-O11-O12-O13-O14-O15</f>
        <v>-59622075</v>
      </c>
    </row>
    <row r="17" spans="2:15">
      <c r="B17" s="55" t="s">
        <v>133</v>
      </c>
      <c r="C17" s="56">
        <v>115694</v>
      </c>
      <c r="D17" s="55"/>
      <c r="E17" s="47" t="s">
        <v>110</v>
      </c>
      <c r="F17" s="44" t="s">
        <v>79</v>
      </c>
      <c r="G17" s="45">
        <v>13</v>
      </c>
      <c r="H17" s="36" t="s">
        <v>100</v>
      </c>
      <c r="I17" s="36" t="s">
        <v>91</v>
      </c>
      <c r="J17" s="21">
        <f t="shared" ref="J17:J20" si="3">+$C$14/4</f>
        <v>564339.5</v>
      </c>
      <c r="K17" s="34">
        <f t="shared" si="1"/>
        <v>137.64378048780489</v>
      </c>
      <c r="N17" s="21" t="s">
        <v>121</v>
      </c>
      <c r="O17" s="52">
        <v>62100000</v>
      </c>
    </row>
    <row r="18" spans="2:15">
      <c r="B18" s="55"/>
      <c r="C18" s="56"/>
      <c r="D18" s="55"/>
      <c r="F18" s="36" t="s">
        <v>80</v>
      </c>
      <c r="G18" s="37">
        <v>14</v>
      </c>
      <c r="H18" s="36" t="s">
        <v>100</v>
      </c>
      <c r="I18" s="36" t="s">
        <v>91</v>
      </c>
      <c r="J18" s="21">
        <f t="shared" si="3"/>
        <v>564339.5</v>
      </c>
      <c r="K18" s="34">
        <f t="shared" si="1"/>
        <v>137.64378048780489</v>
      </c>
      <c r="N18" s="30" t="s">
        <v>122</v>
      </c>
      <c r="O18" s="21">
        <f>+O16+O17</f>
        <v>2477925</v>
      </c>
    </row>
    <row r="19" spans="2:15">
      <c r="B19" s="55"/>
      <c r="C19" s="56"/>
      <c r="D19" s="55"/>
      <c r="F19" s="36" t="s">
        <v>81</v>
      </c>
      <c r="G19" s="37">
        <v>15</v>
      </c>
      <c r="H19" s="36" t="s">
        <v>100</v>
      </c>
      <c r="I19" s="36" t="s">
        <v>91</v>
      </c>
      <c r="J19" s="21">
        <f t="shared" si="3"/>
        <v>564339.5</v>
      </c>
      <c r="K19" s="34">
        <f t="shared" si="1"/>
        <v>137.64378048780489</v>
      </c>
      <c r="N19" s="30" t="s">
        <v>207</v>
      </c>
      <c r="O19" s="21">
        <f>+O9+O10+O11+O13+O14+O15-O16</f>
        <v>101144150</v>
      </c>
    </row>
    <row r="20" spans="2:15">
      <c r="B20" s="55"/>
      <c r="C20" s="56"/>
      <c r="D20" s="55"/>
      <c r="F20" s="36" t="s">
        <v>82</v>
      </c>
      <c r="G20" s="37">
        <v>16</v>
      </c>
      <c r="H20" s="36" t="s">
        <v>100</v>
      </c>
      <c r="I20" s="36" t="s">
        <v>91</v>
      </c>
      <c r="J20" s="21">
        <f t="shared" si="3"/>
        <v>564339.5</v>
      </c>
      <c r="K20" s="34">
        <f t="shared" si="1"/>
        <v>137.64378048780489</v>
      </c>
      <c r="O20" s="21">
        <f>+O12+O13+O14+O15</f>
        <v>95951375</v>
      </c>
    </row>
    <row r="21" spans="2:15">
      <c r="B21" s="55"/>
      <c r="C21" s="56"/>
      <c r="D21" s="55"/>
      <c r="F21" s="30" t="s">
        <v>83</v>
      </c>
      <c r="G21" s="33">
        <v>17</v>
      </c>
      <c r="H21" s="30" t="s">
        <v>76</v>
      </c>
      <c r="I21" s="30" t="s">
        <v>127</v>
      </c>
      <c r="J21" s="22">
        <f>SUM(J4:J20)</f>
        <v>11186486</v>
      </c>
      <c r="K21" s="38">
        <f>SUM(K4:K20)</f>
        <v>2344.6458536585369</v>
      </c>
      <c r="O21" s="30">
        <v>2044000</v>
      </c>
    </row>
    <row r="22" spans="2:15">
      <c r="B22" s="55"/>
      <c r="C22" s="56"/>
      <c r="D22" s="55"/>
      <c r="J22" s="21">
        <f>AVERAGE(J4:J20)</f>
        <v>658028.5882352941</v>
      </c>
      <c r="K22" s="34">
        <f t="shared" ref="K22" si="4">AVERAGE(K4:K20)</f>
        <v>167.47470383275262</v>
      </c>
      <c r="O22" s="21">
        <f>+O20+O21</f>
        <v>97995375</v>
      </c>
    </row>
    <row r="23" spans="2:15">
      <c r="B23" s="55"/>
      <c r="C23" s="56"/>
      <c r="D23" s="55"/>
    </row>
    <row r="24" spans="2:15">
      <c r="B24" s="55"/>
      <c r="C24" s="56"/>
      <c r="D24" s="55"/>
    </row>
    <row r="25" spans="2:15">
      <c r="B25" s="55"/>
      <c r="C25" s="56"/>
      <c r="D25" s="55"/>
      <c r="M25" s="39"/>
    </row>
    <row r="26" spans="2:15">
      <c r="M26" s="39"/>
    </row>
    <row r="27" spans="2:15">
      <c r="M27" s="39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5"/>
  <sheetViews>
    <sheetView workbookViewId="0">
      <selection activeCell="B6" sqref="B6"/>
    </sheetView>
  </sheetViews>
  <sheetFormatPr baseColWidth="10" defaultRowHeight="15.75"/>
  <cols>
    <col min="2" max="2" width="7.25" bestFit="1" customWidth="1"/>
    <col min="3" max="3" width="24.75" bestFit="1" customWidth="1"/>
    <col min="4" max="4" width="15.75" bestFit="1" customWidth="1"/>
    <col min="5" max="5" width="3.75" customWidth="1"/>
    <col min="6" max="6" width="10.625" bestFit="1" customWidth="1"/>
    <col min="7" max="7" width="9" style="9" bestFit="1" customWidth="1"/>
    <col min="8" max="8" width="38.125" bestFit="1" customWidth="1"/>
    <col min="9" max="9" width="55.375" customWidth="1"/>
    <col min="10" max="10" width="2.25" style="65" bestFit="1" customWidth="1"/>
  </cols>
  <sheetData>
    <row r="2" spans="1:11" ht="16.5">
      <c r="A2" s="87" t="s">
        <v>209</v>
      </c>
      <c r="F2" s="87" t="s">
        <v>208</v>
      </c>
    </row>
    <row r="3" spans="1:11">
      <c r="A3" s="40" t="s">
        <v>105</v>
      </c>
      <c r="B3" s="40" t="s">
        <v>106</v>
      </c>
      <c r="C3" s="40" t="s">
        <v>64</v>
      </c>
      <c r="D3" s="40" t="s">
        <v>107</v>
      </c>
      <c r="F3" s="40" t="s">
        <v>106</v>
      </c>
      <c r="G3" s="40" t="s">
        <v>145</v>
      </c>
      <c r="H3" s="40" t="s">
        <v>146</v>
      </c>
      <c r="I3" s="40" t="s">
        <v>147</v>
      </c>
    </row>
    <row r="4" spans="1:11">
      <c r="A4" s="30" t="s">
        <v>79</v>
      </c>
      <c r="B4" s="33">
        <v>30</v>
      </c>
      <c r="C4" s="30" t="s">
        <v>77</v>
      </c>
      <c r="D4" s="30" t="s">
        <v>128</v>
      </c>
      <c r="F4" s="57">
        <v>45442</v>
      </c>
      <c r="G4" s="70"/>
      <c r="H4" s="63" t="s">
        <v>136</v>
      </c>
      <c r="I4" s="58"/>
      <c r="J4" s="66"/>
      <c r="K4" s="58"/>
    </row>
    <row r="5" spans="1:11">
      <c r="A5" s="30" t="s">
        <v>80</v>
      </c>
      <c r="B5" s="33">
        <v>31</v>
      </c>
      <c r="C5" s="30" t="s">
        <v>78</v>
      </c>
      <c r="D5" s="30" t="s">
        <v>86</v>
      </c>
      <c r="F5" s="57">
        <v>45442</v>
      </c>
      <c r="G5" s="71">
        <v>0.66666666666666663</v>
      </c>
      <c r="H5" s="58" t="s">
        <v>137</v>
      </c>
      <c r="I5" s="58" t="s">
        <v>141</v>
      </c>
      <c r="J5" s="66"/>
      <c r="K5" s="58"/>
    </row>
    <row r="6" spans="1:11">
      <c r="A6" s="30" t="s">
        <v>81</v>
      </c>
      <c r="B6" s="33">
        <v>1</v>
      </c>
      <c r="C6" s="30" t="s">
        <v>78</v>
      </c>
      <c r="D6" s="30" t="s">
        <v>86</v>
      </c>
      <c r="F6" s="74">
        <v>45443</v>
      </c>
      <c r="G6" s="75">
        <v>0.3888888888888889</v>
      </c>
      <c r="H6" s="76" t="s">
        <v>138</v>
      </c>
      <c r="I6" s="76" t="s">
        <v>142</v>
      </c>
      <c r="J6" s="66"/>
      <c r="K6" s="58"/>
    </row>
    <row r="7" spans="1:11">
      <c r="A7" s="30" t="s">
        <v>82</v>
      </c>
      <c r="B7" s="33">
        <v>2</v>
      </c>
      <c r="C7" s="30" t="s">
        <v>78</v>
      </c>
      <c r="D7" s="30" t="s">
        <v>86</v>
      </c>
      <c r="F7" s="57"/>
      <c r="G7" s="72"/>
      <c r="H7" s="58" t="s">
        <v>139</v>
      </c>
      <c r="I7" s="59" t="s">
        <v>140</v>
      </c>
      <c r="J7" s="66"/>
      <c r="K7" s="58"/>
    </row>
    <row r="8" spans="1:11">
      <c r="A8" s="44" t="s">
        <v>83</v>
      </c>
      <c r="B8" s="45">
        <v>3</v>
      </c>
      <c r="C8" s="30" t="s">
        <v>94</v>
      </c>
      <c r="D8" s="30" t="s">
        <v>89</v>
      </c>
      <c r="F8" s="57"/>
      <c r="G8" s="72"/>
      <c r="H8" s="60" t="s">
        <v>144</v>
      </c>
      <c r="I8" s="58" t="s">
        <v>143</v>
      </c>
      <c r="J8" s="66"/>
      <c r="K8" s="58"/>
    </row>
    <row r="9" spans="1:11">
      <c r="A9" s="30" t="s">
        <v>84</v>
      </c>
      <c r="B9" s="33">
        <v>4</v>
      </c>
      <c r="C9" s="30" t="s">
        <v>94</v>
      </c>
      <c r="D9" s="30" t="s">
        <v>87</v>
      </c>
      <c r="F9" s="57"/>
      <c r="G9" s="72"/>
      <c r="H9" s="58" t="s">
        <v>148</v>
      </c>
      <c r="I9" s="59" t="s">
        <v>140</v>
      </c>
      <c r="J9" s="66"/>
      <c r="K9" s="58"/>
    </row>
    <row r="10" spans="1:11">
      <c r="A10" s="30" t="s">
        <v>85</v>
      </c>
      <c r="B10" s="33">
        <v>5</v>
      </c>
      <c r="C10" s="30" t="s">
        <v>94</v>
      </c>
      <c r="D10" s="30" t="s">
        <v>88</v>
      </c>
      <c r="F10" s="57">
        <v>45446</v>
      </c>
      <c r="G10" s="72"/>
      <c r="H10" s="64" t="s">
        <v>149</v>
      </c>
      <c r="I10" s="58"/>
      <c r="J10" s="66"/>
      <c r="K10" s="58"/>
    </row>
    <row r="11" spans="1:11">
      <c r="A11" s="30" t="s">
        <v>79</v>
      </c>
      <c r="B11" s="33">
        <v>6</v>
      </c>
      <c r="C11" s="30" t="s">
        <v>125</v>
      </c>
      <c r="D11" s="30" t="s">
        <v>90</v>
      </c>
      <c r="F11" s="74">
        <v>45446</v>
      </c>
      <c r="G11" s="75">
        <v>0.61458333333333337</v>
      </c>
      <c r="H11" s="76" t="s">
        <v>190</v>
      </c>
      <c r="I11" s="76" t="s">
        <v>150</v>
      </c>
      <c r="J11" s="66"/>
      <c r="K11" s="58"/>
    </row>
    <row r="12" spans="1:11">
      <c r="A12" s="30" t="s">
        <v>80</v>
      </c>
      <c r="B12" s="33">
        <v>7</v>
      </c>
      <c r="C12" s="30" t="s">
        <v>126</v>
      </c>
      <c r="D12" s="30" t="s">
        <v>90</v>
      </c>
      <c r="F12" s="57">
        <v>45446</v>
      </c>
      <c r="G12" s="71">
        <v>0.69444444444444453</v>
      </c>
      <c r="H12" s="58" t="s">
        <v>151</v>
      </c>
      <c r="I12" s="58" t="s">
        <v>32</v>
      </c>
      <c r="J12" s="66"/>
      <c r="K12" s="58"/>
    </row>
    <row r="13" spans="1:11">
      <c r="A13" s="30" t="s">
        <v>81</v>
      </c>
      <c r="B13" s="33">
        <v>8</v>
      </c>
      <c r="C13" s="30" t="s">
        <v>134</v>
      </c>
      <c r="D13" s="30" t="s">
        <v>135</v>
      </c>
      <c r="F13" s="57"/>
      <c r="G13" s="72"/>
      <c r="H13" s="58" t="s">
        <v>152</v>
      </c>
      <c r="I13" s="58" t="s">
        <v>153</v>
      </c>
      <c r="J13" s="66"/>
      <c r="K13" s="58"/>
    </row>
    <row r="14" spans="1:11">
      <c r="A14" s="30" t="s">
        <v>82</v>
      </c>
      <c r="B14" s="33">
        <v>9</v>
      </c>
      <c r="C14" s="30" t="s">
        <v>129</v>
      </c>
      <c r="D14" s="30" t="s">
        <v>93</v>
      </c>
      <c r="F14" s="57"/>
      <c r="G14" s="72"/>
      <c r="H14" s="58" t="s">
        <v>169</v>
      </c>
      <c r="I14" s="58" t="s">
        <v>170</v>
      </c>
      <c r="J14" s="66"/>
      <c r="K14" s="58"/>
    </row>
    <row r="15" spans="1:11">
      <c r="A15" s="44" t="s">
        <v>83</v>
      </c>
      <c r="B15" s="45">
        <v>10</v>
      </c>
      <c r="C15" s="30" t="s">
        <v>129</v>
      </c>
      <c r="D15" s="30" t="s">
        <v>93</v>
      </c>
      <c r="F15" s="57"/>
      <c r="G15" s="72"/>
      <c r="H15" s="60" t="s">
        <v>154</v>
      </c>
      <c r="I15" s="58" t="s">
        <v>155</v>
      </c>
      <c r="J15" s="66"/>
      <c r="K15" s="58"/>
    </row>
    <row r="16" spans="1:11">
      <c r="A16" s="30" t="s">
        <v>84</v>
      </c>
      <c r="B16" s="33">
        <v>11</v>
      </c>
      <c r="C16" s="30" t="s">
        <v>99</v>
      </c>
      <c r="D16" s="30" t="s">
        <v>92</v>
      </c>
      <c r="F16" s="57">
        <v>45449</v>
      </c>
      <c r="G16" s="72"/>
      <c r="H16" s="58" t="s">
        <v>157</v>
      </c>
      <c r="I16" s="58" t="s">
        <v>153</v>
      </c>
      <c r="J16" s="66"/>
      <c r="K16" s="58"/>
    </row>
    <row r="17" spans="1:11">
      <c r="A17" s="30" t="s">
        <v>85</v>
      </c>
      <c r="B17" s="33">
        <v>12</v>
      </c>
      <c r="C17" s="30" t="s">
        <v>99</v>
      </c>
      <c r="D17" s="30" t="s">
        <v>92</v>
      </c>
      <c r="F17" s="57">
        <v>45449</v>
      </c>
      <c r="G17" s="72"/>
      <c r="H17" s="64" t="s">
        <v>156</v>
      </c>
      <c r="I17" s="58"/>
      <c r="J17" s="66"/>
      <c r="K17" s="58"/>
    </row>
    <row r="18" spans="1:11">
      <c r="A18" s="44" t="s">
        <v>79</v>
      </c>
      <c r="B18" s="45">
        <v>13</v>
      </c>
      <c r="C18" s="36" t="s">
        <v>100</v>
      </c>
      <c r="D18" s="36" t="s">
        <v>91</v>
      </c>
      <c r="F18" s="57">
        <v>45449</v>
      </c>
      <c r="G18" s="72"/>
      <c r="H18" s="58" t="s">
        <v>158</v>
      </c>
      <c r="I18" s="58" t="s">
        <v>159</v>
      </c>
      <c r="J18" s="66"/>
      <c r="K18" s="58"/>
    </row>
    <row r="19" spans="1:11">
      <c r="A19" s="36" t="s">
        <v>80</v>
      </c>
      <c r="B19" s="37">
        <v>14</v>
      </c>
      <c r="C19" s="36" t="s">
        <v>100</v>
      </c>
      <c r="D19" s="36" t="s">
        <v>91</v>
      </c>
      <c r="F19" s="57">
        <v>45449</v>
      </c>
      <c r="G19" s="72"/>
      <c r="H19" s="61" t="s">
        <v>160</v>
      </c>
      <c r="I19" s="61" t="s">
        <v>162</v>
      </c>
      <c r="J19" s="66"/>
      <c r="K19" s="58"/>
    </row>
    <row r="20" spans="1:11">
      <c r="A20" s="36" t="s">
        <v>81</v>
      </c>
      <c r="B20" s="37">
        <v>15</v>
      </c>
      <c r="C20" s="36" t="s">
        <v>100</v>
      </c>
      <c r="D20" s="36" t="s">
        <v>91</v>
      </c>
      <c r="F20" s="57">
        <v>45449</v>
      </c>
      <c r="G20" s="72"/>
      <c r="H20" s="60" t="s">
        <v>161</v>
      </c>
      <c r="I20" s="58" t="s">
        <v>163</v>
      </c>
      <c r="J20" s="66"/>
      <c r="K20" s="58"/>
    </row>
    <row r="21" spans="1:11">
      <c r="A21" s="36" t="s">
        <v>82</v>
      </c>
      <c r="B21" s="37">
        <v>16</v>
      </c>
      <c r="C21" s="36" t="s">
        <v>100</v>
      </c>
      <c r="D21" s="36" t="s">
        <v>91</v>
      </c>
      <c r="F21" s="57">
        <v>45450</v>
      </c>
      <c r="G21" s="72"/>
      <c r="H21" s="58" t="s">
        <v>169</v>
      </c>
      <c r="I21" s="58" t="s">
        <v>166</v>
      </c>
      <c r="J21" s="66"/>
      <c r="K21" s="58"/>
    </row>
    <row r="22" spans="1:11">
      <c r="A22" s="30" t="s">
        <v>83</v>
      </c>
      <c r="B22" s="33">
        <v>17</v>
      </c>
      <c r="C22" s="30" t="s">
        <v>76</v>
      </c>
      <c r="D22" s="30" t="s">
        <v>127</v>
      </c>
      <c r="F22" s="57">
        <v>45450</v>
      </c>
      <c r="G22" s="70"/>
      <c r="H22" s="60" t="s">
        <v>164</v>
      </c>
      <c r="I22" s="67" t="s">
        <v>165</v>
      </c>
      <c r="J22" s="66"/>
      <c r="K22" s="58"/>
    </row>
    <row r="23" spans="1:11">
      <c r="F23" s="57"/>
      <c r="G23" s="70"/>
      <c r="H23" s="61" t="s">
        <v>178</v>
      </c>
      <c r="I23" s="61" t="s">
        <v>162</v>
      </c>
      <c r="J23" s="66"/>
      <c r="K23" s="58"/>
    </row>
    <row r="24" spans="1:11">
      <c r="F24" s="57">
        <v>45451</v>
      </c>
      <c r="G24" s="70"/>
      <c r="H24" s="64" t="s">
        <v>177</v>
      </c>
      <c r="I24" s="58"/>
      <c r="J24" s="66"/>
      <c r="K24" s="58"/>
    </row>
    <row r="25" spans="1:11">
      <c r="F25" s="57"/>
      <c r="G25" s="70"/>
      <c r="H25" s="61" t="s">
        <v>179</v>
      </c>
      <c r="I25" s="61" t="s">
        <v>162</v>
      </c>
      <c r="J25" s="66"/>
      <c r="K25" s="58"/>
    </row>
    <row r="26" spans="1:11">
      <c r="F26" s="57"/>
      <c r="G26" s="70"/>
      <c r="H26" s="61" t="s">
        <v>178</v>
      </c>
      <c r="I26" s="61" t="s">
        <v>162</v>
      </c>
      <c r="J26" s="66"/>
      <c r="K26" s="58"/>
    </row>
    <row r="27" spans="1:11">
      <c r="F27" s="57"/>
      <c r="G27" s="70"/>
      <c r="H27" s="61" t="s">
        <v>180</v>
      </c>
      <c r="I27" s="61" t="s">
        <v>162</v>
      </c>
      <c r="J27" s="66"/>
      <c r="K27" s="58"/>
    </row>
    <row r="28" spans="1:11">
      <c r="F28" s="57">
        <v>45451</v>
      </c>
      <c r="G28" s="70"/>
      <c r="H28" s="64" t="s">
        <v>176</v>
      </c>
      <c r="I28" s="58"/>
      <c r="J28" s="66"/>
      <c r="K28" s="58"/>
    </row>
    <row r="29" spans="1:11">
      <c r="F29" s="57"/>
      <c r="G29" s="70"/>
      <c r="H29" s="61" t="s">
        <v>167</v>
      </c>
      <c r="I29" s="61" t="s">
        <v>162</v>
      </c>
      <c r="J29" s="66"/>
      <c r="K29" s="58"/>
    </row>
    <row r="30" spans="1:11">
      <c r="F30" s="57">
        <v>45451</v>
      </c>
      <c r="G30" s="70"/>
      <c r="H30" s="62" t="s">
        <v>168</v>
      </c>
      <c r="I30" s="58" t="s">
        <v>159</v>
      </c>
      <c r="J30" s="66"/>
      <c r="K30" s="58"/>
    </row>
    <row r="31" spans="1:11">
      <c r="F31" s="57"/>
      <c r="G31" s="70"/>
      <c r="H31" s="58" t="s">
        <v>174</v>
      </c>
      <c r="I31" s="58" t="s">
        <v>171</v>
      </c>
      <c r="J31" s="66"/>
      <c r="K31" s="58"/>
    </row>
    <row r="32" spans="1:11">
      <c r="F32" s="57"/>
      <c r="G32" s="70"/>
      <c r="H32" s="68" t="s">
        <v>172</v>
      </c>
      <c r="I32" s="58" t="s">
        <v>173</v>
      </c>
      <c r="J32" s="66"/>
      <c r="K32" s="58"/>
    </row>
    <row r="33" spans="6:11">
      <c r="F33" s="57">
        <v>45452</v>
      </c>
      <c r="G33" s="70"/>
      <c r="H33" s="64" t="s">
        <v>175</v>
      </c>
      <c r="I33" s="58"/>
      <c r="J33" s="66"/>
      <c r="K33" s="58"/>
    </row>
    <row r="34" spans="6:11">
      <c r="F34" s="57"/>
      <c r="G34" s="70"/>
      <c r="H34" s="58" t="s">
        <v>181</v>
      </c>
      <c r="I34" s="58" t="s">
        <v>159</v>
      </c>
      <c r="J34" s="66"/>
      <c r="K34" s="58"/>
    </row>
    <row r="35" spans="6:11">
      <c r="F35" s="57"/>
      <c r="G35" s="70"/>
      <c r="H35" s="58" t="s">
        <v>182</v>
      </c>
      <c r="I35" s="58" t="s">
        <v>183</v>
      </c>
      <c r="J35" s="66"/>
      <c r="K35" s="58"/>
    </row>
    <row r="36" spans="6:11">
      <c r="F36" s="57"/>
      <c r="G36" s="70"/>
      <c r="H36" s="58" t="s">
        <v>168</v>
      </c>
      <c r="I36" s="58" t="s">
        <v>184</v>
      </c>
      <c r="J36" s="66"/>
      <c r="K36" s="58"/>
    </row>
    <row r="37" spans="6:11">
      <c r="F37" s="57">
        <v>45452</v>
      </c>
      <c r="G37" s="70"/>
      <c r="H37" s="64" t="s">
        <v>185</v>
      </c>
      <c r="I37" s="58"/>
      <c r="J37" s="66"/>
      <c r="K37" s="58"/>
    </row>
    <row r="38" spans="6:11">
      <c r="F38" s="57"/>
      <c r="G38" s="70"/>
      <c r="H38" s="58" t="s">
        <v>186</v>
      </c>
      <c r="I38" s="58" t="s">
        <v>159</v>
      </c>
      <c r="J38" s="66"/>
      <c r="K38" s="58"/>
    </row>
    <row r="39" spans="6:11">
      <c r="F39" s="57"/>
      <c r="G39" s="70"/>
      <c r="H39" s="61" t="s">
        <v>169</v>
      </c>
      <c r="I39" s="61" t="s">
        <v>162</v>
      </c>
      <c r="J39" s="66"/>
      <c r="K39" s="58"/>
    </row>
    <row r="40" spans="6:11">
      <c r="F40" s="57"/>
      <c r="G40" s="70"/>
      <c r="H40" s="68" t="s">
        <v>187</v>
      </c>
      <c r="I40" s="69" t="s">
        <v>188</v>
      </c>
      <c r="J40" s="66"/>
      <c r="K40" s="58"/>
    </row>
    <row r="41" spans="6:11">
      <c r="F41" s="57"/>
      <c r="G41" s="70"/>
      <c r="H41" s="61" t="s">
        <v>191</v>
      </c>
      <c r="I41" s="61" t="s">
        <v>162</v>
      </c>
      <c r="J41" s="66"/>
      <c r="K41" s="58"/>
    </row>
    <row r="42" spans="6:11">
      <c r="F42" s="74">
        <v>45454</v>
      </c>
      <c r="G42" s="75">
        <v>0.40277777777777773</v>
      </c>
      <c r="H42" s="76" t="s">
        <v>195</v>
      </c>
      <c r="I42" s="76" t="s">
        <v>150</v>
      </c>
      <c r="J42" s="66"/>
      <c r="K42" s="58"/>
    </row>
    <row r="43" spans="6:11">
      <c r="F43" s="57">
        <v>45454</v>
      </c>
      <c r="G43" s="70"/>
      <c r="H43" s="64" t="s">
        <v>189</v>
      </c>
      <c r="I43" s="58"/>
      <c r="J43" s="66"/>
      <c r="K43" s="58"/>
    </row>
    <row r="44" spans="6:11">
      <c r="F44" s="57"/>
      <c r="G44" s="70"/>
      <c r="H44" s="61" t="s">
        <v>194</v>
      </c>
      <c r="I44" s="61" t="s">
        <v>162</v>
      </c>
      <c r="J44" s="66"/>
      <c r="K44" s="58"/>
    </row>
    <row r="45" spans="6:11">
      <c r="F45" s="57"/>
      <c r="G45" s="70"/>
      <c r="H45" s="68" t="s">
        <v>192</v>
      </c>
      <c r="I45" s="58" t="s">
        <v>193</v>
      </c>
      <c r="J45" s="66"/>
      <c r="K45" s="58"/>
    </row>
    <row r="46" spans="6:11">
      <c r="F46" s="58"/>
      <c r="G46" s="72"/>
      <c r="H46" s="61" t="s">
        <v>196</v>
      </c>
      <c r="I46" s="61" t="s">
        <v>162</v>
      </c>
      <c r="J46" s="66"/>
      <c r="K46" s="58"/>
    </row>
    <row r="47" spans="6:11">
      <c r="F47" s="57">
        <v>45456</v>
      </c>
      <c r="G47" s="72"/>
      <c r="H47" s="64" t="s">
        <v>198</v>
      </c>
      <c r="I47" s="58"/>
      <c r="J47" s="66"/>
      <c r="K47" s="58"/>
    </row>
    <row r="48" spans="6:11">
      <c r="F48" s="74">
        <v>45456</v>
      </c>
      <c r="G48" s="75">
        <v>0.71180555555555547</v>
      </c>
      <c r="H48" s="76" t="s">
        <v>197</v>
      </c>
      <c r="I48" s="76" t="s">
        <v>199</v>
      </c>
      <c r="J48" s="66"/>
      <c r="K48" s="58"/>
    </row>
    <row r="49" spans="6:11">
      <c r="F49" s="58"/>
      <c r="G49" s="72"/>
      <c r="H49" s="61" t="s">
        <v>200</v>
      </c>
      <c r="I49" s="61" t="s">
        <v>162</v>
      </c>
      <c r="J49" s="73"/>
      <c r="K49" s="58"/>
    </row>
    <row r="50" spans="6:11">
      <c r="F50" s="58"/>
      <c r="G50" s="72"/>
      <c r="H50" s="77" t="s">
        <v>201</v>
      </c>
      <c r="I50" s="77" t="s">
        <v>202</v>
      </c>
      <c r="J50" s="73"/>
      <c r="K50" s="58"/>
    </row>
    <row r="51" spans="6:11">
      <c r="F51" s="61" t="s">
        <v>162</v>
      </c>
      <c r="G51" s="61" t="s">
        <v>162</v>
      </c>
      <c r="H51" s="61" t="s">
        <v>162</v>
      </c>
      <c r="I51" s="61" t="s">
        <v>162</v>
      </c>
      <c r="K51" s="58"/>
    </row>
    <row r="52" spans="6:11">
      <c r="F52" s="61" t="s">
        <v>162</v>
      </c>
      <c r="G52" s="61" t="s">
        <v>162</v>
      </c>
      <c r="H52" s="61" t="s">
        <v>162</v>
      </c>
      <c r="I52" s="61" t="s">
        <v>162</v>
      </c>
      <c r="J52" s="66"/>
      <c r="K52" s="58"/>
    </row>
    <row r="53" spans="6:11">
      <c r="F53" s="61" t="s">
        <v>162</v>
      </c>
      <c r="G53" s="61" t="s">
        <v>162</v>
      </c>
      <c r="H53" s="61" t="s">
        <v>162</v>
      </c>
      <c r="I53" s="61" t="s">
        <v>162</v>
      </c>
      <c r="J53" s="66"/>
      <c r="K53" s="58"/>
    </row>
    <row r="54" spans="6:11">
      <c r="F54" s="58"/>
      <c r="G54" s="72"/>
      <c r="H54" s="61" t="s">
        <v>204</v>
      </c>
      <c r="I54" s="61" t="s">
        <v>162</v>
      </c>
      <c r="J54" s="66"/>
      <c r="K54" s="58"/>
    </row>
    <row r="55" spans="6:11">
      <c r="F55" s="57">
        <v>45460</v>
      </c>
      <c r="G55" s="72"/>
      <c r="H55" s="64" t="s">
        <v>203</v>
      </c>
      <c r="I55" s="58"/>
      <c r="J55" s="66"/>
      <c r="K55" s="58"/>
    </row>
    <row r="56" spans="6:11">
      <c r="F56" s="74">
        <v>45460</v>
      </c>
      <c r="G56" s="75">
        <v>0.375</v>
      </c>
      <c r="H56" s="76" t="s">
        <v>205</v>
      </c>
      <c r="I56" s="76" t="s">
        <v>142</v>
      </c>
      <c r="J56" s="66"/>
      <c r="K56" s="58"/>
    </row>
    <row r="57" spans="6:11" ht="29.25">
      <c r="F57" s="79"/>
      <c r="G57" s="80"/>
      <c r="H57" s="79" t="s">
        <v>137</v>
      </c>
      <c r="I57" s="78" t="s">
        <v>206</v>
      </c>
      <c r="J57" s="66"/>
      <c r="K57" s="58"/>
    </row>
    <row r="58" spans="6:11">
      <c r="F58" s="58"/>
      <c r="G58" s="72"/>
      <c r="H58" s="58"/>
      <c r="I58" s="58"/>
      <c r="J58" s="66"/>
      <c r="K58" s="58"/>
    </row>
    <row r="59" spans="6:11">
      <c r="F59" s="58"/>
      <c r="G59" s="72"/>
      <c r="H59" s="58"/>
      <c r="I59" s="58"/>
      <c r="J59" s="66"/>
      <c r="K59" s="58"/>
    </row>
    <row r="60" spans="6:11">
      <c r="F60" s="58"/>
      <c r="G60" s="72"/>
      <c r="H60" s="58"/>
      <c r="I60" s="58"/>
      <c r="J60" s="66"/>
      <c r="K60" s="58"/>
    </row>
    <row r="61" spans="6:11">
      <c r="F61" s="58"/>
      <c r="G61" s="72"/>
      <c r="H61" s="58"/>
      <c r="I61" s="58"/>
      <c r="J61" s="66"/>
      <c r="K61" s="58"/>
    </row>
    <row r="62" spans="6:11">
      <c r="F62" s="58"/>
      <c r="G62" s="72"/>
      <c r="H62" s="58"/>
      <c r="I62" s="58"/>
      <c r="J62" s="66"/>
      <c r="K62" s="58"/>
    </row>
    <row r="63" spans="6:11">
      <c r="F63" s="58"/>
      <c r="G63" s="72"/>
      <c r="H63" s="58"/>
      <c r="I63" s="58"/>
      <c r="J63" s="66"/>
      <c r="K63" s="58"/>
    </row>
    <row r="64" spans="6:11">
      <c r="F64" s="58"/>
      <c r="G64" s="72"/>
      <c r="H64" s="58"/>
      <c r="I64" s="58"/>
      <c r="J64" s="66"/>
      <c r="K64" s="58"/>
    </row>
    <row r="65" spans="6:11">
      <c r="F65" s="58"/>
      <c r="G65" s="72"/>
      <c r="H65" s="58"/>
      <c r="I65" s="58"/>
      <c r="J65" s="66"/>
      <c r="K65" s="58"/>
    </row>
    <row r="66" spans="6:11">
      <c r="F66" s="58"/>
      <c r="G66" s="72"/>
      <c r="H66" s="58"/>
      <c r="I66" s="58"/>
      <c r="J66" s="66"/>
      <c r="K66" s="58"/>
    </row>
    <row r="67" spans="6:11">
      <c r="F67" s="58"/>
      <c r="G67" s="72"/>
      <c r="H67" s="58"/>
      <c r="I67" s="58"/>
      <c r="J67" s="66"/>
      <c r="K67" s="58"/>
    </row>
    <row r="68" spans="6:11">
      <c r="F68" s="58"/>
      <c r="G68" s="72"/>
      <c r="H68" s="58"/>
      <c r="I68" s="58"/>
      <c r="J68" s="66"/>
      <c r="K68" s="58"/>
    </row>
    <row r="69" spans="6:11">
      <c r="F69" s="58"/>
      <c r="G69" s="72"/>
      <c r="H69" s="58"/>
      <c r="I69" s="58"/>
      <c r="J69" s="66"/>
      <c r="K69" s="58"/>
    </row>
    <row r="70" spans="6:11">
      <c r="F70" s="58"/>
      <c r="G70" s="72"/>
      <c r="H70" s="58"/>
      <c r="I70" s="58"/>
      <c r="J70" s="66"/>
      <c r="K70" s="58"/>
    </row>
    <row r="71" spans="6:11">
      <c r="F71" s="58"/>
      <c r="G71" s="72"/>
      <c r="H71" s="58"/>
      <c r="I71" s="58"/>
      <c r="J71" s="66"/>
      <c r="K71" s="58"/>
    </row>
    <row r="72" spans="6:11">
      <c r="F72" s="58"/>
      <c r="G72" s="72"/>
      <c r="H72" s="58"/>
      <c r="I72" s="58"/>
      <c r="J72" s="66"/>
      <c r="K72" s="58"/>
    </row>
    <row r="73" spans="6:11">
      <c r="F73" s="58"/>
      <c r="G73" s="72"/>
      <c r="H73" s="58"/>
      <c r="I73" s="58"/>
      <c r="J73" s="66"/>
      <c r="K73" s="58"/>
    </row>
    <row r="74" spans="6:11">
      <c r="F74" s="58"/>
      <c r="G74" s="72"/>
      <c r="H74" s="58"/>
      <c r="I74" s="58"/>
      <c r="J74" s="66"/>
      <c r="K74" s="58"/>
    </row>
    <row r="75" spans="6:11">
      <c r="F75" s="58"/>
      <c r="G75" s="72"/>
      <c r="H75" s="58"/>
      <c r="I75" s="58"/>
      <c r="J75" s="66"/>
      <c r="K75" s="58"/>
    </row>
    <row r="76" spans="6:11">
      <c r="F76" s="58"/>
      <c r="G76" s="72"/>
      <c r="H76" s="58"/>
      <c r="I76" s="58"/>
      <c r="J76" s="66"/>
      <c r="K76" s="58"/>
    </row>
    <row r="77" spans="6:11">
      <c r="F77" s="58"/>
      <c r="G77" s="72"/>
      <c r="H77" s="58"/>
      <c r="I77" s="58"/>
      <c r="J77" s="66"/>
      <c r="K77" s="58"/>
    </row>
    <row r="78" spans="6:11">
      <c r="F78" s="58"/>
      <c r="G78" s="72"/>
      <c r="H78" s="58"/>
      <c r="I78" s="58"/>
      <c r="J78" s="66"/>
      <c r="K78" s="58"/>
    </row>
    <row r="79" spans="6:11">
      <c r="F79" s="58"/>
      <c r="G79" s="72"/>
      <c r="H79" s="58"/>
      <c r="I79" s="58"/>
      <c r="J79" s="66"/>
      <c r="K79" s="58"/>
    </row>
    <row r="80" spans="6:11">
      <c r="F80" s="58"/>
      <c r="G80" s="72"/>
      <c r="H80" s="58"/>
      <c r="I80" s="58"/>
      <c r="J80" s="66"/>
      <c r="K80" s="58"/>
    </row>
    <row r="81" spans="6:11">
      <c r="F81" s="58"/>
      <c r="G81" s="72"/>
      <c r="H81" s="58"/>
      <c r="I81" s="58"/>
      <c r="J81" s="66"/>
      <c r="K81" s="58"/>
    </row>
    <row r="82" spans="6:11">
      <c r="F82" s="58"/>
      <c r="G82" s="72"/>
      <c r="H82" s="58"/>
      <c r="I82" s="58"/>
      <c r="J82" s="66"/>
      <c r="K82" s="58"/>
    </row>
    <row r="83" spans="6:11">
      <c r="F83" s="58"/>
      <c r="G83" s="72"/>
      <c r="H83" s="58"/>
      <c r="I83" s="58"/>
      <c r="J83" s="66"/>
      <c r="K83" s="58"/>
    </row>
    <row r="84" spans="6:11">
      <c r="F84" s="58"/>
      <c r="G84" s="72"/>
      <c r="H84" s="58"/>
      <c r="I84" s="58"/>
      <c r="J84" s="66"/>
      <c r="K84" s="58"/>
    </row>
    <row r="85" spans="6:11">
      <c r="F85" s="58"/>
      <c r="G85" s="72"/>
      <c r="H85" s="58"/>
      <c r="I85" s="58"/>
      <c r="J85" s="66"/>
      <c r="K85" s="58"/>
    </row>
    <row r="86" spans="6:11">
      <c r="F86" s="58"/>
      <c r="G86" s="72"/>
      <c r="H86" s="58"/>
      <c r="I86" s="58"/>
      <c r="J86" s="66"/>
      <c r="K86" s="58"/>
    </row>
    <row r="87" spans="6:11">
      <c r="F87" s="58"/>
      <c r="G87" s="72"/>
      <c r="H87" s="58"/>
      <c r="I87" s="58"/>
      <c r="J87" s="66"/>
      <c r="K87" s="58"/>
    </row>
    <row r="88" spans="6:11">
      <c r="F88" s="58"/>
      <c r="G88" s="72"/>
      <c r="H88" s="58"/>
      <c r="I88" s="58"/>
      <c r="J88" s="66"/>
      <c r="K88" s="58"/>
    </row>
    <row r="89" spans="6:11">
      <c r="F89" s="58"/>
      <c r="G89" s="72"/>
      <c r="H89" s="58"/>
      <c r="I89" s="58"/>
      <c r="J89" s="66"/>
      <c r="K89" s="58"/>
    </row>
    <row r="90" spans="6:11">
      <c r="F90" s="58"/>
      <c r="G90" s="72"/>
      <c r="H90" s="58"/>
      <c r="I90" s="58"/>
      <c r="J90" s="66"/>
      <c r="K90" s="58"/>
    </row>
    <row r="91" spans="6:11">
      <c r="F91" s="58"/>
      <c r="G91" s="72"/>
      <c r="H91" s="58"/>
      <c r="I91" s="58"/>
      <c r="J91" s="66"/>
      <c r="K91" s="58"/>
    </row>
    <row r="92" spans="6:11">
      <c r="F92" s="58"/>
      <c r="G92" s="72"/>
      <c r="H92" s="58"/>
      <c r="I92" s="58"/>
      <c r="J92" s="66"/>
      <c r="K92" s="58"/>
    </row>
    <row r="93" spans="6:11">
      <c r="F93" s="58"/>
      <c r="G93" s="72"/>
      <c r="H93" s="58"/>
      <c r="I93" s="58"/>
      <c r="J93" s="66"/>
      <c r="K93" s="58"/>
    </row>
    <row r="94" spans="6:11">
      <c r="F94" s="58"/>
      <c r="G94" s="72"/>
      <c r="H94" s="58"/>
      <c r="I94" s="58"/>
      <c r="J94" s="66"/>
      <c r="K94" s="58"/>
    </row>
    <row r="95" spans="6:11">
      <c r="F95" s="58"/>
      <c r="G95" s="72"/>
      <c r="H95" s="58"/>
      <c r="I95" s="58"/>
      <c r="J95" s="66"/>
      <c r="K95" s="58"/>
    </row>
    <row r="96" spans="6:11">
      <c r="F96" s="58"/>
      <c r="G96" s="72"/>
      <c r="H96" s="58"/>
      <c r="I96" s="58"/>
      <c r="J96" s="66"/>
      <c r="K96" s="58"/>
    </row>
    <row r="97" spans="6:11">
      <c r="F97" s="58"/>
      <c r="G97" s="72"/>
      <c r="H97" s="58"/>
      <c r="I97" s="58"/>
      <c r="J97" s="66"/>
      <c r="K97" s="58"/>
    </row>
    <row r="98" spans="6:11">
      <c r="F98" s="58"/>
      <c r="G98" s="72"/>
      <c r="H98" s="58"/>
      <c r="I98" s="58"/>
      <c r="J98" s="66"/>
      <c r="K98" s="58"/>
    </row>
    <row r="99" spans="6:11">
      <c r="F99" s="58"/>
      <c r="G99" s="72"/>
      <c r="H99" s="58"/>
      <c r="I99" s="58"/>
      <c r="J99" s="66"/>
      <c r="K99" s="58"/>
    </row>
    <row r="100" spans="6:11">
      <c r="F100" s="58"/>
      <c r="G100" s="72"/>
      <c r="H100" s="58"/>
      <c r="I100" s="58"/>
      <c r="J100" s="66"/>
      <c r="K100" s="58"/>
    </row>
    <row r="101" spans="6:11">
      <c r="F101" s="58"/>
      <c r="G101" s="72"/>
      <c r="H101" s="58"/>
      <c r="I101" s="58"/>
      <c r="J101" s="66"/>
      <c r="K101" s="58"/>
    </row>
    <row r="102" spans="6:11">
      <c r="F102" s="58"/>
      <c r="G102" s="72"/>
      <c r="H102" s="58"/>
      <c r="I102" s="58"/>
      <c r="J102" s="66"/>
      <c r="K102" s="58"/>
    </row>
    <row r="103" spans="6:11">
      <c r="F103" s="58"/>
      <c r="G103" s="72"/>
      <c r="H103" s="58"/>
      <c r="I103" s="58"/>
      <c r="J103" s="66"/>
      <c r="K103" s="58"/>
    </row>
    <row r="104" spans="6:11">
      <c r="F104" s="58"/>
      <c r="G104" s="72"/>
      <c r="H104" s="58"/>
      <c r="I104" s="58"/>
      <c r="J104" s="66"/>
      <c r="K104" s="58"/>
    </row>
    <row r="105" spans="6:11">
      <c r="F105" s="58"/>
      <c r="G105" s="72"/>
      <c r="H105" s="58"/>
      <c r="I105" s="58"/>
      <c r="J105" s="66"/>
      <c r="K105" s="58"/>
    </row>
    <row r="106" spans="6:11">
      <c r="F106" s="58"/>
      <c r="G106" s="72"/>
      <c r="H106" s="58"/>
      <c r="I106" s="58"/>
      <c r="J106" s="66"/>
      <c r="K106" s="58"/>
    </row>
    <row r="107" spans="6:11">
      <c r="F107" s="58"/>
      <c r="G107" s="72"/>
      <c r="H107" s="58"/>
      <c r="I107" s="58"/>
      <c r="J107" s="66"/>
      <c r="K107" s="58"/>
    </row>
    <row r="108" spans="6:11">
      <c r="F108" s="58"/>
      <c r="G108" s="72"/>
      <c r="H108" s="58"/>
      <c r="I108" s="58"/>
      <c r="J108" s="66"/>
      <c r="K108" s="58"/>
    </row>
    <row r="109" spans="6:11">
      <c r="F109" s="58"/>
      <c r="G109" s="72"/>
      <c r="H109" s="58"/>
      <c r="I109" s="58"/>
      <c r="J109" s="66"/>
      <c r="K109" s="58"/>
    </row>
    <row r="110" spans="6:11">
      <c r="F110" s="58"/>
      <c r="G110" s="72"/>
      <c r="H110" s="58"/>
      <c r="I110" s="58"/>
      <c r="J110" s="66"/>
      <c r="K110" s="58"/>
    </row>
    <row r="111" spans="6:11">
      <c r="F111" s="58"/>
      <c r="G111" s="72"/>
      <c r="H111" s="58"/>
      <c r="I111" s="58"/>
      <c r="J111" s="66"/>
      <c r="K111" s="58"/>
    </row>
    <row r="112" spans="6:11">
      <c r="F112" s="58"/>
      <c r="G112" s="72"/>
      <c r="H112" s="58"/>
      <c r="I112" s="58"/>
      <c r="J112" s="66"/>
      <c r="K112" s="58"/>
    </row>
    <row r="113" spans="6:11">
      <c r="F113" s="58"/>
      <c r="G113" s="72"/>
      <c r="H113" s="58"/>
      <c r="I113" s="58"/>
      <c r="J113" s="66"/>
      <c r="K113" s="58"/>
    </row>
    <row r="114" spans="6:11">
      <c r="F114" s="58"/>
      <c r="G114" s="72"/>
      <c r="H114" s="58"/>
      <c r="I114" s="58"/>
      <c r="J114" s="66"/>
      <c r="K114" s="58"/>
    </row>
    <row r="115" spans="6:11">
      <c r="F115" s="58"/>
      <c r="G115" s="72"/>
      <c r="H115" s="58"/>
      <c r="I115" s="58"/>
      <c r="J115" s="66"/>
      <c r="K115" s="58"/>
    </row>
    <row r="116" spans="6:11">
      <c r="F116" s="58"/>
      <c r="G116" s="72"/>
      <c r="H116" s="58"/>
      <c r="I116" s="58"/>
      <c r="J116" s="66"/>
      <c r="K116" s="58"/>
    </row>
    <row r="117" spans="6:11">
      <c r="F117" s="58"/>
      <c r="G117" s="72"/>
      <c r="H117" s="58"/>
      <c r="I117" s="58"/>
      <c r="J117" s="66"/>
      <c r="K117" s="58"/>
    </row>
    <row r="118" spans="6:11">
      <c r="F118" s="58"/>
      <c r="G118" s="72"/>
      <c r="H118" s="58"/>
      <c r="I118" s="58"/>
      <c r="J118" s="66"/>
      <c r="K118" s="58"/>
    </row>
    <row r="119" spans="6:11">
      <c r="F119" s="58"/>
      <c r="G119" s="72"/>
      <c r="H119" s="58"/>
      <c r="I119" s="58"/>
      <c r="J119" s="66"/>
      <c r="K119" s="58"/>
    </row>
    <row r="120" spans="6:11">
      <c r="F120" s="58"/>
      <c r="G120" s="72"/>
      <c r="H120" s="58"/>
      <c r="I120" s="58"/>
      <c r="J120" s="66"/>
      <c r="K120" s="58"/>
    </row>
    <row r="121" spans="6:11">
      <c r="F121" s="58"/>
      <c r="G121" s="72"/>
      <c r="H121" s="58"/>
      <c r="I121" s="58"/>
      <c r="J121" s="66"/>
      <c r="K121" s="58"/>
    </row>
    <row r="122" spans="6:11">
      <c r="F122" s="58"/>
      <c r="G122" s="72"/>
      <c r="H122" s="58"/>
      <c r="I122" s="58"/>
      <c r="J122" s="66"/>
      <c r="K122" s="58"/>
    </row>
    <row r="123" spans="6:11">
      <c r="F123" s="58"/>
      <c r="G123" s="72"/>
      <c r="H123" s="58"/>
      <c r="I123" s="58"/>
      <c r="J123" s="66"/>
      <c r="K123" s="58"/>
    </row>
    <row r="124" spans="6:11">
      <c r="F124" s="58"/>
      <c r="G124" s="72"/>
      <c r="H124" s="58"/>
      <c r="I124" s="58"/>
      <c r="J124" s="66"/>
      <c r="K124" s="58"/>
    </row>
    <row r="125" spans="6:11">
      <c r="F125" s="58"/>
      <c r="G125" s="72"/>
      <c r="H125" s="58"/>
      <c r="I125" s="58"/>
      <c r="J125" s="66"/>
      <c r="K125" s="58"/>
    </row>
    <row r="126" spans="6:11">
      <c r="F126" s="58"/>
      <c r="G126" s="72"/>
      <c r="H126" s="58"/>
      <c r="I126" s="58"/>
      <c r="J126" s="66"/>
      <c r="K126" s="58"/>
    </row>
    <row r="127" spans="6:11">
      <c r="F127" s="58"/>
      <c r="G127" s="72"/>
      <c r="H127" s="58"/>
      <c r="I127" s="58"/>
      <c r="J127" s="66"/>
      <c r="K127" s="58"/>
    </row>
    <row r="128" spans="6:11">
      <c r="F128" s="58"/>
      <c r="G128" s="72"/>
      <c r="H128" s="58"/>
      <c r="I128" s="58"/>
      <c r="J128" s="66"/>
      <c r="K128" s="58"/>
    </row>
    <row r="129" spans="6:11">
      <c r="F129" s="58"/>
      <c r="G129" s="72"/>
      <c r="H129" s="58"/>
      <c r="I129" s="58"/>
      <c r="J129" s="66"/>
      <c r="K129" s="58"/>
    </row>
    <row r="130" spans="6:11">
      <c r="F130" s="58"/>
      <c r="G130" s="72"/>
      <c r="H130" s="58"/>
      <c r="I130" s="58"/>
      <c r="J130" s="66"/>
      <c r="K130" s="58"/>
    </row>
    <row r="131" spans="6:11">
      <c r="F131" s="58"/>
      <c r="G131" s="72"/>
      <c r="H131" s="58"/>
      <c r="I131" s="58"/>
      <c r="J131" s="66"/>
      <c r="K131" s="58"/>
    </row>
    <row r="132" spans="6:11">
      <c r="F132" s="58"/>
      <c r="G132" s="72"/>
      <c r="H132" s="58"/>
      <c r="I132" s="58"/>
      <c r="J132" s="66"/>
      <c r="K132" s="58"/>
    </row>
    <row r="133" spans="6:11">
      <c r="F133" s="58"/>
      <c r="G133" s="72"/>
      <c r="H133" s="58"/>
      <c r="I133" s="58"/>
      <c r="J133" s="66"/>
      <c r="K133" s="58"/>
    </row>
    <row r="134" spans="6:11">
      <c r="F134" s="58"/>
      <c r="G134" s="72"/>
      <c r="H134" s="58"/>
      <c r="I134" s="58"/>
      <c r="J134" s="66"/>
      <c r="K134" s="58"/>
    </row>
    <row r="135" spans="6:11">
      <c r="F135" s="58"/>
      <c r="G135" s="72"/>
      <c r="H135" s="58"/>
      <c r="I135" s="58"/>
      <c r="J135" s="66"/>
      <c r="K135" s="58"/>
    </row>
    <row r="136" spans="6:11">
      <c r="F136" s="58"/>
      <c r="G136" s="72"/>
      <c r="H136" s="58"/>
      <c r="I136" s="58"/>
      <c r="J136" s="66"/>
      <c r="K136" s="58"/>
    </row>
    <row r="137" spans="6:11">
      <c r="F137" s="58"/>
      <c r="G137" s="72"/>
      <c r="H137" s="58"/>
      <c r="I137" s="58"/>
      <c r="J137" s="66"/>
      <c r="K137" s="58"/>
    </row>
    <row r="138" spans="6:11">
      <c r="F138" s="58"/>
      <c r="G138" s="72"/>
      <c r="H138" s="58"/>
      <c r="I138" s="58"/>
      <c r="J138" s="66"/>
      <c r="K138" s="58"/>
    </row>
    <row r="139" spans="6:11">
      <c r="F139" s="58"/>
      <c r="G139" s="72"/>
      <c r="H139" s="58"/>
      <c r="I139" s="58"/>
      <c r="J139" s="66"/>
      <c r="K139" s="58"/>
    </row>
    <row r="140" spans="6:11">
      <c r="F140" s="58"/>
      <c r="G140" s="72"/>
      <c r="H140" s="58"/>
      <c r="I140" s="58"/>
      <c r="J140" s="66"/>
      <c r="K140" s="58"/>
    </row>
    <row r="141" spans="6:11">
      <c r="F141" s="58"/>
      <c r="G141" s="72"/>
      <c r="H141" s="58"/>
      <c r="I141" s="58"/>
      <c r="J141" s="66"/>
      <c r="K141" s="58"/>
    </row>
    <row r="142" spans="6:11">
      <c r="F142" s="58"/>
      <c r="G142" s="72"/>
      <c r="H142" s="58"/>
      <c r="I142" s="58"/>
      <c r="J142" s="66"/>
      <c r="K142" s="58"/>
    </row>
    <row r="143" spans="6:11">
      <c r="F143" s="58"/>
      <c r="G143" s="72"/>
      <c r="H143" s="58"/>
      <c r="I143" s="58"/>
      <c r="J143" s="66"/>
      <c r="K143" s="58"/>
    </row>
    <row r="144" spans="6:11">
      <c r="F144" s="58"/>
      <c r="G144" s="72"/>
      <c r="H144" s="58"/>
      <c r="I144" s="58"/>
      <c r="J144" s="66"/>
      <c r="K144" s="58"/>
    </row>
    <row r="145" spans="6:11">
      <c r="F145" s="58"/>
      <c r="G145" s="72"/>
      <c r="H145" s="58"/>
      <c r="I145" s="58"/>
      <c r="J145" s="66"/>
      <c r="K145" s="58"/>
    </row>
    <row r="146" spans="6:11">
      <c r="F146" s="58"/>
      <c r="G146" s="72"/>
      <c r="H146" s="58"/>
      <c r="I146" s="58"/>
      <c r="J146" s="66"/>
      <c r="K146" s="58"/>
    </row>
    <row r="147" spans="6:11">
      <c r="F147" s="58"/>
      <c r="G147" s="72"/>
      <c r="H147" s="58"/>
      <c r="I147" s="58"/>
      <c r="J147" s="66"/>
      <c r="K147" s="58"/>
    </row>
    <row r="148" spans="6:11">
      <c r="F148" s="58"/>
      <c r="G148" s="72"/>
      <c r="H148" s="58"/>
      <c r="I148" s="58"/>
      <c r="J148" s="66"/>
      <c r="K148" s="58"/>
    </row>
    <row r="149" spans="6:11">
      <c r="F149" s="58"/>
      <c r="G149" s="72"/>
      <c r="H149" s="58"/>
      <c r="I149" s="58"/>
      <c r="J149" s="66"/>
      <c r="K149" s="58"/>
    </row>
    <row r="150" spans="6:11">
      <c r="F150" s="58"/>
      <c r="G150" s="72"/>
      <c r="H150" s="58"/>
      <c r="I150" s="58"/>
      <c r="J150" s="66"/>
      <c r="K150" s="58"/>
    </row>
    <row r="151" spans="6:11">
      <c r="F151" s="58"/>
      <c r="G151" s="72"/>
      <c r="H151" s="58"/>
      <c r="I151" s="58"/>
      <c r="J151" s="66"/>
      <c r="K151" s="58"/>
    </row>
    <row r="152" spans="6:11">
      <c r="F152" s="58"/>
      <c r="G152" s="72"/>
      <c r="H152" s="58"/>
      <c r="I152" s="58"/>
      <c r="J152" s="66"/>
      <c r="K152" s="58"/>
    </row>
    <row r="153" spans="6:11">
      <c r="F153" s="58"/>
      <c r="G153" s="72"/>
      <c r="H153" s="58"/>
      <c r="I153" s="58"/>
      <c r="J153" s="66"/>
      <c r="K153" s="58"/>
    </row>
    <row r="154" spans="6:11">
      <c r="F154" s="58"/>
      <c r="G154" s="72"/>
      <c r="H154" s="58"/>
      <c r="I154" s="58"/>
      <c r="J154" s="66"/>
      <c r="K154" s="58"/>
    </row>
    <row r="155" spans="6:11">
      <c r="F155" s="58"/>
      <c r="G155" s="72"/>
      <c r="H155" s="58"/>
      <c r="I155" s="58"/>
      <c r="J155" s="66"/>
      <c r="K155" s="58"/>
    </row>
    <row r="156" spans="6:11">
      <c r="F156" s="58"/>
      <c r="G156" s="72"/>
      <c r="H156" s="58"/>
      <c r="I156" s="58"/>
      <c r="J156" s="66"/>
      <c r="K156" s="58"/>
    </row>
    <row r="157" spans="6:11">
      <c r="F157" s="58"/>
      <c r="G157" s="72"/>
      <c r="H157" s="58"/>
      <c r="I157" s="58"/>
      <c r="J157" s="66"/>
      <c r="K157" s="58"/>
    </row>
    <row r="158" spans="6:11">
      <c r="F158" s="58"/>
      <c r="G158" s="72"/>
      <c r="H158" s="58"/>
      <c r="I158" s="58"/>
      <c r="J158" s="66"/>
      <c r="K158" s="58"/>
    </row>
    <row r="159" spans="6:11">
      <c r="F159" s="58"/>
      <c r="G159" s="72"/>
      <c r="H159" s="58"/>
      <c r="I159" s="58"/>
      <c r="J159" s="66"/>
      <c r="K159" s="58"/>
    </row>
    <row r="160" spans="6:11">
      <c r="F160" s="58"/>
      <c r="G160" s="72"/>
      <c r="H160" s="58"/>
      <c r="I160" s="58"/>
      <c r="J160" s="66"/>
      <c r="K160" s="58"/>
    </row>
    <row r="161" spans="6:11">
      <c r="F161" s="58"/>
      <c r="G161" s="72"/>
      <c r="H161" s="58"/>
      <c r="I161" s="58"/>
      <c r="J161" s="66"/>
      <c r="K161" s="58"/>
    </row>
    <row r="162" spans="6:11">
      <c r="F162" s="58"/>
      <c r="G162" s="72"/>
      <c r="H162" s="58"/>
      <c r="I162" s="58"/>
      <c r="J162" s="66"/>
      <c r="K162" s="58"/>
    </row>
    <row r="163" spans="6:11">
      <c r="F163" s="58"/>
      <c r="G163" s="72"/>
      <c r="H163" s="58"/>
      <c r="I163" s="58"/>
      <c r="J163" s="66"/>
      <c r="K163" s="58"/>
    </row>
    <row r="164" spans="6:11">
      <c r="F164" s="58"/>
      <c r="G164" s="72"/>
      <c r="H164" s="58"/>
      <c r="I164" s="58"/>
      <c r="J164" s="66"/>
      <c r="K164" s="58"/>
    </row>
    <row r="165" spans="6:11">
      <c r="F165" s="58"/>
      <c r="G165" s="72"/>
      <c r="H165" s="58"/>
      <c r="I165" s="58"/>
      <c r="J165" s="66"/>
      <c r="K165" s="58"/>
    </row>
    <row r="166" spans="6:11">
      <c r="F166" s="58"/>
      <c r="G166" s="72"/>
      <c r="H166" s="58"/>
      <c r="I166" s="58"/>
      <c r="J166" s="66"/>
      <c r="K166" s="58"/>
    </row>
    <row r="167" spans="6:11">
      <c r="F167" s="58"/>
      <c r="G167" s="72"/>
      <c r="H167" s="58"/>
      <c r="I167" s="58"/>
      <c r="J167" s="66"/>
      <c r="K167" s="58"/>
    </row>
    <row r="168" spans="6:11">
      <c r="F168" s="58"/>
      <c r="G168" s="72"/>
      <c r="H168" s="58"/>
      <c r="I168" s="58"/>
      <c r="J168" s="66"/>
      <c r="K168" s="58"/>
    </row>
    <row r="169" spans="6:11">
      <c r="F169" s="58"/>
      <c r="G169" s="72"/>
      <c r="H169" s="58"/>
      <c r="I169" s="58"/>
      <c r="J169" s="66"/>
      <c r="K169" s="58"/>
    </row>
    <row r="170" spans="6:11">
      <c r="F170" s="58"/>
      <c r="G170" s="72"/>
      <c r="H170" s="58"/>
      <c r="I170" s="58"/>
      <c r="J170" s="66"/>
      <c r="K170" s="58"/>
    </row>
    <row r="171" spans="6:11">
      <c r="F171" s="58"/>
      <c r="G171" s="72"/>
      <c r="H171" s="58"/>
      <c r="I171" s="58"/>
      <c r="J171" s="66"/>
      <c r="K171" s="58"/>
    </row>
    <row r="172" spans="6:11">
      <c r="F172" s="58"/>
      <c r="G172" s="72"/>
      <c r="H172" s="58"/>
      <c r="I172" s="58"/>
      <c r="J172" s="66"/>
      <c r="K172" s="58"/>
    </row>
    <row r="173" spans="6:11">
      <c r="F173" s="58"/>
      <c r="G173" s="72"/>
      <c r="H173" s="58"/>
      <c r="I173" s="58"/>
      <c r="J173" s="66"/>
      <c r="K173" s="58"/>
    </row>
    <row r="174" spans="6:11">
      <c r="F174" s="58"/>
      <c r="G174" s="72"/>
      <c r="H174" s="58"/>
      <c r="I174" s="58"/>
      <c r="J174" s="66"/>
      <c r="K174" s="58"/>
    </row>
    <row r="175" spans="6:11">
      <c r="F175" s="58"/>
      <c r="G175" s="72"/>
      <c r="H175" s="58"/>
      <c r="I175" s="58"/>
      <c r="J175" s="66"/>
      <c r="K175" s="58"/>
    </row>
    <row r="176" spans="6:11">
      <c r="F176" s="58"/>
      <c r="G176" s="72"/>
      <c r="H176" s="58"/>
      <c r="I176" s="58"/>
      <c r="J176" s="66"/>
      <c r="K176" s="58"/>
    </row>
    <row r="177" spans="6:11">
      <c r="F177" s="58"/>
      <c r="G177" s="72"/>
      <c r="H177" s="58"/>
      <c r="I177" s="58"/>
      <c r="J177" s="66"/>
      <c r="K177" s="58"/>
    </row>
    <row r="178" spans="6:11">
      <c r="F178" s="58"/>
      <c r="G178" s="72"/>
      <c r="H178" s="58"/>
      <c r="I178" s="58"/>
      <c r="J178" s="66"/>
      <c r="K178" s="58"/>
    </row>
    <row r="179" spans="6:11">
      <c r="F179" s="58"/>
      <c r="G179" s="72"/>
      <c r="H179" s="58"/>
      <c r="I179" s="58"/>
      <c r="J179" s="66"/>
      <c r="K179" s="58"/>
    </row>
    <row r="180" spans="6:11">
      <c r="F180" s="58"/>
      <c r="G180" s="72"/>
      <c r="H180" s="58"/>
      <c r="I180" s="58"/>
      <c r="J180" s="66"/>
      <c r="K180" s="58"/>
    </row>
    <row r="181" spans="6:11">
      <c r="F181" s="58"/>
      <c r="G181" s="72"/>
      <c r="H181" s="58"/>
      <c r="I181" s="58"/>
      <c r="J181" s="66"/>
      <c r="K181" s="58"/>
    </row>
    <row r="182" spans="6:11">
      <c r="F182" s="58"/>
      <c r="G182" s="72"/>
      <c r="H182" s="58"/>
      <c r="I182" s="58"/>
      <c r="J182" s="66"/>
      <c r="K182" s="58"/>
    </row>
    <row r="183" spans="6:11">
      <c r="F183" s="58"/>
      <c r="G183" s="72"/>
      <c r="H183" s="58"/>
      <c r="I183" s="58"/>
      <c r="J183" s="66"/>
      <c r="K183" s="58"/>
    </row>
    <row r="184" spans="6:11">
      <c r="F184" s="58"/>
      <c r="G184" s="72"/>
      <c r="H184" s="58"/>
      <c r="I184" s="58"/>
      <c r="J184" s="66"/>
      <c r="K184" s="58"/>
    </row>
    <row r="185" spans="6:11">
      <c r="F185" s="58"/>
      <c r="G185" s="72"/>
      <c r="H185" s="58"/>
      <c r="I185" s="58"/>
      <c r="J185" s="66"/>
      <c r="K185" s="58"/>
    </row>
    <row r="186" spans="6:11">
      <c r="F186" s="58"/>
      <c r="G186" s="72"/>
      <c r="H186" s="58"/>
      <c r="I186" s="58"/>
      <c r="J186" s="66"/>
      <c r="K186" s="58"/>
    </row>
    <row r="187" spans="6:11">
      <c r="F187" s="58"/>
      <c r="G187" s="72"/>
      <c r="H187" s="58"/>
      <c r="I187" s="58"/>
      <c r="J187" s="66"/>
      <c r="K187" s="58"/>
    </row>
    <row r="188" spans="6:11">
      <c r="F188" s="58"/>
      <c r="G188" s="72"/>
      <c r="H188" s="58"/>
      <c r="I188" s="58"/>
      <c r="J188" s="66"/>
      <c r="K188" s="58"/>
    </row>
    <row r="189" spans="6:11">
      <c r="F189" s="58"/>
      <c r="G189" s="72"/>
      <c r="H189" s="58"/>
      <c r="I189" s="58"/>
      <c r="J189" s="66"/>
      <c r="K189" s="58"/>
    </row>
    <row r="190" spans="6:11">
      <c r="F190" s="58"/>
      <c r="G190" s="72"/>
      <c r="H190" s="58"/>
      <c r="I190" s="58"/>
      <c r="J190" s="66"/>
      <c r="K190" s="58"/>
    </row>
    <row r="191" spans="6:11">
      <c r="F191" s="58"/>
      <c r="G191" s="72"/>
      <c r="H191" s="58"/>
      <c r="I191" s="58"/>
      <c r="J191" s="66"/>
      <c r="K191" s="58"/>
    </row>
    <row r="192" spans="6:11">
      <c r="F192" s="58"/>
      <c r="G192" s="72"/>
      <c r="H192" s="58"/>
      <c r="I192" s="58"/>
      <c r="J192" s="66"/>
      <c r="K192" s="58"/>
    </row>
    <row r="193" spans="6:11">
      <c r="F193" s="58"/>
      <c r="G193" s="72"/>
      <c r="H193" s="58"/>
      <c r="I193" s="58"/>
      <c r="J193" s="66"/>
      <c r="K193" s="58"/>
    </row>
    <row r="194" spans="6:11">
      <c r="F194" s="58"/>
      <c r="G194" s="72"/>
      <c r="H194" s="58"/>
      <c r="I194" s="58"/>
      <c r="J194" s="66"/>
      <c r="K194" s="58"/>
    </row>
    <row r="195" spans="6:11">
      <c r="F195" s="58"/>
      <c r="G195" s="72"/>
      <c r="H195" s="58"/>
      <c r="I195" s="58"/>
      <c r="J195" s="66"/>
      <c r="K195" s="58"/>
    </row>
    <row r="196" spans="6:11">
      <c r="F196" s="58"/>
      <c r="G196" s="72"/>
      <c r="H196" s="58"/>
      <c r="I196" s="58"/>
      <c r="J196" s="66"/>
      <c r="K196" s="58"/>
    </row>
    <row r="197" spans="6:11">
      <c r="F197" s="58"/>
      <c r="G197" s="72"/>
      <c r="H197" s="58"/>
      <c r="I197" s="58"/>
      <c r="J197" s="66"/>
      <c r="K197" s="58"/>
    </row>
    <row r="198" spans="6:11">
      <c r="F198" s="58"/>
      <c r="G198" s="72"/>
      <c r="H198" s="58"/>
      <c r="I198" s="58"/>
      <c r="J198" s="66"/>
      <c r="K198" s="58"/>
    </row>
    <row r="199" spans="6:11">
      <c r="F199" s="58"/>
      <c r="G199" s="72"/>
      <c r="H199" s="58"/>
      <c r="I199" s="58"/>
      <c r="J199" s="66"/>
      <c r="K199" s="58"/>
    </row>
    <row r="200" spans="6:11">
      <c r="F200" s="58"/>
      <c r="G200" s="72"/>
      <c r="H200" s="58"/>
      <c r="I200" s="58"/>
      <c r="J200" s="66"/>
      <c r="K200" s="58"/>
    </row>
    <row r="201" spans="6:11">
      <c r="F201" s="58"/>
      <c r="G201" s="72"/>
      <c r="H201" s="58"/>
      <c r="I201" s="58"/>
      <c r="J201" s="66"/>
      <c r="K201" s="58"/>
    </row>
    <row r="202" spans="6:11">
      <c r="F202" s="58"/>
      <c r="G202" s="72"/>
      <c r="H202" s="58"/>
      <c r="I202" s="58"/>
      <c r="J202" s="66"/>
      <c r="K202" s="58"/>
    </row>
    <row r="203" spans="6:11">
      <c r="F203" s="58"/>
      <c r="G203" s="72"/>
      <c r="H203" s="58"/>
      <c r="I203" s="58"/>
      <c r="J203" s="66"/>
      <c r="K203" s="58"/>
    </row>
    <row r="204" spans="6:11">
      <c r="F204" s="58"/>
      <c r="G204" s="72"/>
      <c r="H204" s="58"/>
      <c r="I204" s="58"/>
      <c r="J204" s="66"/>
      <c r="K204" s="58"/>
    </row>
    <row r="205" spans="6:11">
      <c r="K205" s="58"/>
    </row>
  </sheetData>
  <hyperlinks>
    <hyperlink ref="I7" r:id="rId1" display="https://www.suntransfers.com/es"/>
    <hyperlink ref="I9" r:id="rId2" display="https://www.suntransfers.com/es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Itinerario Sandra</vt:lpstr>
      <vt:lpstr>Reservas - Valores</vt:lpstr>
      <vt:lpstr>Vuelos - Hoteles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Liliana Arenas Perez</dc:creator>
  <cp:lastModifiedBy>Jose Robinson Gomez Trejos</cp:lastModifiedBy>
  <dcterms:created xsi:type="dcterms:W3CDTF">2024-02-08T20:20:53Z</dcterms:created>
  <dcterms:modified xsi:type="dcterms:W3CDTF">2024-05-16T15:23:22Z</dcterms:modified>
</cp:coreProperties>
</file>