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35" windowHeight="8640" activeTab="3"/>
  </bookViews>
  <sheets>
    <sheet name="高德" sheetId="1" r:id="rId1"/>
    <sheet name="百度" sheetId="2" r:id="rId2"/>
    <sheet name="携程" sheetId="3" r:id="rId3"/>
    <sheet name="去哪儿" sheetId="4" r:id="rId4"/>
  </sheets>
  <calcPr calcId="144525"/>
</workbook>
</file>

<file path=xl/sharedStrings.xml><?xml version="1.0" encoding="utf-8"?>
<sst xmlns="http://schemas.openxmlformats.org/spreadsheetml/2006/main" count="23">
  <si>
    <t>打分</t>
  </si>
  <si>
    <t>百分比</t>
  </si>
  <si>
    <t>导航错误</t>
  </si>
  <si>
    <t>导航声音</t>
  </si>
  <si>
    <t>定位不准</t>
  </si>
  <si>
    <t>其他功能错误或建议</t>
  </si>
  <si>
    <t>推送垃圾</t>
  </si>
  <si>
    <t>信息没有更新</t>
  </si>
  <si>
    <t>功能准确</t>
  </si>
  <si>
    <t>兼容性流畅性</t>
  </si>
  <si>
    <t>总数</t>
  </si>
  <si>
    <t>表扬功能准确</t>
  </si>
  <si>
    <t>表扬语言输入</t>
  </si>
  <si>
    <t>兼容性</t>
  </si>
  <si>
    <t>多收费/欺骗消费者</t>
  </si>
  <si>
    <t>抢不到票</t>
  </si>
  <si>
    <t>应用卡顿/不稳定</t>
  </si>
  <si>
    <t>感谢抢票成功</t>
  </si>
  <si>
    <t>功能好用方便</t>
  </si>
  <si>
    <t>客服不行</t>
  </si>
  <si>
    <t>信息不全</t>
  </si>
  <si>
    <t>信息不准确</t>
  </si>
  <si>
    <t>客服态度以及找不到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</si>
</sst>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2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25" borderId="7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高德!$K$2:$K$9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高德!$L$2:$L$9</c:f>
              <c:numCache>
                <c:formatCode>General</c:formatCode>
                <c:ptCount val="8"/>
                <c:pt idx="0">
                  <c:v>50.6410256410256</c:v>
                </c:pt>
                <c:pt idx="1">
                  <c:v>1.92307692307692</c:v>
                </c:pt>
                <c:pt idx="2">
                  <c:v>16.025641025641</c:v>
                </c:pt>
                <c:pt idx="3">
                  <c:v>15.3846153846154</c:v>
                </c:pt>
                <c:pt idx="4">
                  <c:v>9.61538461538461</c:v>
                </c:pt>
                <c:pt idx="5">
                  <c:v>4.48717948717949</c:v>
                </c:pt>
                <c:pt idx="6">
                  <c:v>0</c:v>
                </c:pt>
                <c:pt idx="7">
                  <c:v>1.92307692307692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百度!$H$2:$H$10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百度!$M$2:$M$10</c:f>
              <c:numCache>
                <c:formatCode>General</c:formatCode>
                <c:ptCount val="9"/>
                <c:pt idx="0">
                  <c:v>1.09489051094891</c:v>
                </c:pt>
                <c:pt idx="1">
                  <c:v>3.64963503649635</c:v>
                </c:pt>
                <c:pt idx="2">
                  <c:v>0</c:v>
                </c:pt>
                <c:pt idx="3">
                  <c:v>6.56934306569343</c:v>
                </c:pt>
                <c:pt idx="4">
                  <c:v>0.364963503649635</c:v>
                </c:pt>
                <c:pt idx="5">
                  <c:v>1.45985401459854</c:v>
                </c:pt>
                <c:pt idx="6">
                  <c:v>83.5766423357664</c:v>
                </c:pt>
                <c:pt idx="7">
                  <c:v>2.91970802919708</c:v>
                </c:pt>
                <c:pt idx="8">
                  <c:v>0.364963503649635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携程!$H$2:$H$9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携程!$I$2:$I$9</c:f>
              <c:numCache>
                <c:formatCode>General</c:formatCode>
                <c:ptCount val="8"/>
                <c:pt idx="0">
                  <c:v>47.6635514018692</c:v>
                </c:pt>
                <c:pt idx="1">
                  <c:v>16.8224299065421</c:v>
                </c:pt>
                <c:pt idx="2">
                  <c:v>10.2803738317757</c:v>
                </c:pt>
                <c:pt idx="3">
                  <c:v>15.8878504672897</c:v>
                </c:pt>
                <c:pt idx="4">
                  <c:v>0</c:v>
                </c:pt>
                <c:pt idx="5">
                  <c:v>0</c:v>
                </c:pt>
                <c:pt idx="6">
                  <c:v>3.73831775700935</c:v>
                </c:pt>
                <c:pt idx="7">
                  <c:v>5.60747663551402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491527777777778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携程!$H$2:$H$9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携程!$J$2:$J$9</c:f>
              <c:numCache>
                <c:formatCode>General</c:formatCode>
                <c:ptCount val="8"/>
                <c:pt idx="0">
                  <c:v>57.1428571428571</c:v>
                </c:pt>
                <c:pt idx="1">
                  <c:v>0</c:v>
                </c:pt>
                <c:pt idx="2">
                  <c:v>0</c:v>
                </c:pt>
                <c:pt idx="3">
                  <c:v>28.5714285714286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携程!$H$2:$H$9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携程!$K$2:$K$9</c:f>
              <c:numCache>
                <c:formatCode>General</c:formatCode>
                <c:ptCount val="8"/>
                <c:pt idx="0">
                  <c:v>20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携程!$H$2:$H$9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携程!$L$2:$L$9</c:f>
              <c:numCache>
                <c:formatCode>General</c:formatCode>
                <c:ptCount val="8"/>
                <c:pt idx="0">
                  <c:v>28.5714285714286</c:v>
                </c:pt>
                <c:pt idx="1">
                  <c:v>0</c:v>
                </c:pt>
                <c:pt idx="2">
                  <c:v>7.14285714285714</c:v>
                </c:pt>
                <c:pt idx="3">
                  <c:v>21.4285714285714</c:v>
                </c:pt>
                <c:pt idx="4">
                  <c:v>21.4285714285714</c:v>
                </c:pt>
                <c:pt idx="5">
                  <c:v>7.14285714285714</c:v>
                </c:pt>
                <c:pt idx="6">
                  <c:v>14.2857142857143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携程!$H$2:$H$9</c:f>
              <c:strCache>
                <c:ptCount val="8"/>
                <c:pt idx="0">
                  <c:v>多收费/欺骗消费者</c:v>
                </c:pt>
                <c:pt idx="1">
                  <c:v>抢不到票</c:v>
                </c:pt>
                <c:pt idx="2">
                  <c:v>应用卡顿/不稳定</c:v>
                </c:pt>
                <c:pt idx="3">
                  <c:v>其他功能错误或建议</c:v>
                </c:pt>
                <c:pt idx="4">
                  <c:v>感谢抢票成功</c:v>
                </c:pt>
                <c:pt idx="5">
                  <c:v>功能好用方便</c:v>
                </c:pt>
                <c:pt idx="6">
                  <c:v>客服不行</c:v>
                </c:pt>
                <c:pt idx="7">
                  <c:v>信息不全</c:v>
                </c:pt>
              </c:strCache>
            </c:strRef>
          </c:cat>
          <c:val>
            <c:numRef>
              <c:f>携程!$M$2:$M$9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0.31201248049922</c:v>
                </c:pt>
                <c:pt idx="4">
                  <c:v>37.9095163806552</c:v>
                </c:pt>
                <c:pt idx="5">
                  <c:v>61.7784711388456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去哪儿!$H$2:$H$8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去哪儿!$I$2:$I$8</c:f>
              <c:numCache>
                <c:formatCode>General</c:formatCode>
                <c:ptCount val="7"/>
                <c:pt idx="0">
                  <c:v>49.1525423728814</c:v>
                </c:pt>
                <c:pt idx="1">
                  <c:v>5.08474576271187</c:v>
                </c:pt>
                <c:pt idx="2">
                  <c:v>3.38983050847458</c:v>
                </c:pt>
                <c:pt idx="3">
                  <c:v>11.864406779661</c:v>
                </c:pt>
                <c:pt idx="4">
                  <c:v>13.5593220338983</c:v>
                </c:pt>
                <c:pt idx="5">
                  <c:v>0</c:v>
                </c:pt>
                <c:pt idx="6">
                  <c:v>16.9491525423729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去哪儿!$H$2:$H$8</c:f>
              <c:strCache>
                <c:ptCount val="7"/>
                <c:pt idx="0">
                  <c:v>多收费/欺骗消费者</c:v>
                </c:pt>
                <c:pt idx="1">
                  <c:v>抢不到票</c:v>
                </c:pt>
                <c:pt idx="2">
                  <c:v>信息不准确</c:v>
                </c:pt>
                <c:pt idx="3">
                  <c:v>应用卡顿/不稳定</c:v>
                </c:pt>
                <c:pt idx="4">
                  <c:v>其他功能错误或建议</c:v>
                </c:pt>
                <c:pt idx="5">
                  <c:v>功能好用方便</c:v>
                </c:pt>
                <c:pt idx="6">
                  <c:v>客服态度以及找不到</c:v>
                </c:pt>
              </c:strCache>
            </c:strRef>
          </c:cat>
          <c:val>
            <c:numRef>
              <c:f>去哪儿!$J$2:$J$8</c:f>
              <c:numCache>
                <c:formatCode>General</c:formatCode>
                <c:ptCount val="7"/>
                <c:pt idx="0">
                  <c:v>40</c:v>
                </c:pt>
                <c:pt idx="1">
                  <c:v>20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>
        <c:manualLayout>
          <c:xMode val="edge"/>
          <c:yMode val="edge"/>
          <c:x val="0.479027777777778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高德!$K$2:$K$9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高德!$M$2:$M$9</c:f>
              <c:numCache>
                <c:formatCode>General</c:formatCode>
                <c:ptCount val="8"/>
                <c:pt idx="0">
                  <c:v>20</c:v>
                </c:pt>
                <c:pt idx="1">
                  <c:v>3.33333333333333</c:v>
                </c:pt>
                <c:pt idx="2">
                  <c:v>16.6666666666667</c:v>
                </c:pt>
                <c:pt idx="3">
                  <c:v>36.6666666666667</c:v>
                </c:pt>
                <c:pt idx="4">
                  <c:v>3.33333333333333</c:v>
                </c:pt>
                <c:pt idx="5">
                  <c:v>10</c:v>
                </c:pt>
                <c:pt idx="6">
                  <c:v>6.66666666666667</c:v>
                </c:pt>
                <c:pt idx="7">
                  <c:v>3.33333333333333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高德!$K$2:$K$9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高德!$N$2:$N$9</c:f>
              <c:numCache>
                <c:formatCode>General</c:formatCode>
                <c:ptCount val="8"/>
                <c:pt idx="0">
                  <c:v>34.6938775510204</c:v>
                </c:pt>
                <c:pt idx="1">
                  <c:v>8.16326530612245</c:v>
                </c:pt>
                <c:pt idx="2">
                  <c:v>14.2857142857143</c:v>
                </c:pt>
                <c:pt idx="3">
                  <c:v>24.4897959183673</c:v>
                </c:pt>
                <c:pt idx="4">
                  <c:v>4.08163265306122</c:v>
                </c:pt>
                <c:pt idx="5">
                  <c:v>10.2040816326531</c:v>
                </c:pt>
                <c:pt idx="6">
                  <c:v>2.04081632653061</c:v>
                </c:pt>
                <c:pt idx="7">
                  <c:v>2.04081632653061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高德!$K$2:$K$9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高德!$O$2:$O$9</c:f>
              <c:numCache>
                <c:formatCode>General</c:formatCode>
                <c:ptCount val="8"/>
                <c:pt idx="0">
                  <c:v>8.69565217391304</c:v>
                </c:pt>
                <c:pt idx="1">
                  <c:v>10.8695652173913</c:v>
                </c:pt>
                <c:pt idx="2">
                  <c:v>2.17391304347826</c:v>
                </c:pt>
                <c:pt idx="3">
                  <c:v>47.8260869565217</c:v>
                </c:pt>
                <c:pt idx="4">
                  <c:v>0</c:v>
                </c:pt>
                <c:pt idx="5">
                  <c:v>21.7391304347826</c:v>
                </c:pt>
                <c:pt idx="6">
                  <c:v>4.34782608695652</c:v>
                </c:pt>
                <c:pt idx="7">
                  <c:v>4.34782608695652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高德!$K$2:$K$9</c:f>
              <c:strCache>
                <c:ptCount val="8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功能准确</c:v>
                </c:pt>
                <c:pt idx="7">
                  <c:v>兼容性流畅性</c:v>
                </c:pt>
              </c:strCache>
            </c:strRef>
          </c:cat>
          <c:val>
            <c:numRef>
              <c:f>高德!$P$2:$P$9</c:f>
              <c:numCache>
                <c:formatCode>General</c:formatCode>
                <c:ptCount val="8"/>
                <c:pt idx="0">
                  <c:v>0.319488817891374</c:v>
                </c:pt>
                <c:pt idx="1">
                  <c:v>0.958466453674121</c:v>
                </c:pt>
                <c:pt idx="2">
                  <c:v>0.319488817891374</c:v>
                </c:pt>
                <c:pt idx="3">
                  <c:v>2.55591054313099</c:v>
                </c:pt>
                <c:pt idx="4">
                  <c:v>0</c:v>
                </c:pt>
                <c:pt idx="5">
                  <c:v>3.19488817891374</c:v>
                </c:pt>
                <c:pt idx="6">
                  <c:v>92.6517571884984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百度!$H$2:$H$10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百度!$I$2:$I$10</c:f>
              <c:numCache>
                <c:formatCode>General</c:formatCode>
                <c:ptCount val="9"/>
                <c:pt idx="0">
                  <c:v>52.6595744680851</c:v>
                </c:pt>
                <c:pt idx="1">
                  <c:v>6.38297872340426</c:v>
                </c:pt>
                <c:pt idx="2">
                  <c:v>4.25531914893617</c:v>
                </c:pt>
                <c:pt idx="3">
                  <c:v>19.6808510638298</c:v>
                </c:pt>
                <c:pt idx="4">
                  <c:v>2.65957446808511</c:v>
                </c:pt>
                <c:pt idx="5">
                  <c:v>10.6382978723404</c:v>
                </c:pt>
                <c:pt idx="6">
                  <c:v>0</c:v>
                </c:pt>
                <c:pt idx="7">
                  <c:v>0</c:v>
                </c:pt>
                <c:pt idx="8">
                  <c:v>3.72340425531915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百度!$H$2:$H$10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百度!$J$2:$J$10</c:f>
              <c:numCache>
                <c:formatCode>General</c:formatCode>
                <c:ptCount val="9"/>
                <c:pt idx="0">
                  <c:v>28.5714285714286</c:v>
                </c:pt>
                <c:pt idx="1">
                  <c:v>4.76190476190476</c:v>
                </c:pt>
                <c:pt idx="2">
                  <c:v>19.047619047619</c:v>
                </c:pt>
                <c:pt idx="3">
                  <c:v>23.8095238095238</c:v>
                </c:pt>
                <c:pt idx="4">
                  <c:v>4.76190476190476</c:v>
                </c:pt>
                <c:pt idx="5">
                  <c:v>14.2857142857143</c:v>
                </c:pt>
                <c:pt idx="6">
                  <c:v>0</c:v>
                </c:pt>
                <c:pt idx="7">
                  <c:v>0</c:v>
                </c:pt>
                <c:pt idx="8">
                  <c:v>4.76190476190476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 altLang="zh-CN"/>
          </a:p>
        </c:rich>
      </c:tx>
      <c:layout>
        <c:manualLayout>
          <c:xMode val="edge"/>
          <c:yMode val="edge"/>
          <c:x val="0.414444444444444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百度!$H$2:$H$10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百度!$K$2:$K$10</c:f>
              <c:numCache>
                <c:formatCode>General</c:formatCode>
                <c:ptCount val="9"/>
                <c:pt idx="0">
                  <c:v>16.3636363636364</c:v>
                </c:pt>
                <c:pt idx="1">
                  <c:v>7.27272727272727</c:v>
                </c:pt>
                <c:pt idx="2">
                  <c:v>10.9090909090909</c:v>
                </c:pt>
                <c:pt idx="3">
                  <c:v>36.3636363636364</c:v>
                </c:pt>
                <c:pt idx="4">
                  <c:v>3.63636363636364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5.45454545454545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 altLang="zh-CN"/>
          </a:p>
        </c:rich>
      </c:tx>
      <c:layout>
        <c:manualLayout>
          <c:xMode val="edge"/>
          <c:yMode val="edge"/>
          <c:x val="0.414444444444444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百度!$H$2:$H$10</c:f>
              <c:strCache>
                <c:ptCount val="9"/>
                <c:pt idx="0">
                  <c:v>导航错误</c:v>
                </c:pt>
                <c:pt idx="1">
                  <c:v>导航声音</c:v>
                </c:pt>
                <c:pt idx="2">
                  <c:v>定位不准</c:v>
                </c:pt>
                <c:pt idx="3">
                  <c:v>其他功能错误或建议</c:v>
                </c:pt>
                <c:pt idx="4">
                  <c:v>推送垃圾</c:v>
                </c:pt>
                <c:pt idx="5">
                  <c:v>信息没有更新</c:v>
                </c:pt>
                <c:pt idx="6">
                  <c:v>表扬功能准确</c:v>
                </c:pt>
                <c:pt idx="7">
                  <c:v>表扬语言输入</c:v>
                </c:pt>
                <c:pt idx="8">
                  <c:v>兼容性</c:v>
                </c:pt>
              </c:strCache>
            </c:strRef>
          </c:cat>
          <c:val>
            <c:numRef>
              <c:f>百度!$L$2:$L$10</c:f>
              <c:numCache>
                <c:formatCode>General</c:formatCode>
                <c:ptCount val="9"/>
                <c:pt idx="0">
                  <c:v>7.69230769230769</c:v>
                </c:pt>
                <c:pt idx="1">
                  <c:v>26.9230769230769</c:v>
                </c:pt>
                <c:pt idx="2">
                  <c:v>7.69230769230769</c:v>
                </c:pt>
                <c:pt idx="3">
                  <c:v>36.5384615384615</c:v>
                </c:pt>
                <c:pt idx="4">
                  <c:v>0</c:v>
                </c:pt>
                <c:pt idx="5">
                  <c:v>13.4615384615385</c:v>
                </c:pt>
                <c:pt idx="6">
                  <c:v>7.69230769230769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134620</xdr:colOff>
      <xdr:row>11</xdr:row>
      <xdr:rowOff>79375</xdr:rowOff>
    </xdr:from>
    <xdr:to>
      <xdr:col>6</xdr:col>
      <xdr:colOff>591820</xdr:colOff>
      <xdr:row>27</xdr:row>
      <xdr:rowOff>79375</xdr:rowOff>
    </xdr:to>
    <xdr:graphicFrame>
      <xdr:nvGraphicFramePr>
        <xdr:cNvPr id="6" name="图表 5"/>
        <xdr:cNvGraphicFramePr/>
      </xdr:nvGraphicFramePr>
      <xdr:xfrm>
        <a:off x="134620" y="1965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11</xdr:row>
      <xdr:rowOff>88900</xdr:rowOff>
    </xdr:from>
    <xdr:to>
      <xdr:col>12</xdr:col>
      <xdr:colOff>815975</xdr:colOff>
      <xdr:row>27</xdr:row>
      <xdr:rowOff>88900</xdr:rowOff>
    </xdr:to>
    <xdr:graphicFrame>
      <xdr:nvGraphicFramePr>
        <xdr:cNvPr id="7" name="图表 6"/>
        <xdr:cNvGraphicFramePr/>
      </xdr:nvGraphicFramePr>
      <xdr:xfrm>
        <a:off x="4749800" y="1974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835025</xdr:colOff>
      <xdr:row>11</xdr:row>
      <xdr:rowOff>50800</xdr:rowOff>
    </xdr:from>
    <xdr:to>
      <xdr:col>18</xdr:col>
      <xdr:colOff>187325</xdr:colOff>
      <xdr:row>27</xdr:row>
      <xdr:rowOff>50800</xdr:rowOff>
    </xdr:to>
    <xdr:graphicFrame>
      <xdr:nvGraphicFramePr>
        <xdr:cNvPr id="8" name="图表 7"/>
        <xdr:cNvGraphicFramePr/>
      </xdr:nvGraphicFramePr>
      <xdr:xfrm>
        <a:off x="9340850" y="1936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120650</xdr:colOff>
      <xdr:row>27</xdr:row>
      <xdr:rowOff>107950</xdr:rowOff>
    </xdr:from>
    <xdr:to>
      <xdr:col>9</xdr:col>
      <xdr:colOff>577850</xdr:colOff>
      <xdr:row>43</xdr:row>
      <xdr:rowOff>107950</xdr:rowOff>
    </xdr:to>
    <xdr:graphicFrame>
      <xdr:nvGraphicFramePr>
        <xdr:cNvPr id="9" name="图表 8"/>
        <xdr:cNvGraphicFramePr/>
      </xdr:nvGraphicFramePr>
      <xdr:xfrm>
        <a:off x="2178050" y="473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615950</xdr:colOff>
      <xdr:row>27</xdr:row>
      <xdr:rowOff>95250</xdr:rowOff>
    </xdr:from>
    <xdr:to>
      <xdr:col>14</xdr:col>
      <xdr:colOff>930275</xdr:colOff>
      <xdr:row>43</xdr:row>
      <xdr:rowOff>95250</xdr:rowOff>
    </xdr:to>
    <xdr:graphicFrame>
      <xdr:nvGraphicFramePr>
        <xdr:cNvPr id="11" name="图表 10"/>
        <xdr:cNvGraphicFramePr/>
      </xdr:nvGraphicFramePr>
      <xdr:xfrm>
        <a:off x="6788150" y="4724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10795</xdr:colOff>
      <xdr:row>13</xdr:row>
      <xdr:rowOff>22225</xdr:rowOff>
    </xdr:from>
    <xdr:to>
      <xdr:col>6</xdr:col>
      <xdr:colOff>467995</xdr:colOff>
      <xdr:row>29</xdr:row>
      <xdr:rowOff>22225</xdr:rowOff>
    </xdr:to>
    <xdr:graphicFrame>
      <xdr:nvGraphicFramePr>
        <xdr:cNvPr id="2" name="图表 1"/>
        <xdr:cNvGraphicFramePr/>
      </xdr:nvGraphicFramePr>
      <xdr:xfrm>
        <a:off x="10795" y="225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473075</xdr:colOff>
      <xdr:row>13</xdr:row>
      <xdr:rowOff>22225</xdr:rowOff>
    </xdr:from>
    <xdr:to>
      <xdr:col>11</xdr:col>
      <xdr:colOff>787400</xdr:colOff>
      <xdr:row>29</xdr:row>
      <xdr:rowOff>22225</xdr:rowOff>
    </xdr:to>
    <xdr:graphicFrame>
      <xdr:nvGraphicFramePr>
        <xdr:cNvPr id="3" name="图表 2"/>
        <xdr:cNvGraphicFramePr/>
      </xdr:nvGraphicFramePr>
      <xdr:xfrm>
        <a:off x="4587875" y="2251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825500</xdr:colOff>
      <xdr:row>13</xdr:row>
      <xdr:rowOff>31750</xdr:rowOff>
    </xdr:from>
    <xdr:to>
      <xdr:col>18</xdr:col>
      <xdr:colOff>44450</xdr:colOff>
      <xdr:row>29</xdr:row>
      <xdr:rowOff>31750</xdr:rowOff>
    </xdr:to>
    <xdr:graphicFrame>
      <xdr:nvGraphicFramePr>
        <xdr:cNvPr id="4" name="图表 3"/>
        <xdr:cNvGraphicFramePr/>
      </xdr:nvGraphicFramePr>
      <xdr:xfrm>
        <a:off x="9197975" y="2260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254000</xdr:colOff>
      <xdr:row>29</xdr:row>
      <xdr:rowOff>117475</xdr:rowOff>
    </xdr:from>
    <xdr:to>
      <xdr:col>8</xdr:col>
      <xdr:colOff>711200</xdr:colOff>
      <xdr:row>45</xdr:row>
      <xdr:rowOff>117475</xdr:rowOff>
    </xdr:to>
    <xdr:graphicFrame>
      <xdr:nvGraphicFramePr>
        <xdr:cNvPr id="5" name="图表 4"/>
        <xdr:cNvGraphicFramePr/>
      </xdr:nvGraphicFramePr>
      <xdr:xfrm>
        <a:off x="1625600" y="5089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768350</xdr:colOff>
      <xdr:row>30</xdr:row>
      <xdr:rowOff>3175</xdr:rowOff>
    </xdr:from>
    <xdr:to>
      <xdr:col>13</xdr:col>
      <xdr:colOff>530225</xdr:colOff>
      <xdr:row>46</xdr:row>
      <xdr:rowOff>3175</xdr:rowOff>
    </xdr:to>
    <xdr:graphicFrame>
      <xdr:nvGraphicFramePr>
        <xdr:cNvPr id="6" name="图表 5"/>
        <xdr:cNvGraphicFramePr/>
      </xdr:nvGraphicFramePr>
      <xdr:xfrm>
        <a:off x="6254750" y="5146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234950</xdr:colOff>
      <xdr:row>10</xdr:row>
      <xdr:rowOff>88900</xdr:rowOff>
    </xdr:from>
    <xdr:to>
      <xdr:col>7</xdr:col>
      <xdr:colOff>6350</xdr:colOff>
      <xdr:row>26</xdr:row>
      <xdr:rowOff>88900</xdr:rowOff>
    </xdr:to>
    <xdr:graphicFrame>
      <xdr:nvGraphicFramePr>
        <xdr:cNvPr id="2" name="图表 1"/>
        <xdr:cNvGraphicFramePr/>
      </xdr:nvGraphicFramePr>
      <xdr:xfrm>
        <a:off x="234950" y="180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10</xdr:row>
      <xdr:rowOff>117475</xdr:rowOff>
    </xdr:from>
    <xdr:to>
      <xdr:col>12</xdr:col>
      <xdr:colOff>339725</xdr:colOff>
      <xdr:row>26</xdr:row>
      <xdr:rowOff>117475</xdr:rowOff>
    </xdr:to>
    <xdr:graphicFrame>
      <xdr:nvGraphicFramePr>
        <xdr:cNvPr id="3" name="图表 2"/>
        <xdr:cNvGraphicFramePr/>
      </xdr:nvGraphicFramePr>
      <xdr:xfrm>
        <a:off x="4826000" y="1831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92075</xdr:colOff>
      <xdr:row>10</xdr:row>
      <xdr:rowOff>98425</xdr:rowOff>
    </xdr:from>
    <xdr:to>
      <xdr:col>18</xdr:col>
      <xdr:colOff>273050</xdr:colOff>
      <xdr:row>26</xdr:row>
      <xdr:rowOff>98425</xdr:rowOff>
    </xdr:to>
    <xdr:graphicFrame>
      <xdr:nvGraphicFramePr>
        <xdr:cNvPr id="4" name="图表 3"/>
        <xdr:cNvGraphicFramePr/>
      </xdr:nvGraphicFramePr>
      <xdr:xfrm>
        <a:off x="9150350" y="1812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387350</xdr:colOff>
      <xdr:row>26</xdr:row>
      <xdr:rowOff>136525</xdr:rowOff>
    </xdr:from>
    <xdr:to>
      <xdr:col>8</xdr:col>
      <xdr:colOff>844550</xdr:colOff>
      <xdr:row>42</xdr:row>
      <xdr:rowOff>136525</xdr:rowOff>
    </xdr:to>
    <xdr:graphicFrame>
      <xdr:nvGraphicFramePr>
        <xdr:cNvPr id="5" name="图表 4"/>
        <xdr:cNvGraphicFramePr/>
      </xdr:nvGraphicFramePr>
      <xdr:xfrm>
        <a:off x="1758950" y="4594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958850</xdr:colOff>
      <xdr:row>27</xdr:row>
      <xdr:rowOff>22225</xdr:rowOff>
    </xdr:from>
    <xdr:to>
      <xdr:col>14</xdr:col>
      <xdr:colOff>311150</xdr:colOff>
      <xdr:row>43</xdr:row>
      <xdr:rowOff>22225</xdr:rowOff>
    </xdr:to>
    <xdr:graphicFrame>
      <xdr:nvGraphicFramePr>
        <xdr:cNvPr id="6" name="图表 5"/>
        <xdr:cNvGraphicFramePr/>
      </xdr:nvGraphicFramePr>
      <xdr:xfrm>
        <a:off x="6445250" y="4651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82550</xdr:colOff>
      <xdr:row>9</xdr:row>
      <xdr:rowOff>127000</xdr:rowOff>
    </xdr:from>
    <xdr:to>
      <xdr:col>6</xdr:col>
      <xdr:colOff>539750</xdr:colOff>
      <xdr:row>25</xdr:row>
      <xdr:rowOff>127000</xdr:rowOff>
    </xdr:to>
    <xdr:graphicFrame>
      <xdr:nvGraphicFramePr>
        <xdr:cNvPr id="2" name="图表 1"/>
        <xdr:cNvGraphicFramePr/>
      </xdr:nvGraphicFramePr>
      <xdr:xfrm>
        <a:off x="82550" y="1670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177800</xdr:colOff>
      <xdr:row>9</xdr:row>
      <xdr:rowOff>117475</xdr:rowOff>
    </xdr:from>
    <xdr:to>
      <xdr:col>13</xdr:col>
      <xdr:colOff>358775</xdr:colOff>
      <xdr:row>25</xdr:row>
      <xdr:rowOff>117475</xdr:rowOff>
    </xdr:to>
    <xdr:graphicFrame>
      <xdr:nvGraphicFramePr>
        <xdr:cNvPr id="3" name="图表 2"/>
        <xdr:cNvGraphicFramePr/>
      </xdr:nvGraphicFramePr>
      <xdr:xfrm>
        <a:off x="4978400" y="1660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workbookViewId="0">
      <selection activeCell="F10" sqref="F10"/>
    </sheetView>
  </sheetViews>
  <sheetFormatPr defaultColWidth="9" defaultRowHeight="13.5"/>
  <cols>
    <col min="12" max="16" width="12.625"/>
  </cols>
  <sheetData>
    <row r="1" spans="1:16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K1" t="s">
        <v>1</v>
      </c>
      <c r="L1" s="1">
        <v>1</v>
      </c>
      <c r="M1" s="1">
        <v>2</v>
      </c>
      <c r="N1" s="1">
        <v>3</v>
      </c>
      <c r="O1" s="1">
        <v>4</v>
      </c>
      <c r="P1" s="1">
        <v>5</v>
      </c>
    </row>
    <row r="2" spans="1:16">
      <c r="A2" s="1" t="s">
        <v>2</v>
      </c>
      <c r="B2" s="1">
        <v>79</v>
      </c>
      <c r="C2" s="1">
        <v>6</v>
      </c>
      <c r="D2" s="1">
        <v>17</v>
      </c>
      <c r="E2" s="1">
        <v>4</v>
      </c>
      <c r="F2" s="1">
        <v>1</v>
      </c>
      <c r="K2" s="1" t="s">
        <v>2</v>
      </c>
      <c r="L2">
        <f>B2/B10%</f>
        <v>50.6410256410256</v>
      </c>
      <c r="M2">
        <f>C2/30%</f>
        <v>20</v>
      </c>
      <c r="N2">
        <f>D2/49%</f>
        <v>34.6938775510204</v>
      </c>
      <c r="O2">
        <f>E2/46%</f>
        <v>8.69565217391304</v>
      </c>
      <c r="P2">
        <f>F2/313%</f>
        <v>0.319488817891374</v>
      </c>
    </row>
    <row r="3" spans="1:16">
      <c r="A3" s="1" t="s">
        <v>3</v>
      </c>
      <c r="B3" s="1">
        <v>3</v>
      </c>
      <c r="C3" s="1">
        <v>1</v>
      </c>
      <c r="D3" s="1">
        <v>4</v>
      </c>
      <c r="E3" s="1">
        <v>5</v>
      </c>
      <c r="F3" s="1">
        <v>3</v>
      </c>
      <c r="K3" s="1" t="s">
        <v>3</v>
      </c>
      <c r="L3">
        <f t="shared" ref="L3:L9" si="0">B3/156%</f>
        <v>1.92307692307692</v>
      </c>
      <c r="M3">
        <f t="shared" ref="M3:M9" si="1">C3/30%</f>
        <v>3.33333333333333</v>
      </c>
      <c r="N3">
        <f t="shared" ref="N3:N9" si="2">D3/49%</f>
        <v>8.16326530612245</v>
      </c>
      <c r="O3">
        <f t="shared" ref="O3:O9" si="3">E3/46%</f>
        <v>10.8695652173913</v>
      </c>
      <c r="P3">
        <f t="shared" ref="P3:P9" si="4">F3/313%</f>
        <v>0.958466453674121</v>
      </c>
    </row>
    <row r="4" spans="1:16">
      <c r="A4" s="1" t="s">
        <v>4</v>
      </c>
      <c r="B4" s="1">
        <v>25</v>
      </c>
      <c r="C4" s="1">
        <v>5</v>
      </c>
      <c r="D4" s="1">
        <v>7</v>
      </c>
      <c r="E4" s="1">
        <v>1</v>
      </c>
      <c r="F4" s="1">
        <v>1</v>
      </c>
      <c r="K4" s="1" t="s">
        <v>4</v>
      </c>
      <c r="L4">
        <f t="shared" si="0"/>
        <v>16.025641025641</v>
      </c>
      <c r="M4">
        <f t="shared" si="1"/>
        <v>16.6666666666667</v>
      </c>
      <c r="N4">
        <f t="shared" si="2"/>
        <v>14.2857142857143</v>
      </c>
      <c r="O4">
        <f t="shared" si="3"/>
        <v>2.17391304347826</v>
      </c>
      <c r="P4">
        <f t="shared" si="4"/>
        <v>0.319488817891374</v>
      </c>
    </row>
    <row r="5" spans="1:16">
      <c r="A5" s="1" t="s">
        <v>5</v>
      </c>
      <c r="B5" s="1">
        <v>24</v>
      </c>
      <c r="C5" s="1">
        <v>11</v>
      </c>
      <c r="D5" s="1">
        <v>12</v>
      </c>
      <c r="E5" s="1">
        <v>22</v>
      </c>
      <c r="F5" s="1">
        <v>8</v>
      </c>
      <c r="K5" s="1" t="s">
        <v>5</v>
      </c>
      <c r="L5">
        <f t="shared" si="0"/>
        <v>15.3846153846154</v>
      </c>
      <c r="M5">
        <f t="shared" si="1"/>
        <v>36.6666666666667</v>
      </c>
      <c r="N5">
        <f t="shared" si="2"/>
        <v>24.4897959183673</v>
      </c>
      <c r="O5">
        <f t="shared" si="3"/>
        <v>47.8260869565217</v>
      </c>
      <c r="P5">
        <f t="shared" si="4"/>
        <v>2.55591054313099</v>
      </c>
    </row>
    <row r="6" spans="1:16">
      <c r="A6" s="1" t="s">
        <v>6</v>
      </c>
      <c r="B6" s="1">
        <v>15</v>
      </c>
      <c r="C6" s="1">
        <v>1</v>
      </c>
      <c r="D6" s="1">
        <v>2</v>
      </c>
      <c r="E6" s="1">
        <v>0</v>
      </c>
      <c r="F6" s="1">
        <v>0</v>
      </c>
      <c r="K6" s="1" t="s">
        <v>6</v>
      </c>
      <c r="L6">
        <f t="shared" si="0"/>
        <v>9.61538461538461</v>
      </c>
      <c r="M6">
        <f t="shared" si="1"/>
        <v>3.33333333333333</v>
      </c>
      <c r="N6">
        <f t="shared" si="2"/>
        <v>4.08163265306122</v>
      </c>
      <c r="O6">
        <f t="shared" si="3"/>
        <v>0</v>
      </c>
      <c r="P6">
        <f t="shared" si="4"/>
        <v>0</v>
      </c>
    </row>
    <row r="7" spans="1:16">
      <c r="A7" s="1" t="s">
        <v>7</v>
      </c>
      <c r="B7" s="1">
        <v>7</v>
      </c>
      <c r="C7" s="1">
        <v>3</v>
      </c>
      <c r="D7" s="1">
        <v>5</v>
      </c>
      <c r="E7" s="1">
        <v>10</v>
      </c>
      <c r="F7" s="1">
        <v>10</v>
      </c>
      <c r="K7" s="1" t="s">
        <v>7</v>
      </c>
      <c r="L7">
        <f t="shared" si="0"/>
        <v>4.48717948717949</v>
      </c>
      <c r="M7">
        <f t="shared" si="1"/>
        <v>10</v>
      </c>
      <c r="N7">
        <f t="shared" si="2"/>
        <v>10.2040816326531</v>
      </c>
      <c r="O7">
        <f t="shared" si="3"/>
        <v>21.7391304347826</v>
      </c>
      <c r="P7">
        <f t="shared" si="4"/>
        <v>3.19488817891374</v>
      </c>
    </row>
    <row r="8" spans="1:16">
      <c r="A8" s="1" t="s">
        <v>8</v>
      </c>
      <c r="B8" s="1">
        <v>0</v>
      </c>
      <c r="C8" s="1">
        <v>2</v>
      </c>
      <c r="D8" s="1">
        <v>1</v>
      </c>
      <c r="E8" s="1">
        <v>2</v>
      </c>
      <c r="F8" s="1">
        <v>290</v>
      </c>
      <c r="K8" s="1" t="s">
        <v>8</v>
      </c>
      <c r="L8">
        <f t="shared" si="0"/>
        <v>0</v>
      </c>
      <c r="M8">
        <f t="shared" si="1"/>
        <v>6.66666666666667</v>
      </c>
      <c r="N8">
        <f t="shared" si="2"/>
        <v>2.04081632653061</v>
      </c>
      <c r="O8">
        <f t="shared" si="3"/>
        <v>4.34782608695652</v>
      </c>
      <c r="P8">
        <f t="shared" si="4"/>
        <v>92.6517571884984</v>
      </c>
    </row>
    <row r="9" spans="1:16">
      <c r="A9" s="1" t="s">
        <v>9</v>
      </c>
      <c r="B9" s="1">
        <v>3</v>
      </c>
      <c r="C9" s="1">
        <v>1</v>
      </c>
      <c r="D9" s="1">
        <v>1</v>
      </c>
      <c r="E9" s="1">
        <v>2</v>
      </c>
      <c r="F9" s="1">
        <v>0</v>
      </c>
      <c r="K9" s="1" t="s">
        <v>9</v>
      </c>
      <c r="L9">
        <f t="shared" si="0"/>
        <v>1.92307692307692</v>
      </c>
      <c r="M9">
        <f t="shared" si="1"/>
        <v>3.33333333333333</v>
      </c>
      <c r="N9">
        <f t="shared" si="2"/>
        <v>2.04081632653061</v>
      </c>
      <c r="O9">
        <f t="shared" si="3"/>
        <v>4.34782608695652</v>
      </c>
      <c r="P9">
        <f t="shared" si="4"/>
        <v>0</v>
      </c>
    </row>
    <row r="10" spans="1:6">
      <c r="A10" s="1" t="s">
        <v>10</v>
      </c>
      <c r="B10" s="1">
        <f>SUM(B2:B9)</f>
        <v>156</v>
      </c>
      <c r="C10" s="1">
        <f>SUM(C2:C9)</f>
        <v>30</v>
      </c>
      <c r="D10" s="1">
        <f>SUM(D2:D9)</f>
        <v>49</v>
      </c>
      <c r="E10" s="1">
        <f>SUM(E2:E9)</f>
        <v>46</v>
      </c>
      <c r="F10" s="1">
        <f>SUM(F2:F9)</f>
        <v>313</v>
      </c>
    </row>
  </sheetData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topLeftCell="A4" workbookViewId="0">
      <selection activeCell="Q46" sqref="Q46"/>
    </sheetView>
  </sheetViews>
  <sheetFormatPr defaultColWidth="9" defaultRowHeight="13.5"/>
  <cols>
    <col min="9" max="13" width="12.625"/>
  </cols>
  <sheetData>
    <row r="1" spans="1:1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I1" s="1">
        <v>1</v>
      </c>
      <c r="J1" s="1">
        <v>2</v>
      </c>
      <c r="K1" s="1">
        <v>3</v>
      </c>
      <c r="L1" s="1">
        <v>4</v>
      </c>
      <c r="M1" s="1">
        <v>5</v>
      </c>
    </row>
    <row r="2" spans="1:13">
      <c r="A2" s="1" t="s">
        <v>2</v>
      </c>
      <c r="B2" s="1">
        <v>99</v>
      </c>
      <c r="C2" s="1">
        <v>12</v>
      </c>
      <c r="D2" s="1">
        <v>9</v>
      </c>
      <c r="E2" s="1">
        <v>4</v>
      </c>
      <c r="F2" s="1">
        <v>3</v>
      </c>
      <c r="H2" s="1" t="s">
        <v>2</v>
      </c>
      <c r="I2">
        <f>B2/188%</f>
        <v>52.6595744680851</v>
      </c>
      <c r="J2">
        <f>C2/42%</f>
        <v>28.5714285714286</v>
      </c>
      <c r="K2">
        <f>D2/55%</f>
        <v>16.3636363636364</v>
      </c>
      <c r="L2">
        <f>E2/52%</f>
        <v>7.69230769230769</v>
      </c>
      <c r="M2">
        <f>F2/274%</f>
        <v>1.09489051094891</v>
      </c>
    </row>
    <row r="3" spans="1:13">
      <c r="A3" s="1" t="s">
        <v>3</v>
      </c>
      <c r="B3" s="1">
        <v>12</v>
      </c>
      <c r="C3" s="1">
        <v>2</v>
      </c>
      <c r="D3" s="1">
        <v>4</v>
      </c>
      <c r="E3" s="1">
        <v>14</v>
      </c>
      <c r="F3" s="1">
        <v>10</v>
      </c>
      <c r="H3" s="1" t="s">
        <v>3</v>
      </c>
      <c r="I3">
        <f t="shared" ref="I3:I10" si="0">B3/188%</f>
        <v>6.38297872340426</v>
      </c>
      <c r="J3">
        <f t="shared" ref="J3:J10" si="1">C3/42%</f>
        <v>4.76190476190476</v>
      </c>
      <c r="K3">
        <f t="shared" ref="K3:K10" si="2">D3/55%</f>
        <v>7.27272727272727</v>
      </c>
      <c r="L3">
        <f t="shared" ref="L3:L10" si="3">E3/52%</f>
        <v>26.9230769230769</v>
      </c>
      <c r="M3">
        <f t="shared" ref="M3:M10" si="4">F3/274%</f>
        <v>3.64963503649635</v>
      </c>
    </row>
    <row r="4" spans="1:13">
      <c r="A4" s="1" t="s">
        <v>4</v>
      </c>
      <c r="B4" s="1">
        <v>8</v>
      </c>
      <c r="C4" s="1">
        <v>8</v>
      </c>
      <c r="D4" s="1">
        <v>6</v>
      </c>
      <c r="E4" s="1">
        <v>4</v>
      </c>
      <c r="F4" s="1">
        <v>0</v>
      </c>
      <c r="H4" s="1" t="s">
        <v>4</v>
      </c>
      <c r="I4">
        <f t="shared" si="0"/>
        <v>4.25531914893617</v>
      </c>
      <c r="J4">
        <f t="shared" si="1"/>
        <v>19.047619047619</v>
      </c>
      <c r="K4">
        <f t="shared" si="2"/>
        <v>10.9090909090909</v>
      </c>
      <c r="L4">
        <f t="shared" si="3"/>
        <v>7.69230769230769</v>
      </c>
      <c r="M4">
        <f t="shared" si="4"/>
        <v>0</v>
      </c>
    </row>
    <row r="5" spans="1:13">
      <c r="A5" s="1" t="s">
        <v>5</v>
      </c>
      <c r="B5" s="1">
        <v>37</v>
      </c>
      <c r="C5" s="1">
        <v>10</v>
      </c>
      <c r="D5" s="1">
        <v>20</v>
      </c>
      <c r="E5" s="1">
        <v>19</v>
      </c>
      <c r="F5" s="1">
        <v>18</v>
      </c>
      <c r="H5" s="1" t="s">
        <v>5</v>
      </c>
      <c r="I5">
        <f t="shared" si="0"/>
        <v>19.6808510638298</v>
      </c>
      <c r="J5">
        <f t="shared" si="1"/>
        <v>23.8095238095238</v>
      </c>
      <c r="K5">
        <f t="shared" si="2"/>
        <v>36.3636363636364</v>
      </c>
      <c r="L5">
        <f t="shared" si="3"/>
        <v>36.5384615384615</v>
      </c>
      <c r="M5">
        <f t="shared" si="4"/>
        <v>6.56934306569343</v>
      </c>
    </row>
    <row r="6" spans="1:13">
      <c r="A6" s="1" t="s">
        <v>6</v>
      </c>
      <c r="B6" s="1">
        <v>5</v>
      </c>
      <c r="C6" s="1">
        <v>2</v>
      </c>
      <c r="D6" s="1">
        <v>2</v>
      </c>
      <c r="E6" s="1">
        <v>0</v>
      </c>
      <c r="F6" s="1">
        <v>1</v>
      </c>
      <c r="H6" s="1" t="s">
        <v>6</v>
      </c>
      <c r="I6">
        <f t="shared" si="0"/>
        <v>2.65957446808511</v>
      </c>
      <c r="J6">
        <f t="shared" si="1"/>
        <v>4.76190476190476</v>
      </c>
      <c r="K6">
        <f t="shared" si="2"/>
        <v>3.63636363636364</v>
      </c>
      <c r="L6">
        <f t="shared" si="3"/>
        <v>0</v>
      </c>
      <c r="M6">
        <f t="shared" si="4"/>
        <v>0.364963503649635</v>
      </c>
    </row>
    <row r="7" spans="1:13">
      <c r="A7" s="1" t="s">
        <v>7</v>
      </c>
      <c r="B7" s="1">
        <v>20</v>
      </c>
      <c r="C7" s="1">
        <v>6</v>
      </c>
      <c r="D7" s="1">
        <v>11</v>
      </c>
      <c r="E7" s="1">
        <v>7</v>
      </c>
      <c r="F7" s="1">
        <v>4</v>
      </c>
      <c r="H7" s="1" t="s">
        <v>7</v>
      </c>
      <c r="I7">
        <f t="shared" si="0"/>
        <v>10.6382978723404</v>
      </c>
      <c r="J7">
        <f t="shared" si="1"/>
        <v>14.2857142857143</v>
      </c>
      <c r="K7">
        <f t="shared" si="2"/>
        <v>20</v>
      </c>
      <c r="L7">
        <f t="shared" si="3"/>
        <v>13.4615384615385</v>
      </c>
      <c r="M7">
        <f t="shared" si="4"/>
        <v>1.45985401459854</v>
      </c>
    </row>
    <row r="8" spans="1:13">
      <c r="A8" s="1" t="s">
        <v>11</v>
      </c>
      <c r="B8" s="1">
        <v>0</v>
      </c>
      <c r="C8" s="1">
        <v>0</v>
      </c>
      <c r="D8" s="1">
        <v>0</v>
      </c>
      <c r="E8" s="1">
        <v>4</v>
      </c>
      <c r="F8" s="1">
        <v>229</v>
      </c>
      <c r="H8" s="1" t="s">
        <v>11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7.69230769230769</v>
      </c>
      <c r="M8">
        <f t="shared" si="4"/>
        <v>83.5766423357664</v>
      </c>
    </row>
    <row r="9" spans="1:13">
      <c r="A9" s="1" t="s">
        <v>12</v>
      </c>
      <c r="B9" s="1">
        <v>0</v>
      </c>
      <c r="C9" s="1">
        <v>0</v>
      </c>
      <c r="D9" s="1">
        <v>0</v>
      </c>
      <c r="E9" s="1">
        <v>0</v>
      </c>
      <c r="F9" s="1">
        <v>8</v>
      </c>
      <c r="H9" s="1" t="s">
        <v>12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2.91970802919708</v>
      </c>
    </row>
    <row r="10" spans="1:13">
      <c r="A10" s="1" t="s">
        <v>13</v>
      </c>
      <c r="B10" s="1">
        <v>7</v>
      </c>
      <c r="C10" s="1">
        <v>2</v>
      </c>
      <c r="D10" s="1">
        <v>3</v>
      </c>
      <c r="E10" s="1">
        <v>0</v>
      </c>
      <c r="F10" s="1">
        <v>1</v>
      </c>
      <c r="H10" s="1" t="s">
        <v>13</v>
      </c>
      <c r="I10">
        <f t="shared" si="0"/>
        <v>3.72340425531915</v>
      </c>
      <c r="J10">
        <f t="shared" si="1"/>
        <v>4.76190476190476</v>
      </c>
      <c r="K10">
        <f t="shared" si="2"/>
        <v>5.45454545454545</v>
      </c>
      <c r="L10">
        <f t="shared" si="3"/>
        <v>0</v>
      </c>
      <c r="M10">
        <f t="shared" si="4"/>
        <v>0.364963503649635</v>
      </c>
    </row>
    <row r="11" spans="1:6">
      <c r="A11" s="1" t="s">
        <v>10</v>
      </c>
      <c r="B11" s="1">
        <f>SUM(B2:B10)</f>
        <v>188</v>
      </c>
      <c r="C11" s="1">
        <f>SUM(C2:C10)</f>
        <v>42</v>
      </c>
      <c r="D11" s="1">
        <f>SUM(D2:D10)</f>
        <v>55</v>
      </c>
      <c r="E11" s="1">
        <f>SUM(E2:E10)</f>
        <v>52</v>
      </c>
      <c r="F11" s="1">
        <f>SUM(F2:F10)</f>
        <v>274</v>
      </c>
    </row>
  </sheetData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P42" sqref="P42"/>
    </sheetView>
  </sheetViews>
  <sheetFormatPr defaultColWidth="9" defaultRowHeight="13.5"/>
  <cols>
    <col min="9" max="10" width="12.625"/>
    <col min="12" max="13" width="12.625"/>
  </cols>
  <sheetData>
    <row r="1" spans="1:1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H1" s="1" t="s">
        <v>0</v>
      </c>
      <c r="I1" s="2">
        <v>1</v>
      </c>
      <c r="J1" s="2">
        <v>2</v>
      </c>
      <c r="K1" s="2">
        <v>3</v>
      </c>
      <c r="L1" s="2">
        <v>4</v>
      </c>
      <c r="M1" s="2">
        <v>5</v>
      </c>
    </row>
    <row r="2" spans="1:13">
      <c r="A2" s="1" t="s">
        <v>14</v>
      </c>
      <c r="B2" s="1">
        <v>51</v>
      </c>
      <c r="C2" s="1">
        <v>4</v>
      </c>
      <c r="D2" s="1">
        <v>1</v>
      </c>
      <c r="E2" s="1">
        <v>4</v>
      </c>
      <c r="F2" s="1">
        <v>0</v>
      </c>
      <c r="H2" s="1" t="s">
        <v>14</v>
      </c>
      <c r="I2">
        <f>B2/107%</f>
        <v>47.6635514018692</v>
      </c>
      <c r="J2">
        <f>C2/7%</f>
        <v>57.1428571428571</v>
      </c>
      <c r="K2">
        <f>D2/5%</f>
        <v>20</v>
      </c>
      <c r="L2">
        <f>E2/14%</f>
        <v>28.5714285714286</v>
      </c>
      <c r="M2">
        <f>F2/641%</f>
        <v>0</v>
      </c>
    </row>
    <row r="3" spans="1:13">
      <c r="A3" s="1" t="s">
        <v>15</v>
      </c>
      <c r="B3" s="1">
        <v>18</v>
      </c>
      <c r="C3" s="1">
        <v>0</v>
      </c>
      <c r="D3" s="1">
        <v>0</v>
      </c>
      <c r="E3" s="1">
        <v>0</v>
      </c>
      <c r="F3" s="1">
        <v>0</v>
      </c>
      <c r="H3" s="1" t="s">
        <v>15</v>
      </c>
      <c r="I3">
        <f t="shared" ref="I3:I9" si="0">B3/107%</f>
        <v>16.8224299065421</v>
      </c>
      <c r="J3">
        <f t="shared" ref="J3:J9" si="1">C3/7%</f>
        <v>0</v>
      </c>
      <c r="K3">
        <f t="shared" ref="K3:K9" si="2">D3/5%</f>
        <v>0</v>
      </c>
      <c r="L3">
        <f t="shared" ref="L3:L9" si="3">E3/14%</f>
        <v>0</v>
      </c>
      <c r="M3">
        <f t="shared" ref="M3:M9" si="4">F3/641%</f>
        <v>0</v>
      </c>
    </row>
    <row r="4" spans="1:13">
      <c r="A4" s="1" t="s">
        <v>16</v>
      </c>
      <c r="B4" s="1">
        <v>11</v>
      </c>
      <c r="C4" s="1">
        <v>0</v>
      </c>
      <c r="D4" s="1">
        <v>2</v>
      </c>
      <c r="E4" s="1">
        <v>1</v>
      </c>
      <c r="F4" s="1">
        <v>0</v>
      </c>
      <c r="H4" s="1" t="s">
        <v>16</v>
      </c>
      <c r="I4">
        <f t="shared" si="0"/>
        <v>10.2803738317757</v>
      </c>
      <c r="J4">
        <f t="shared" si="1"/>
        <v>0</v>
      </c>
      <c r="K4">
        <f t="shared" si="2"/>
        <v>40</v>
      </c>
      <c r="L4">
        <f t="shared" si="3"/>
        <v>7.14285714285714</v>
      </c>
      <c r="M4">
        <f t="shared" si="4"/>
        <v>0</v>
      </c>
    </row>
    <row r="5" spans="1:13">
      <c r="A5" s="1" t="s">
        <v>5</v>
      </c>
      <c r="B5" s="1">
        <v>17</v>
      </c>
      <c r="C5" s="1">
        <v>2</v>
      </c>
      <c r="D5" s="1">
        <v>2</v>
      </c>
      <c r="E5" s="1">
        <v>3</v>
      </c>
      <c r="F5" s="1">
        <v>2</v>
      </c>
      <c r="H5" s="1" t="s">
        <v>5</v>
      </c>
      <c r="I5">
        <f t="shared" si="0"/>
        <v>15.8878504672897</v>
      </c>
      <c r="J5">
        <f t="shared" si="1"/>
        <v>28.5714285714286</v>
      </c>
      <c r="K5">
        <f t="shared" si="2"/>
        <v>40</v>
      </c>
      <c r="L5">
        <f t="shared" si="3"/>
        <v>21.4285714285714</v>
      </c>
      <c r="M5">
        <f t="shared" si="4"/>
        <v>0.31201248049922</v>
      </c>
    </row>
    <row r="6" spans="1:13">
      <c r="A6" s="1" t="s">
        <v>17</v>
      </c>
      <c r="B6" s="1">
        <v>0</v>
      </c>
      <c r="C6" s="1">
        <v>0</v>
      </c>
      <c r="D6" s="1">
        <v>0</v>
      </c>
      <c r="E6" s="1">
        <v>3</v>
      </c>
      <c r="F6" s="1">
        <v>243</v>
      </c>
      <c r="H6" s="1" t="s">
        <v>17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21.4285714285714</v>
      </c>
      <c r="M6">
        <f t="shared" si="4"/>
        <v>37.9095163806552</v>
      </c>
    </row>
    <row r="7" spans="1:13">
      <c r="A7" s="1" t="s">
        <v>18</v>
      </c>
      <c r="B7" s="1">
        <v>0</v>
      </c>
      <c r="C7" s="1">
        <v>0</v>
      </c>
      <c r="D7" s="1">
        <v>0</v>
      </c>
      <c r="E7" s="1">
        <v>1</v>
      </c>
      <c r="F7" s="1">
        <v>396</v>
      </c>
      <c r="H7" s="1" t="s">
        <v>18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7.14285714285714</v>
      </c>
      <c r="M7">
        <f t="shared" si="4"/>
        <v>61.7784711388456</v>
      </c>
    </row>
    <row r="8" spans="1:13">
      <c r="A8" s="1" t="s">
        <v>19</v>
      </c>
      <c r="B8" s="1">
        <v>4</v>
      </c>
      <c r="C8" s="1"/>
      <c r="D8" s="1"/>
      <c r="E8" s="1">
        <v>2</v>
      </c>
      <c r="F8" s="1"/>
      <c r="H8" s="1" t="s">
        <v>19</v>
      </c>
      <c r="I8">
        <f t="shared" si="0"/>
        <v>3.73831775700935</v>
      </c>
      <c r="J8">
        <f t="shared" si="1"/>
        <v>0</v>
      </c>
      <c r="K8">
        <f t="shared" si="2"/>
        <v>0</v>
      </c>
      <c r="L8">
        <f t="shared" si="3"/>
        <v>14.2857142857143</v>
      </c>
      <c r="M8">
        <f t="shared" si="4"/>
        <v>0</v>
      </c>
    </row>
    <row r="9" spans="1:13">
      <c r="A9" s="1" t="s">
        <v>20</v>
      </c>
      <c r="B9" s="1">
        <v>6</v>
      </c>
      <c r="C9" s="1">
        <v>1</v>
      </c>
      <c r="D9" s="1"/>
      <c r="E9" s="1"/>
      <c r="F9" s="1"/>
      <c r="H9" s="1" t="s">
        <v>20</v>
      </c>
      <c r="I9">
        <f t="shared" si="0"/>
        <v>5.60747663551402</v>
      </c>
      <c r="J9">
        <f t="shared" si="1"/>
        <v>14.2857142857143</v>
      </c>
      <c r="K9">
        <f t="shared" si="2"/>
        <v>0</v>
      </c>
      <c r="L9">
        <f t="shared" si="3"/>
        <v>0</v>
      </c>
      <c r="M9">
        <f t="shared" si="4"/>
        <v>0</v>
      </c>
    </row>
    <row r="10" spans="1:6">
      <c r="A10" s="1" t="s">
        <v>10</v>
      </c>
      <c r="B10" s="1">
        <f>SUM(B2:B9)</f>
        <v>107</v>
      </c>
      <c r="C10" s="1">
        <f>SUM(C2:C9)</f>
        <v>7</v>
      </c>
      <c r="D10" s="1">
        <f>SUM(D2:D9)</f>
        <v>5</v>
      </c>
      <c r="E10" s="1">
        <f>SUM(E2:E9)</f>
        <v>14</v>
      </c>
      <c r="F10" s="1">
        <f>SUM(F2:F9)</f>
        <v>641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Q20" sqref="Q20"/>
    </sheetView>
  </sheetViews>
  <sheetFormatPr defaultColWidth="9" defaultRowHeight="13.5"/>
  <cols>
    <col min="9" max="9" width="12.625"/>
  </cols>
  <sheetData>
    <row r="1" spans="1:1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H1" s="1" t="s">
        <v>0</v>
      </c>
      <c r="I1" s="1">
        <v>1</v>
      </c>
      <c r="J1" s="1">
        <v>2</v>
      </c>
      <c r="K1" s="1">
        <v>3</v>
      </c>
      <c r="L1" s="1">
        <v>4</v>
      </c>
      <c r="M1" s="1">
        <v>5</v>
      </c>
    </row>
    <row r="2" spans="1:11">
      <c r="A2" s="1" t="s">
        <v>14</v>
      </c>
      <c r="B2" s="1">
        <v>29</v>
      </c>
      <c r="C2" s="1">
        <v>2</v>
      </c>
      <c r="D2" s="1">
        <v>0</v>
      </c>
      <c r="E2" s="1">
        <v>0</v>
      </c>
      <c r="F2" s="1">
        <v>0</v>
      </c>
      <c r="H2" s="1" t="s">
        <v>14</v>
      </c>
      <c r="I2">
        <f>B2/59%</f>
        <v>49.1525423728814</v>
      </c>
      <c r="J2">
        <f>C2/5%</f>
        <v>40</v>
      </c>
      <c r="K2">
        <f>D2/4%</f>
        <v>0</v>
      </c>
    </row>
    <row r="3" spans="1:11">
      <c r="A3" s="1" t="s">
        <v>15</v>
      </c>
      <c r="B3" s="1">
        <v>3</v>
      </c>
      <c r="C3" s="1">
        <v>1</v>
      </c>
      <c r="D3" s="1">
        <v>0</v>
      </c>
      <c r="E3" s="1">
        <v>0</v>
      </c>
      <c r="F3" s="1">
        <v>0</v>
      </c>
      <c r="H3" s="1" t="s">
        <v>15</v>
      </c>
      <c r="I3">
        <f t="shared" ref="I3:I8" si="0">B3/59%</f>
        <v>5.08474576271187</v>
      </c>
      <c r="J3">
        <f t="shared" ref="J3:J8" si="1">C3/5%</f>
        <v>20</v>
      </c>
      <c r="K3">
        <f t="shared" ref="K3:K8" si="2">D3/4%</f>
        <v>0</v>
      </c>
    </row>
    <row r="4" spans="1:11">
      <c r="A4" s="1" t="s">
        <v>21</v>
      </c>
      <c r="B4" s="1">
        <v>2</v>
      </c>
      <c r="C4" s="1">
        <v>0</v>
      </c>
      <c r="D4" s="1">
        <v>0</v>
      </c>
      <c r="E4" s="1">
        <v>0</v>
      </c>
      <c r="F4" s="1">
        <v>0</v>
      </c>
      <c r="H4" s="1" t="s">
        <v>21</v>
      </c>
      <c r="I4">
        <f t="shared" si="0"/>
        <v>3.38983050847458</v>
      </c>
      <c r="J4">
        <f t="shared" si="1"/>
        <v>0</v>
      </c>
      <c r="K4">
        <f t="shared" si="2"/>
        <v>0</v>
      </c>
    </row>
    <row r="5" spans="1:11">
      <c r="A5" s="1" t="s">
        <v>16</v>
      </c>
      <c r="B5" s="1">
        <v>7</v>
      </c>
      <c r="C5" s="1">
        <v>2</v>
      </c>
      <c r="D5" s="1">
        <v>4</v>
      </c>
      <c r="E5" s="1">
        <v>1</v>
      </c>
      <c r="F5" s="1">
        <v>0</v>
      </c>
      <c r="H5" s="1" t="s">
        <v>16</v>
      </c>
      <c r="I5">
        <f t="shared" si="0"/>
        <v>11.864406779661</v>
      </c>
      <c r="J5">
        <f t="shared" si="1"/>
        <v>40</v>
      </c>
      <c r="K5">
        <f t="shared" si="2"/>
        <v>100</v>
      </c>
    </row>
    <row r="6" spans="1:11">
      <c r="A6" s="1" t="s">
        <v>5</v>
      </c>
      <c r="B6" s="1">
        <v>8</v>
      </c>
      <c r="C6" s="1">
        <v>0</v>
      </c>
      <c r="D6" s="1">
        <v>0</v>
      </c>
      <c r="E6" s="1">
        <v>0</v>
      </c>
      <c r="F6" s="1">
        <v>0</v>
      </c>
      <c r="H6" s="1" t="s">
        <v>5</v>
      </c>
      <c r="I6">
        <f t="shared" si="0"/>
        <v>13.5593220338983</v>
      </c>
      <c r="J6">
        <f t="shared" si="1"/>
        <v>0</v>
      </c>
      <c r="K6">
        <f t="shared" si="2"/>
        <v>0</v>
      </c>
    </row>
    <row r="7" spans="1:11">
      <c r="A7" s="1" t="s">
        <v>18</v>
      </c>
      <c r="B7" s="1">
        <v>0</v>
      </c>
      <c r="C7" s="1">
        <v>0</v>
      </c>
      <c r="D7" s="1">
        <v>0</v>
      </c>
      <c r="E7" s="1">
        <v>0</v>
      </c>
      <c r="F7" s="1">
        <v>693</v>
      </c>
      <c r="H7" s="1" t="s">
        <v>18</v>
      </c>
      <c r="I7">
        <f t="shared" si="0"/>
        <v>0</v>
      </c>
      <c r="J7">
        <f t="shared" si="1"/>
        <v>0</v>
      </c>
      <c r="K7">
        <f t="shared" si="2"/>
        <v>0</v>
      </c>
    </row>
    <row r="8" spans="1:11">
      <c r="A8" s="1" t="s">
        <v>22</v>
      </c>
      <c r="B8" s="1">
        <v>10</v>
      </c>
      <c r="C8" s="1">
        <v>0</v>
      </c>
      <c r="D8" s="1">
        <v>0</v>
      </c>
      <c r="E8" s="1">
        <v>0</v>
      </c>
      <c r="F8" s="1">
        <v>0</v>
      </c>
      <c r="H8" s="1" t="s">
        <v>22</v>
      </c>
      <c r="I8">
        <f t="shared" si="0"/>
        <v>16.9491525423729</v>
      </c>
      <c r="J8">
        <f t="shared" si="1"/>
        <v>0</v>
      </c>
      <c r="K8">
        <f t="shared" si="2"/>
        <v>0</v>
      </c>
    </row>
    <row r="9" spans="1:6">
      <c r="A9" s="1" t="s">
        <v>10</v>
      </c>
      <c r="B9" s="1">
        <f>SUM(B2:B8)</f>
        <v>59</v>
      </c>
      <c r="C9" s="1">
        <f>SUM(C2:C8)</f>
        <v>5</v>
      </c>
      <c r="D9" s="1">
        <f>SUM(D2:D8)</f>
        <v>4</v>
      </c>
      <c r="E9" s="1">
        <f>SUM(E2:E8)</f>
        <v>1</v>
      </c>
      <c r="F9" s="1">
        <f>SUM(F2:F8)</f>
        <v>693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高德</vt:lpstr>
      <vt:lpstr>百度</vt:lpstr>
      <vt:lpstr>携程</vt:lpstr>
      <vt:lpstr>去哪儿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倒转流年丶只为一眼红颜</cp:lastModifiedBy>
  <dcterms:created xsi:type="dcterms:W3CDTF">2015-06-05T18:19:00Z</dcterms:created>
  <dcterms:modified xsi:type="dcterms:W3CDTF">2018-12-06T16:07:20Z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2052-10.1.0.7671</vt:lpwstr>
  </property>
</Properties>
</file>