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4"/>
  </bookViews>
  <sheets>
    <sheet name="SIM" sheetId="1" r:id="rId1"/>
    <sheet name="INATIVOS" sheetId="13" r:id="rId2"/>
    <sheet name="ATIVOS" sheetId="2" r:id="rId3"/>
    <sheet name="acertaram" sheetId="9" r:id="rId4"/>
    <sheet name="caderneta" sheetId="10" r:id="rId5"/>
    <sheet name="PRESENÇA" sheetId="7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CONTATEI" sheetId="14" r:id="rId12"/>
    <sheet name="campeonato" sheetId="15" r:id="rId13"/>
  </sheets>
  <definedNames>
    <definedName name="_xlnm._FilterDatabase" localSheetId="3" hidden="1">acertaram!$A$1:$F$101</definedName>
    <definedName name="_xlnm._FilterDatabase" localSheetId="9" hidden="1">APAGADOS!$A$1:$I$1</definedName>
    <definedName name="_xlnm._FilterDatabase" localSheetId="2" hidden="1">ATIVOS!$A$2:$Q$43</definedName>
    <definedName name="_xlnm._FilterDatabase" localSheetId="4" hidden="1">caderneta!$A$1:$E$68</definedName>
    <definedName name="_xlnm._FilterDatabase" localSheetId="11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7" i="10"/>
  <c r="C59"/>
  <c r="C62"/>
  <c r="C61"/>
  <c r="C65"/>
  <c r="C64"/>
  <c r="C63"/>
  <c r="L13" i="2"/>
  <c r="C51" i="10"/>
  <c r="C50"/>
  <c r="C48"/>
  <c r="C46"/>
  <c r="C43"/>
  <c r="C42"/>
  <c r="C41"/>
  <c r="C39"/>
  <c r="C25"/>
  <c r="C24"/>
  <c r="C22"/>
  <c r="C18"/>
  <c r="C17"/>
  <c r="C15"/>
  <c r="C13"/>
  <c r="C12"/>
  <c r="C11"/>
  <c r="C9"/>
  <c r="C8"/>
  <c r="C34"/>
  <c r="C33"/>
  <c r="C32"/>
  <c r="C30"/>
  <c r="C28"/>
  <c r="C27"/>
  <c r="L43" i="2"/>
  <c r="L39"/>
  <c r="L41"/>
  <c r="L40"/>
  <c r="C6" i="10"/>
  <c r="C5"/>
  <c r="C4"/>
  <c r="L36" i="2"/>
  <c r="L62"/>
  <c r="L17"/>
  <c r="L33"/>
  <c r="H24" i="13"/>
  <c r="L20" i="2"/>
  <c r="H23" i="13"/>
  <c r="L61" i="2"/>
  <c r="L14"/>
  <c r="L30"/>
  <c r="L34"/>
  <c r="L32"/>
  <c r="L31"/>
  <c r="L29"/>
  <c r="L28"/>
  <c r="L27"/>
  <c r="L42"/>
  <c r="L26"/>
  <c r="L63"/>
  <c r="L25"/>
  <c r="L24"/>
  <c r="L23"/>
  <c r="L22"/>
  <c r="L21"/>
  <c r="L19"/>
  <c r="L18"/>
  <c r="L16"/>
  <c r="L15"/>
  <c r="L64"/>
  <c r="L12"/>
  <c r="L11"/>
  <c r="L10"/>
  <c r="L9"/>
  <c r="L8"/>
  <c r="L7"/>
  <c r="L60"/>
  <c r="L6"/>
  <c r="L59"/>
  <c r="L5"/>
  <c r="L58"/>
  <c r="L4"/>
  <c r="H20" i="13"/>
  <c r="H19"/>
  <c r="H18"/>
  <c r="H17"/>
  <c r="H16"/>
  <c r="H15"/>
  <c r="L57" i="2"/>
  <c r="H14" i="13"/>
  <c r="H13"/>
  <c r="H12"/>
  <c r="H11"/>
  <c r="C81" i="9"/>
  <c r="H21" i="13"/>
  <c r="H10"/>
  <c r="H9"/>
  <c r="H8"/>
  <c r="H7"/>
  <c r="H6"/>
  <c r="H5"/>
  <c r="H4"/>
  <c r="H3"/>
  <c r="L3" i="2"/>
</calcChain>
</file>

<file path=xl/sharedStrings.xml><?xml version="1.0" encoding="utf-8"?>
<sst xmlns="http://schemas.openxmlformats.org/spreadsheetml/2006/main" count="3798" uniqueCount="1595">
  <si>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</si>
  <si>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</si>
  <si>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</si>
  <si>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</si>
  <si>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</si>
  <si>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</si>
  <si>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</si>
  <si>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</si>
  <si>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</si>
  <si>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</si>
  <si>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</si>
  <si>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</si>
  <si>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</si>
  <si>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</si>
  <si>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</si>
  <si>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</si>
  <si>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</si>
  <si>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</si>
  <si>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</si>
  <si>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</si>
  <si>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</si>
  <si>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</si>
  <si>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</si>
  <si>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</si>
  <si>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</si>
  <si>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</si>
  <si>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</si>
  <si>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</si>
  <si>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</si>
  <si>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</si>
  <si>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</si>
  <si>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</si>
  <si>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</si>
  <si>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</si>
  <si>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</si>
  <si>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</si>
  <si>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</si>
  <si>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</si>
  <si>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</si>
  <si>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</si>
  <si>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</si>
  <si>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</si>
  <si>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</si>
  <si>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</si>
  <si>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</si>
  <si>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</si>
  <si>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</si>
  <si>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</si>
  <si>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</si>
  <si>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</si>
  <si>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</si>
  <si>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</si>
  <si>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</si>
  <si>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</si>
  <si>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</si>
  <si>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</si>
  <si>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</si>
  <si>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</si>
  <si>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</si>
  <si>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</si>
  <si>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</si>
  <si>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</si>
  <si>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</si>
  <si>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</si>
  <si>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</si>
  <si>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</si>
  <si>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</si>
  <si>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</si>
  <si>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</si>
  <si>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</si>
  <si>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</si>
  <si>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</si>
  <si>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</si>
  <si>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</si>
  <si>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</si>
  <si>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</si>
  <si>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</si>
  <si>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</si>
  <si>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</si>
  <si>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</si>
  <si>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</si>
  <si>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</si>
  <si>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</si>
  <si>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</si>
  <si>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</si>
  <si>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</si>
  <si>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</si>
  <si>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</si>
  <si>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</si>
  <si>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</si>
  <si>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</si>
  <si>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</si>
  <si>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</si>
  <si>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</si>
  <si>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</si>
  <si>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</si>
  <si>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</si>
  <si>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</si>
  <si>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</si>
  <si>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</si>
  <si>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</si>
  <si>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</si>
  <si>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</si>
  <si>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</si>
  <si>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</si>
  <si>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</si>
  <si>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</si>
  <si>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</si>
  <si>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</si>
  <si>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</si>
  <si>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</si>
  <si>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</si>
  <si>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</si>
  <si>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</si>
  <si>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</si>
  <si>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</si>
  <si>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</si>
  <si>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</si>
  <si>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</si>
  <si>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</si>
  <si>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</si>
  <si>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</si>
  <si>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</si>
  <si>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</si>
  <si>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</si>
  <si>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</si>
  <si>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</si>
  <si>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</si>
  <si>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</si>
  <si>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</si>
  <si>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</si>
  <si>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</si>
  <si>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</si>
  <si>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</si>
  <si>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</si>
  <si>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</si>
  <si>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</si>
  <si>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</si>
  <si>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</si>
  <si>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</si>
  <si>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</si>
  <si>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</si>
  <si>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</si>
  <si>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</si>
  <si>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</si>
  <si>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</si>
  <si>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</si>
  <si>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</si>
  <si>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</si>
  <si>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</si>
  <si>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</si>
  <si>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</si>
  <si>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</si>
  <si>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</si>
  <si>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</si>
  <si>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</si>
  <si>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</si>
  <si>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</si>
  <si>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</si>
  <si>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</si>
  <si>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</si>
  <si>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</si>
  <si>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</si>
  <si>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</si>
  <si>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</si>
  <si>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</si>
  <si>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</si>
  <si>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</si>
  <si>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</si>
  <si>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</si>
  <si>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</si>
  <si>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</si>
  <si>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</si>
  <si>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</si>
  <si>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</si>
  <si>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</si>
  <si>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</si>
  <si>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</si>
  <si>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</si>
  <si>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</si>
  <si>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</si>
  <si>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</si>
  <si>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</si>
  <si>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</si>
  <si>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</si>
  <si>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</si>
  <si>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</si>
  <si>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</si>
  <si>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</si>
  <si>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</si>
  <si>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</si>
  <si>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</si>
  <si>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</si>
  <si>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</si>
  <si>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</si>
  <si>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</si>
  <si>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</si>
  <si>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</si>
  <si>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</si>
  <si>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</si>
  <si>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</si>
  <si>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</si>
  <si>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</si>
  <si>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</si>
  <si>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</si>
  <si>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</si>
  <si>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</si>
  <si>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</si>
  <si>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</si>
  <si>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</si>
  <si>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</si>
  <si>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</si>
  <si>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</si>
  <si>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</si>
  <si>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</si>
  <si>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</si>
  <si>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</si>
  <si>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</si>
  <si>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</si>
  <si>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</si>
  <si>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</si>
  <si>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</si>
  <si>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</si>
  <si>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</si>
  <si>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</si>
  <si>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</si>
  <si>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</si>
  <si>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</si>
  <si>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</si>
  <si>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</si>
  <si>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</si>
  <si>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</si>
  <si>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</si>
  <si>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</si>
  <si>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</si>
  <si>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</si>
  <si>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</si>
  <si>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</si>
  <si>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</si>
  <si>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</si>
  <si>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</si>
  <si>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</si>
  <si>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</si>
  <si>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</si>
  <si>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</si>
  <si>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</si>
  <si>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</si>
  <si>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</si>
  <si>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</si>
  <si>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</si>
  <si>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</si>
  <si>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</si>
  <si>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</si>
  <si>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</si>
  <si>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</si>
  <si>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</si>
  <si>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</si>
  <si>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</si>
  <si>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</si>
  <si>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</si>
  <si>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</si>
  <si>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</si>
  <si>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</si>
  <si>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</si>
  <si>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</si>
  <si>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</si>
  <si>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</si>
  <si>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</si>
  <si>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</si>
  <si>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</si>
  <si>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</si>
  <si>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</si>
  <si>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</si>
  <si>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</si>
  <si>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</si>
  <si>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</si>
  <si>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</si>
  <si>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</si>
  <si>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</si>
  <si>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</si>
  <si>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</si>
  <si>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</si>
  <si>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</si>
  <si>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</si>
  <si>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</si>
  <si>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</si>
  <si>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</si>
  <si>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</si>
  <si>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</si>
  <si>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</si>
  <si>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</si>
  <si>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</si>
  <si>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</si>
  <si>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</si>
  <si>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</si>
  <si>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</si>
  <si>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</si>
  <si>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</si>
  <si>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</si>
  <si>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</si>
  <si>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</si>
  <si>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</si>
  <si>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</si>
  <si>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</si>
  <si>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</si>
  <si>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</si>
  <si>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</si>
  <si>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</si>
  <si>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</si>
  <si>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</si>
  <si>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</si>
  <si>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</si>
  <si>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</si>
  <si>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</si>
  <si>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</si>
  <si>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</si>
  <si>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</si>
  <si>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</si>
  <si>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</si>
  <si>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</si>
  <si>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</si>
  <si>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</si>
  <si>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</si>
  <si>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</si>
  <si>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</si>
  <si>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</si>
  <si>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</si>
  <si>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</si>
  <si>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</si>
  <si>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</si>
  <si>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</si>
  <si>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</si>
  <si>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</si>
  <si>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</si>
  <si>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</si>
  <si>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</si>
  <si>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</si>
  <si>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</si>
  <si>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</si>
  <si>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</si>
  <si>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</si>
  <si>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</si>
  <si>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</si>
  <si>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</si>
  <si>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</si>
  <si>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</si>
  <si>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</si>
  <si>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</si>
  <si>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</si>
  <si>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</si>
  <si>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</si>
  <si>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</si>
  <si>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</si>
  <si>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</si>
  <si>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</si>
  <si>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</si>
  <si>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</si>
  <si>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</si>
  <si>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</si>
  <si>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</si>
  <si>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</si>
  <si>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</si>
  <si>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</si>
  <si>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</si>
  <si>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</si>
  <si>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</si>
  <si>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</si>
  <si>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</si>
  <si>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</si>
  <si>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</si>
  <si>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</si>
  <si>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</si>
  <si>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</si>
  <si>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</si>
  <si>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</si>
  <si>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</si>
  <si>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</si>
  <si>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</si>
  <si>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</si>
  <si>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</si>
  <si>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</si>
  <si>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</si>
  <si>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</si>
  <si>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</si>
  <si>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</si>
  <si>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</si>
  <si>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</si>
  <si>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</si>
  <si>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</si>
  <si>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</si>
  <si>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</si>
  <si>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</si>
  <si>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</si>
  <si>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</si>
  <si>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</si>
  <si>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</si>
  <si>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</si>
  <si>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</si>
  <si>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</si>
  <si>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</si>
  <si>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</si>
  <si>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</si>
  <si>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</si>
  <si>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</si>
  <si>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</si>
  <si>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</si>
  <si>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</si>
  <si>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</si>
  <si>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</si>
  <si>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</si>
  <si>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</si>
  <si>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</si>
  <si>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</si>
  <si>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</si>
  <si>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</si>
  <si>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</si>
  <si>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</si>
  <si>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</si>
  <si>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</si>
  <si>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</si>
  <si>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</si>
  <si>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</si>
  <si>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</si>
  <si>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</si>
  <si>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</si>
  <si>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</si>
  <si>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</si>
  <si>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</si>
  <si>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</si>
  <si>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</si>
  <si>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</si>
  <si>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</si>
  <si>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</si>
  <si>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</si>
  <si>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</si>
  <si>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</si>
  <si>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</si>
  <si>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</si>
  <si>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</si>
  <si>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</si>
  <si>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</si>
  <si>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</si>
  <si>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</si>
  <si>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</si>
  <si>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</si>
  <si>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</si>
  <si>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</si>
  <si>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</si>
  <si>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</si>
  <si>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</si>
  <si>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</si>
  <si>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</si>
  <si>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</si>
  <si>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</si>
  <si>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</si>
  <si>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</si>
  <si>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</si>
  <si>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</si>
  <si>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</si>
  <si>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</si>
  <si>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</si>
  <si>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</si>
  <si>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</si>
  <si>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</si>
  <si>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</si>
  <si>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</si>
  <si>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</si>
  <si>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</si>
  <si>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</si>
  <si>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</si>
  <si>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</si>
  <si>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</si>
  <si>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</si>
  <si>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</si>
  <si>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</si>
  <si>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</si>
  <si>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</si>
  <si>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</si>
  <si>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</si>
  <si>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</si>
  <si>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</si>
  <si>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</si>
  <si>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</si>
  <si>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</si>
  <si>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</si>
  <si>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</si>
  <si>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</si>
  <si>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</si>
  <si>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</si>
  <si>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</si>
  <si>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</si>
  <si>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</si>
  <si>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</si>
  <si>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</si>
  <si>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</si>
  <si>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</si>
  <si>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</si>
  <si>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</si>
  <si>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</si>
  <si>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</si>
  <si>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</si>
  <si>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</si>
  <si>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</si>
  <si>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</si>
  <si>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</si>
  <si>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</si>
  <si>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</si>
  <si>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</si>
  <si>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</si>
  <si>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</si>
  <si>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</si>
  <si>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</si>
  <si>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</si>
  <si>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</si>
  <si>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</si>
  <si>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</si>
  <si>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</si>
  <si>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</si>
  <si>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</si>
  <si>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</si>
  <si>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</si>
  <si>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</si>
  <si>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</si>
  <si>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</si>
  <si>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</si>
  <si>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</si>
  <si>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</si>
  <si>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</si>
  <si>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</si>
  <si>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</si>
  <si>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</si>
  <si>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</si>
  <si>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</si>
  <si>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</si>
  <si>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</si>
  <si>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</si>
  <si>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</si>
  <si>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</si>
  <si>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</si>
  <si>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</si>
  <si>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</si>
  <si>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</si>
  <si>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</si>
  <si>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</si>
  <si>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</si>
  <si>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</si>
  <si>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</si>
  <si>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</si>
  <si>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</si>
  <si>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</si>
  <si>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</si>
  <si>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</si>
  <si>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</si>
  <si>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</si>
  <si>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</si>
  <si>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</si>
  <si>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</si>
  <si>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</si>
  <si>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</si>
  <si>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</si>
  <si>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</si>
  <si>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</si>
  <si>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</si>
  <si>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</si>
  <si>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</si>
  <si>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</si>
  <si>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</si>
  <si>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</si>
  <si>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</si>
  <si>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</si>
  <si>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</si>
  <si>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</si>
  <si>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</si>
  <si>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</si>
  <si>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</si>
  <si>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</si>
  <si>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</si>
  <si>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</si>
  <si>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</si>
  <si>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</si>
  <si>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</si>
  <si>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</si>
  <si>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</si>
  <si>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</si>
  <si>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</si>
  <si>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</si>
  <si>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</si>
  <si>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</si>
  <si>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</si>
  <si>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</si>
  <si>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</si>
  <si>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</si>
  <si>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</si>
  <si>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</si>
  <si>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</si>
  <si>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</si>
  <si>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</si>
  <si>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</si>
  <si>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</si>
  <si>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</si>
  <si>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</si>
  <si>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</si>
  <si>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</si>
  <si>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</si>
  <si>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</si>
  <si>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</si>
  <si>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</si>
  <si>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</si>
  <si>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</si>
  <si>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</si>
  <si>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</si>
  <si>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</si>
  <si>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</si>
  <si>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</si>
  <si>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</si>
  <si>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</si>
  <si>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</si>
  <si>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</si>
  <si>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</si>
  <si>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</si>
  <si>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</si>
  <si>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</si>
  <si>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</si>
  <si>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</si>
  <si>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</si>
  <si>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</si>
  <si>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</si>
  <si>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</si>
  <si>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</si>
  <si>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</si>
  <si>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</si>
  <si>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</si>
  <si>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</si>
  <si>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</si>
  <si>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</si>
  <si>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</si>
  <si>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</si>
  <si>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</si>
  <si>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</si>
  <si>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</si>
  <si>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</si>
  <si>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</si>
  <si>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</si>
  <si>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</si>
  <si>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</si>
  <si>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</si>
  <si>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</si>
  <si>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</si>
  <si>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</si>
  <si>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</si>
  <si>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</si>
  <si>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</si>
  <si>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</si>
  <si>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</si>
  <si>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</si>
  <si>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</si>
  <si>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</si>
  <si>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</si>
  <si>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</si>
  <si>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</si>
  <si>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</si>
  <si>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</si>
  <si>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</si>
  <si>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</si>
  <si>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</si>
  <si>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</si>
  <si>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</si>
  <si>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</si>
  <si>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</si>
  <si>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</si>
  <si>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</si>
  <si>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</si>
  <si>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</si>
  <si>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</si>
  <si>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</si>
  <si>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</si>
  <si>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</si>
  <si>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</si>
  <si>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</si>
  <si>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</si>
  <si>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</si>
  <si>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</si>
  <si>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</si>
  <si>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</si>
  <si>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</si>
  <si>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</si>
  <si>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</si>
  <si>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</si>
  <si>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</si>
  <si>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</si>
  <si>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</si>
  <si>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</si>
  <si>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</si>
  <si>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</si>
  <si>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</si>
  <si>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</si>
  <si>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</si>
  <si>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</si>
  <si>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</si>
  <si>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</si>
  <si>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</si>
  <si>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</si>
  <si>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</si>
  <si>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</si>
  <si>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</si>
  <si>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</si>
  <si>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</si>
  <si>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</si>
  <si>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</si>
  <si>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</si>
  <si>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</si>
  <si>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</si>
  <si>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</si>
  <si>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</si>
  <si>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</si>
  <si>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</si>
  <si>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</si>
  <si>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</si>
  <si>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</si>
  <si>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</si>
  <si>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</si>
  <si>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</si>
  <si>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</si>
  <si>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</si>
  <si>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</si>
  <si>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</si>
  <si>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</si>
  <si>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</si>
  <si>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</si>
  <si>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</si>
  <si>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</si>
  <si>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</si>
  <si>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</si>
  <si>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</si>
  <si>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</si>
  <si>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</si>
  <si>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</si>
  <si>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</si>
  <si>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</si>
  <si>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</si>
  <si>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</si>
  <si>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</si>
  <si>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</si>
  <si>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</si>
  <si>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</si>
  <si>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</si>
  <si>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</si>
  <si>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</si>
  <si>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</si>
  <si>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</si>
  <si>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</si>
  <si>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</si>
  <si>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</si>
  <si>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</si>
  <si>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</si>
  <si>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</si>
  <si>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</si>
  <si>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</si>
  <si>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</si>
  <si>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</si>
  <si>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</si>
  <si>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</si>
  <si>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</si>
  <si>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</si>
  <si>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</si>
  <si>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</si>
  <si>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</si>
  <si>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</si>
  <si>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</si>
  <si>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</si>
  <si>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</si>
  <si>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</si>
  <si>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</si>
  <si>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</si>
  <si>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</si>
  <si>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</si>
  <si>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</si>
  <si>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</si>
  <si>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</si>
  <si>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</si>
  <si>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</si>
  <si>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</si>
  <si>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</si>
  <si>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</si>
  <si>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</si>
  <si>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</si>
  <si>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</si>
  <si>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</si>
  <si>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</si>
  <si>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</si>
  <si>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</si>
  <si>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</si>
  <si>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</si>
  <si>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</si>
  <si>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</si>
  <si>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</si>
  <si>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</si>
  <si>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</si>
  <si>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</si>
  <si>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</si>
  <si>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</si>
  <si>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</si>
  <si>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</si>
  <si>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</si>
  <si>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</si>
  <si>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</si>
  <si>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</si>
  <si>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</si>
  <si>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</si>
  <si>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</si>
  <si>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</si>
  <si>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</si>
  <si>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</si>
  <si>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</si>
  <si>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</si>
  <si>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</si>
  <si>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</si>
  <si>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</si>
  <si>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</si>
  <si>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</si>
  <si>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</si>
  <si>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</si>
  <si>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</si>
  <si>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</si>
  <si>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</si>
  <si>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</si>
  <si>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</si>
  <si>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</si>
  <si>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</si>
  <si>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</si>
  <si>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</si>
  <si>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</si>
  <si>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</si>
  <si>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</si>
  <si>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</si>
  <si>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</si>
  <si>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</si>
  <si>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</si>
  <si>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</si>
  <si>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</si>
  <si>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</si>
  <si>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</si>
  <si>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</si>
  <si>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</si>
  <si>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</si>
  <si>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</si>
  <si>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</si>
  <si>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</si>
  <si>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</si>
  <si>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</si>
  <si>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</si>
  <si>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</si>
  <si>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</si>
  <si>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</si>
  <si>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</si>
  <si>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</si>
  <si>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</si>
  <si>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</si>
  <si>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</si>
  <si>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</si>
  <si>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</si>
  <si>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</si>
  <si>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</si>
  <si>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</si>
  <si>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</si>
  <si>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</si>
  <si>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</si>
  <si>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</si>
  <si>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</si>
  <si>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</si>
  <si>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</si>
  <si>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</si>
  <si>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</si>
  <si>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</si>
  <si>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</si>
  <si>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</si>
  <si>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</si>
  <si>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</si>
  <si>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</si>
  <si>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</si>
  <si>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</si>
  <si>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</si>
  <si>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</si>
  <si>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</si>
  <si>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</si>
  <si>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</si>
  <si>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</si>
  <si>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</si>
  <si>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</si>
  <si>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</si>
  <si>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</si>
  <si>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</si>
  <si>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</si>
  <si>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</si>
  <si>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</si>
  <si>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</si>
  <si>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</si>
  <si>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</si>
  <si>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</si>
  <si>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</si>
  <si>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</si>
  <si>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</si>
  <si>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</si>
  <si>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</si>
  <si>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</si>
  <si>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</si>
  <si>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</si>
  <si>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</si>
  <si>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</si>
  <si>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</si>
  <si>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</si>
  <si>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</si>
  <si>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</si>
  <si>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</si>
  <si>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</si>
  <si>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</si>
  <si>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</si>
  <si>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</si>
  <si>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</si>
  <si>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</si>
  <si>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</si>
  <si>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</si>
  <si>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</si>
  <si>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</si>
  <si>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</si>
  <si>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</si>
  <si>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</si>
  <si>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</si>
  <si>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</si>
  <si>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</si>
  <si>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</si>
  <si>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</si>
  <si>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</si>
  <si>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</si>
  <si>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</si>
  <si>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</si>
  <si>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</si>
  <si>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</si>
  <si>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</si>
  <si>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</si>
  <si>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</si>
  <si>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</si>
  <si>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</si>
  <si>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</si>
  <si>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</si>
  <si>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</si>
  <si>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</si>
  <si>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</si>
  <si>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</si>
  <si>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</si>
  <si>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</si>
  <si>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</si>
  <si>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</si>
  <si>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</si>
  <si>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</si>
  <si>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</si>
  <si>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</si>
  <si>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</si>
  <si>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</si>
  <si>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</si>
  <si>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</si>
  <si>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</si>
  <si>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</si>
  <si>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</si>
  <si>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</si>
  <si>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</si>
  <si>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</si>
  <si>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</si>
  <si>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</si>
  <si>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</si>
  <si>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</si>
  <si>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</si>
  <si>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</si>
  <si>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</si>
  <si>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</si>
  <si>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</si>
  <si>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</si>
  <si>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</si>
  <si>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</si>
  <si>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</si>
  <si>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</si>
  <si>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</si>
  <si>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</si>
  <si>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</si>
  <si>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</si>
  <si>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</si>
  <si>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</si>
  <si>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</si>
  <si>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</si>
  <si>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</si>
  <si>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</si>
  <si>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</si>
  <si>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</si>
  <si>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</si>
  <si>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</si>
  <si>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</si>
  <si>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</si>
  <si>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</si>
  <si>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</si>
  <si>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</si>
  <si>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</si>
  <si>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</si>
  <si>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</si>
  <si>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</si>
  <si>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</si>
  <si>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</si>
  <si>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</si>
  <si>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</si>
  <si>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</si>
  <si>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</si>
  <si>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</si>
  <si>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</si>
  <si>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</si>
  <si>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</si>
  <si>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</si>
  <si>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</si>
  <si>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</si>
  <si>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</si>
  <si>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</si>
  <si>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</si>
  <si>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</si>
  <si>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</si>
  <si>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</si>
  <si>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</si>
  <si>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</si>
  <si>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</si>
  <si>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</si>
  <si>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</si>
  <si>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</si>
  <si>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</si>
  <si>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</si>
  <si>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</si>
  <si>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</si>
  <si>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</si>
  <si>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</si>
  <si>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</si>
  <si>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</si>
  <si>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</si>
  <si>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</si>
  <si>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</si>
  <si>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</si>
  <si>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</si>
  <si>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</si>
  <si>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</si>
  <si>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</si>
  <si>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</si>
  <si>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</si>
  <si>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</si>
  <si>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</si>
  <si>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</si>
  <si>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</si>
  <si>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</si>
  <si>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</si>
  <si>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</si>
  <si>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</si>
  <si>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</si>
  <si>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</si>
  <si>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</si>
  <si>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</si>
  <si>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</si>
  <si>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</si>
  <si>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</si>
  <si>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</si>
  <si>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</si>
  <si>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</si>
  <si>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</si>
  <si>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</si>
  <si>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</si>
  <si>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</si>
  <si>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</si>
  <si>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</si>
  <si>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</si>
  <si>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</si>
  <si>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</si>
  <si>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</si>
  <si>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</si>
  <si>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</si>
  <si>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</si>
  <si>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</si>
  <si>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</si>
  <si>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</si>
  <si>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</si>
  <si>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</si>
  <si>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</si>
  <si>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</si>
  <si>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</si>
  <si>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</si>
  <si>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</si>
  <si>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</si>
  <si>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</si>
  <si>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</si>
  <si>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</si>
  <si>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</si>
  <si>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</si>
  <si>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</si>
  <si>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</si>
  <si>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</si>
  <si>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</si>
  <si>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</si>
  <si>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</si>
  <si>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</si>
  <si>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</si>
  <si>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</si>
  <si>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</si>
  <si>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</si>
  <si>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</si>
  <si>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</si>
  <si>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</si>
  <si>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</si>
  <si>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</t>
  </si>
  <si>
    <t>tamanho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</si>
  <si>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</si>
  <si>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</si>
  <si>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</si>
  <si>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</si>
  <si>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</si>
  <si>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</si>
  <si>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</si>
  <si>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</si>
  <si>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</si>
  <si>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</si>
  <si>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</si>
  <si>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</si>
  <si>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</si>
  <si>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</si>
  <si>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</si>
  <si>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</si>
  <si>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</si>
  <si>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</si>
  <si>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</si>
  <si>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</si>
  <si>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</si>
  <si>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</si>
  <si>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</si>
  <si>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</si>
  <si>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</si>
  <si>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</si>
  <si>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</si>
  <si>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</si>
  <si>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</si>
  <si>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</si>
  <si>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</si>
  <si>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</si>
  <si>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</si>
  <si>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</si>
  <si>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</si>
  <si>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</si>
  <si>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</si>
  <si>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</si>
  <si>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</si>
  <si>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</si>
  <si>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</si>
  <si>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</si>
  <si>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</si>
  <si>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</si>
  <si>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</si>
  <si>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</si>
  <si>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</si>
  <si>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</si>
  <si>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</si>
  <si>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</si>
  <si>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</si>
  <si>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</si>
  <si>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</si>
  <si>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</si>
  <si>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</si>
  <si>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</si>
  <si>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</si>
  <si>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</si>
  <si>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</si>
  <si>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</si>
  <si>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</si>
  <si>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</si>
  <si>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</si>
  <si>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</si>
  <si>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</si>
  <si>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</si>
  <si>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</si>
  <si>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</si>
  <si>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</si>
  <si>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</si>
  <si>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</si>
  <si>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</si>
  <si>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</si>
  <si>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</si>
  <si>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</si>
  <si>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</si>
  <si>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</si>
  <si>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</si>
  <si>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</si>
  <si>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</si>
  <si>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</si>
  <si>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</si>
  <si>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</si>
  <si>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</si>
  <si>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</si>
  <si>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</si>
  <si>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</si>
  <si>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</si>
  <si>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</si>
  <si>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</si>
  <si>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</si>
  <si>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</si>
  <si>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</si>
  <si>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</si>
  <si>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</si>
  <si>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</si>
  <si>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</si>
  <si>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</si>
  <si>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</si>
  <si>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</si>
  <si>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</si>
  <si>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</si>
  <si>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</si>
  <si>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</si>
  <si>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</si>
  <si>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</si>
  <si>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</si>
  <si>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</si>
  <si>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</si>
  <si>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</si>
  <si>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</si>
  <si>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</si>
  <si>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</si>
  <si>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</si>
  <si>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</si>
  <si>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</si>
  <si>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</si>
  <si>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</si>
  <si>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</si>
  <si>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</si>
  <si>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</si>
  <si>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</si>
  <si>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</si>
  <si>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</si>
  <si>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</si>
  <si>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</si>
  <si>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</si>
  <si>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</si>
  <si>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</si>
  <si>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</si>
  <si>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</si>
  <si>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</si>
  <si>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</si>
  <si>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</si>
  <si>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</si>
  <si>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</si>
  <si>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</si>
  <si>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</si>
  <si>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</si>
  <si>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</si>
  <si>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</si>
  <si>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</si>
  <si>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</si>
  <si>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</si>
  <si>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</si>
  <si>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</si>
  <si>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</si>
  <si>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</si>
  <si>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</si>
  <si>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</si>
  <si>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</si>
  <si>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</si>
  <si>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</si>
  <si>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</si>
  <si>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</si>
  <si>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</si>
  <si>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</si>
  <si>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</si>
  <si>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</si>
  <si>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</si>
  <si>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</si>
  <si>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</si>
  <si>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</si>
  <si>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</si>
  <si>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</si>
  <si>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</si>
  <si>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</si>
  <si>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</si>
  <si>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</si>
  <si>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</si>
  <si>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</si>
  <si>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</si>
  <si>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</si>
  <si>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</si>
  <si>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</si>
  <si>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</si>
  <si>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</si>
  <si>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</si>
  <si>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</si>
  <si>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</si>
  <si>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</si>
  <si>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</si>
  <si>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</si>
  <si>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</si>
  <si>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</si>
  <si>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</si>
  <si>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</si>
  <si>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</si>
  <si>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</si>
  <si>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</si>
  <si>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</si>
  <si>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</si>
  <si>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1 água (pagou R$2,00)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</si>
  <si>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</si>
  <si>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</si>
  <si>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</si>
  <si>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</si>
  <si>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</si>
  <si>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</si>
  <si>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</si>
  <si>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</si>
  <si>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</si>
  <si>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</si>
  <si>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</si>
  <si>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</si>
  <si>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</si>
  <si>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</si>
  <si>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</si>
  <si>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</si>
  <si>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</si>
  <si>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</si>
  <si>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</si>
  <si>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</si>
  <si>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</si>
  <si>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</si>
  <si>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</si>
  <si>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</si>
  <si>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</si>
  <si>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</si>
  <si>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</si>
  <si>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</si>
  <si>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</si>
  <si>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</si>
  <si>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</si>
  <si>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</si>
  <si>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</si>
  <si>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</si>
  <si>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</si>
  <si>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</si>
  <si>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</si>
  <si>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</si>
  <si>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</si>
  <si>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</si>
  <si>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</si>
  <si>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</si>
  <si>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</si>
  <si>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</si>
  <si>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</si>
  <si>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</si>
  <si>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</si>
  <si>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</si>
  <si>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</si>
  <si>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</si>
  <si>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</si>
  <si>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</si>
  <si>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</si>
  <si>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</si>
  <si>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</si>
  <si>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</si>
  <si>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2 águas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</si>
  <si>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</si>
  <si>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</si>
  <si>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</si>
  <si>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</si>
  <si>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</si>
  <si>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</si>
  <si>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</si>
  <si>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</si>
  <si>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</si>
  <si>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</si>
  <si>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</si>
  <si>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</si>
  <si>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</si>
  <si>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</si>
  <si>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</si>
  <si>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</si>
  <si>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</si>
  <si>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</si>
  <si>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</si>
  <si>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</si>
  <si>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</si>
  <si>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</si>
  <si>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</si>
  <si>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</si>
  <si>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</si>
  <si>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</si>
  <si>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</si>
  <si>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</si>
  <si>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</si>
  <si>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</si>
  <si>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</si>
  <si>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</si>
  <si>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</si>
  <si>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</si>
  <si>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</si>
  <si>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</si>
  <si>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</si>
  <si>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</si>
  <si>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</si>
  <si>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</si>
  <si>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</si>
  <si>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</si>
  <si>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</si>
  <si>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</si>
  <si>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</si>
  <si>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</si>
  <si>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</si>
  <si>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</si>
  <si>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</si>
  <si>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</si>
  <si>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</si>
  <si>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</si>
  <si>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</si>
  <si>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</si>
  <si>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</si>
  <si>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</si>
  <si>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</si>
  <si>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</si>
  <si>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</si>
  <si>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</si>
  <si>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</si>
  <si>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</si>
  <si>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</si>
  <si>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</si>
  <si>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</si>
  <si>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</si>
  <si>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</si>
  <si>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</si>
  <si>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</si>
  <si>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</si>
  <si>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</si>
  <si>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</si>
  <si>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</si>
  <si>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</si>
  <si>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</si>
  <si>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</si>
  <si>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</si>
  <si>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</si>
  <si>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</si>
  <si>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</si>
  <si>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</si>
  <si>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</si>
  <si>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</si>
  <si>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</si>
  <si>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</si>
  <si>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</si>
  <si>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</si>
  <si>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</si>
  <si>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</si>
  <si>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</si>
  <si>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</si>
  <si>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</si>
  <si>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</si>
  <si>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</si>
  <si>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Alexia</t>
  </si>
  <si>
    <t>62.936.938-0</t>
  </si>
  <si>
    <t>9,5 bebidas</t>
  </si>
  <si>
    <t>Aluno, Sub11, Walter, Henry</t>
  </si>
  <si>
    <t>3 cervejas</t>
  </si>
  <si>
    <t xml:space="preserve">Gabriel Alves Pereira </t>
  </si>
  <si>
    <t>(15) 99752-1409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</si>
  <si>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</si>
  <si>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</si>
  <si>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</si>
  <si>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</si>
  <si>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</si>
  <si>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</si>
  <si>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</si>
  <si>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</si>
  <si>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</si>
  <si>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</si>
  <si>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</si>
  <si>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</si>
  <si>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</si>
  <si>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</si>
  <si>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</si>
  <si>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</si>
  <si>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</si>
  <si>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</si>
  <si>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</si>
  <si>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</si>
  <si>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</si>
  <si>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</si>
  <si>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</si>
  <si>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</si>
  <si>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</si>
  <si>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</si>
  <si>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</si>
  <si>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4 cervejas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</si>
  <si>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</si>
  <si>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</si>
  <si>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</si>
  <si>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</si>
  <si>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</si>
  <si>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</si>
  <si>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</si>
  <si>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</si>
  <si>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</si>
  <si>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</si>
  <si>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cauã</t>
  </si>
  <si>
    <t>pablo</t>
  </si>
  <si>
    <t>2 (disponível)</t>
  </si>
  <si>
    <t>nicolas (stepanie)</t>
  </si>
  <si>
    <t>2 gatorade</t>
  </si>
  <si>
    <t>nicolas (josé)</t>
  </si>
  <si>
    <t>pablo (dirceu)</t>
  </si>
  <si>
    <t>1 guaraná antarctica + 1 água</t>
  </si>
  <si>
    <t>tiago (tommy)</t>
  </si>
  <si>
    <t>crédito 5,00</t>
  </si>
  <si>
    <t>crédito 7,5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</si>
  <si>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</si>
  <si>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</si>
  <si>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</si>
  <si>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</si>
  <si>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</si>
  <si>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</si>
  <si>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</si>
  <si>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</si>
  <si>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</si>
  <si>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</si>
  <si>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</si>
  <si>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</si>
  <si>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</si>
  <si>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</si>
  <si>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</si>
  <si>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</si>
  <si>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</si>
  <si>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</si>
  <si>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</si>
  <si>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</si>
  <si>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</si>
  <si>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</si>
  <si>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</si>
  <si>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</si>
  <si>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</si>
  <si>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</si>
  <si>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</si>
  <si>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</si>
  <si>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</si>
  <si>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</si>
  <si>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</si>
  <si>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</si>
  <si>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</si>
  <si>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pagante</t>
  </si>
  <si>
    <t>pagou campeonato</t>
  </si>
  <si>
    <t>leo (rogério)</t>
  </si>
  <si>
    <t>ruan (gislene)</t>
  </si>
  <si>
    <t>leo (agnes)</t>
  </si>
  <si>
    <t>salgadinho fofura</t>
  </si>
  <si>
    <t>não lembro o que foi</t>
  </si>
  <si>
    <t>pedro (novo sub07)</t>
  </si>
  <si>
    <t>lucas (sub15)</t>
  </si>
  <si>
    <t>gustavo (sérgio)</t>
  </si>
  <si>
    <t>matheus (novo sub07)</t>
  </si>
  <si>
    <t>cartão de crédito (3x)</t>
  </si>
  <si>
    <t>cartão de crédito (1x)</t>
  </si>
  <si>
    <t>3 cervejas (R$15,00) + 2 cervejas (R$12,00)</t>
  </si>
  <si>
    <t>48 bebidas</t>
  </si>
  <si>
    <t>joão sub 11</t>
  </si>
  <si>
    <t>2 cervejas + 1 água</t>
  </si>
  <si>
    <t>3 cervejas + 1 água</t>
  </si>
  <si>
    <t>1 cerveja (R$6,00) + 1 água</t>
  </si>
  <si>
    <t>4 cervejas + 1 água</t>
  </si>
  <si>
    <t>Pedro (sub07)</t>
  </si>
  <si>
    <t>mateus (rodrigo)</t>
  </si>
  <si>
    <t>joão henrique</t>
  </si>
  <si>
    <t>1 torcida</t>
  </si>
  <si>
    <t>3 cervejas (R$6,00) + 1 heineken (R$7,00) + 1 água</t>
  </si>
  <si>
    <t>2 heineken + 1 bud</t>
  </si>
  <si>
    <t>felipe</t>
  </si>
  <si>
    <t>cauã (vanessa)</t>
  </si>
  <si>
    <t>3 heineken (R$21,00) + 2 budweiser (R$12,00) + 1 amendoim 400g (R$13,00) + 1 água (R$2,50)</t>
  </si>
  <si>
    <t>1 água + 1 gatorade</t>
  </si>
  <si>
    <t>4 heineken (R$28,00) + 1 água (R$2,50) + 1 amendoim 400g (R$13,00)</t>
  </si>
  <si>
    <t>2 budweiser (R$12,00) + 1 água (R$2,50)</t>
  </si>
  <si>
    <t>murilo/miguel</t>
  </si>
  <si>
    <t>murilo</t>
  </si>
  <si>
    <t>3 cervejas (R$15,00) + 1 água</t>
  </si>
  <si>
    <t>Aluno, Sub07, Marcia, Pedro</t>
  </si>
  <si>
    <t>(15) 99178-2606</t>
  </si>
  <si>
    <t>65 shorts</t>
  </si>
  <si>
    <t>37 bebidas</t>
  </si>
  <si>
    <t>103,50 bebidas</t>
  </si>
  <si>
    <t>3 skol + 1 água + 1 torcida</t>
  </si>
  <si>
    <t>4 petra + 1 água</t>
  </si>
  <si>
    <t>2 petra + 1 água</t>
  </si>
  <si>
    <t>1 petra</t>
  </si>
  <si>
    <t>leo (aparecido)</t>
  </si>
  <si>
    <t>1 budweiser</t>
  </si>
  <si>
    <t>2 skol + 1 água</t>
  </si>
  <si>
    <t>4 stella + 1 água</t>
  </si>
  <si>
    <t>1 cerveja + 2 águas</t>
  </si>
  <si>
    <t>2 guaraná antarctica + 2 torcida</t>
  </si>
  <si>
    <t>1 torcida + 1 água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</si>
</sst>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6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2" fillId="1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14" activePane="bottomLeft" state="frozen"/>
      <selection activeCell="I1" sqref="I1"/>
      <selection pane="bottomLeft" activeCell="F9" sqref="F9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1258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4.5"/>
  <cols>
    <col min="1" max="1" width="23.54296875" style="29" customWidth="1"/>
    <col min="2" max="2" width="13.26953125" style="29" customWidth="1"/>
    <col min="3" max="3" width="14.26953125" style="29" customWidth="1"/>
    <col min="4" max="5" width="9.1796875" style="29" customWidth="1"/>
    <col min="6" max="6" width="15.1796875" style="29" customWidth="1"/>
    <col min="7" max="7" width="14.7265625" style="29" customWidth="1"/>
    <col min="8" max="8" width="10.7265625" style="29" customWidth="1"/>
    <col min="9" max="9" width="23.81640625" style="29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1254</v>
      </c>
      <c r="G136" s="38"/>
      <c r="H136" s="6">
        <v>44653</v>
      </c>
      <c r="I136" s="29" t="s">
        <v>1344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G32" sqref="G32"/>
    </sheetView>
  </sheetViews>
  <sheetFormatPr defaultRowHeight="14.5"/>
  <cols>
    <col min="1" max="1" width="18.7265625" bestFit="1" customWidth="1"/>
    <col min="2" max="2" width="18.7265625" customWidth="1"/>
    <col min="4" max="4" width="11.1796875" style="72" bestFit="1" customWidth="1"/>
    <col min="5" max="5" width="22" customWidth="1"/>
    <col min="6" max="6" width="10.7265625" bestFit="1" customWidth="1"/>
    <col min="7" max="7" width="17.54296875" customWidth="1"/>
    <col min="8" max="8" width="22" customWidth="1"/>
    <col min="9" max="9" width="10.7265625" bestFit="1" customWidth="1"/>
    <col min="10" max="10" width="22" bestFit="1" customWidth="1"/>
    <col min="11" max="12" width="22" customWidth="1"/>
    <col min="13" max="13" width="22" bestFit="1" customWidth="1"/>
  </cols>
  <sheetData>
    <row r="1" spans="1:13">
      <c r="A1" s="50" t="s">
        <v>154</v>
      </c>
      <c r="B1" s="50" t="s">
        <v>1465</v>
      </c>
      <c r="C1" s="50" t="s">
        <v>2</v>
      </c>
      <c r="D1" s="88" t="s">
        <v>1110</v>
      </c>
      <c r="E1" s="50" t="s">
        <v>1462</v>
      </c>
      <c r="F1" s="50" t="s">
        <v>162</v>
      </c>
      <c r="G1" s="50" t="s">
        <v>1064</v>
      </c>
      <c r="H1" s="50" t="s">
        <v>1463</v>
      </c>
      <c r="I1" s="50" t="s">
        <v>162</v>
      </c>
      <c r="J1" s="50" t="s">
        <v>1064</v>
      </c>
      <c r="K1" s="50" t="s">
        <v>1464</v>
      </c>
      <c r="L1" s="50" t="s">
        <v>162</v>
      </c>
      <c r="M1" s="50" t="s">
        <v>1064</v>
      </c>
    </row>
    <row r="2" spans="1:13">
      <c r="A2" s="29" t="s">
        <v>1469</v>
      </c>
      <c r="B2" s="29">
        <v>9</v>
      </c>
      <c r="C2" s="29" t="s">
        <v>1227</v>
      </c>
      <c r="D2" s="71" t="s">
        <v>1336</v>
      </c>
      <c r="E2" s="29">
        <v>199.9</v>
      </c>
      <c r="F2" s="29"/>
      <c r="G2" s="29" t="s">
        <v>170</v>
      </c>
      <c r="H2" s="29"/>
      <c r="I2" s="29"/>
      <c r="J2" s="29"/>
      <c r="K2" s="29"/>
      <c r="L2" s="29"/>
      <c r="M2" s="29"/>
    </row>
    <row r="3" spans="1:13">
      <c r="A3" s="29" t="s">
        <v>1468</v>
      </c>
      <c r="B3" s="29">
        <v>11</v>
      </c>
      <c r="C3" s="29" t="s">
        <v>1229</v>
      </c>
      <c r="D3" s="71" t="s">
        <v>1109</v>
      </c>
      <c r="E3" s="29">
        <v>199.9</v>
      </c>
      <c r="F3" s="38">
        <v>44617</v>
      </c>
      <c r="G3" s="29" t="s">
        <v>170</v>
      </c>
      <c r="H3" s="29"/>
      <c r="I3" s="38"/>
      <c r="J3" s="29"/>
      <c r="K3" s="29"/>
      <c r="L3" s="29"/>
      <c r="M3" s="29"/>
    </row>
    <row r="4" spans="1:13">
      <c r="A4" s="29" t="s">
        <v>1467</v>
      </c>
      <c r="B4" s="29">
        <v>20</v>
      </c>
      <c r="C4" s="29" t="s">
        <v>1229</v>
      </c>
      <c r="D4" s="71" t="s">
        <v>1109</v>
      </c>
      <c r="E4" s="29">
        <v>199.9</v>
      </c>
      <c r="F4" s="38">
        <v>44617</v>
      </c>
      <c r="G4" s="29" t="s">
        <v>170</v>
      </c>
      <c r="H4" s="29"/>
      <c r="I4" s="38"/>
      <c r="J4" s="29"/>
      <c r="K4" s="29"/>
      <c r="L4" s="29"/>
      <c r="M4" s="29"/>
    </row>
    <row r="5" spans="1:13">
      <c r="A5" s="53" t="s">
        <v>1131</v>
      </c>
      <c r="B5" s="53"/>
      <c r="C5" s="29" t="s">
        <v>1228</v>
      </c>
      <c r="D5" s="71">
        <v>6</v>
      </c>
      <c r="E5" s="53">
        <v>199.9</v>
      </c>
      <c r="F5" s="38">
        <v>44638</v>
      </c>
      <c r="G5" s="53" t="s">
        <v>242</v>
      </c>
      <c r="H5" s="53"/>
      <c r="I5" s="38"/>
      <c r="J5" s="53"/>
      <c r="K5" s="53"/>
      <c r="L5" s="53"/>
      <c r="M5" s="53"/>
    </row>
    <row r="6" spans="1:13">
      <c r="A6" s="29" t="s">
        <v>1138</v>
      </c>
      <c r="B6" s="29">
        <v>18</v>
      </c>
      <c r="C6" s="29" t="s">
        <v>1229</v>
      </c>
      <c r="D6" s="71" t="s">
        <v>1109</v>
      </c>
      <c r="E6" s="53">
        <v>199.9</v>
      </c>
      <c r="F6" s="38">
        <v>44646</v>
      </c>
      <c r="G6" s="53" t="s">
        <v>182</v>
      </c>
      <c r="H6" s="53"/>
      <c r="I6" s="38"/>
      <c r="J6" s="53"/>
      <c r="K6" s="53"/>
      <c r="L6" s="53"/>
      <c r="M6" s="53"/>
    </row>
    <row r="7" spans="1:13">
      <c r="A7" s="29" t="s">
        <v>1136</v>
      </c>
      <c r="B7" s="29">
        <v>7</v>
      </c>
      <c r="C7" s="29" t="s">
        <v>1227</v>
      </c>
      <c r="D7" s="71">
        <v>14</v>
      </c>
      <c r="E7" s="29">
        <v>199.9</v>
      </c>
      <c r="F7" s="38">
        <v>44656</v>
      </c>
      <c r="G7" s="29" t="s">
        <v>170</v>
      </c>
      <c r="H7" s="29"/>
      <c r="I7" s="38"/>
      <c r="J7" s="29"/>
      <c r="K7" s="29"/>
      <c r="L7" s="29"/>
      <c r="M7" s="29"/>
    </row>
    <row r="8" spans="1:13">
      <c r="A8" s="29" t="s">
        <v>1466</v>
      </c>
      <c r="B8" s="29"/>
      <c r="C8" s="29" t="s">
        <v>1227</v>
      </c>
      <c r="D8" s="71">
        <v>14</v>
      </c>
      <c r="E8" s="29">
        <v>200</v>
      </c>
      <c r="F8" s="38">
        <v>44657</v>
      </c>
      <c r="G8" s="29" t="s">
        <v>176</v>
      </c>
      <c r="H8" s="29"/>
      <c r="I8" s="38"/>
      <c r="J8" s="29"/>
      <c r="K8" s="29"/>
      <c r="L8" s="29"/>
      <c r="M8" s="29"/>
    </row>
    <row r="9" spans="1:13">
      <c r="A9" s="29" t="s">
        <v>1125</v>
      </c>
      <c r="B9" s="29">
        <v>8</v>
      </c>
      <c r="C9" s="29" t="s">
        <v>1227</v>
      </c>
      <c r="D9" s="71">
        <v>12</v>
      </c>
      <c r="E9" s="29">
        <v>100</v>
      </c>
      <c r="F9" s="38">
        <v>44671</v>
      </c>
      <c r="G9" s="29" t="s">
        <v>1334</v>
      </c>
      <c r="H9" s="29">
        <v>100</v>
      </c>
      <c r="I9" s="38">
        <v>44694</v>
      </c>
      <c r="J9" s="29"/>
      <c r="K9" s="29"/>
      <c r="L9" s="29"/>
      <c r="M9" s="29"/>
    </row>
    <row r="10" spans="1:13">
      <c r="A10" s="40" t="s">
        <v>1096</v>
      </c>
      <c r="B10" s="40">
        <v>1</v>
      </c>
      <c r="C10" s="29" t="s">
        <v>1227</v>
      </c>
      <c r="D10" s="71">
        <v>14</v>
      </c>
      <c r="E10" s="29">
        <v>73.33</v>
      </c>
      <c r="F10" s="38">
        <v>44671</v>
      </c>
      <c r="G10" s="29" t="s">
        <v>1335</v>
      </c>
      <c r="H10" s="29">
        <v>73.33</v>
      </c>
      <c r="I10" s="38">
        <v>44713</v>
      </c>
      <c r="J10" s="29" t="s">
        <v>1394</v>
      </c>
      <c r="K10" s="29"/>
      <c r="L10" s="29"/>
      <c r="M10" s="29"/>
    </row>
    <row r="11" spans="1:13">
      <c r="A11" s="29" t="s">
        <v>1301</v>
      </c>
      <c r="B11" s="29">
        <v>10</v>
      </c>
      <c r="C11" s="29" t="s">
        <v>1227</v>
      </c>
      <c r="D11" s="71">
        <v>14</v>
      </c>
      <c r="E11" s="29">
        <v>100</v>
      </c>
      <c r="F11" s="38">
        <v>44671</v>
      </c>
      <c r="G11" s="29" t="s">
        <v>1334</v>
      </c>
      <c r="H11" s="29">
        <v>100</v>
      </c>
      <c r="I11" s="38">
        <v>44686</v>
      </c>
      <c r="J11" s="29"/>
      <c r="K11" s="29"/>
      <c r="L11" s="29"/>
      <c r="M11" s="29"/>
    </row>
    <row r="12" spans="1:13">
      <c r="A12" s="29" t="s">
        <v>1302</v>
      </c>
      <c r="B12" s="29">
        <v>5</v>
      </c>
      <c r="C12" s="29" t="s">
        <v>1227</v>
      </c>
      <c r="D12" s="71">
        <v>16</v>
      </c>
      <c r="E12" s="53">
        <v>100</v>
      </c>
      <c r="F12" s="38">
        <v>44673</v>
      </c>
      <c r="G12" s="53" t="s">
        <v>1334</v>
      </c>
      <c r="H12" s="53">
        <v>100</v>
      </c>
      <c r="I12" s="38"/>
      <c r="J12" s="53"/>
      <c r="K12" s="53"/>
      <c r="L12" s="53"/>
      <c r="M12" s="53"/>
    </row>
    <row r="13" spans="1:13">
      <c r="A13" s="29" t="s">
        <v>1398</v>
      </c>
      <c r="B13" s="29">
        <v>13</v>
      </c>
      <c r="C13" s="29" t="s">
        <v>1227</v>
      </c>
      <c r="D13" s="71">
        <v>12</v>
      </c>
      <c r="E13" s="29">
        <v>100</v>
      </c>
      <c r="F13" s="38">
        <v>44686</v>
      </c>
      <c r="G13" s="29" t="s">
        <v>1334</v>
      </c>
      <c r="H13" s="29">
        <v>100</v>
      </c>
      <c r="I13" s="38">
        <v>44713</v>
      </c>
      <c r="J13" s="29" t="s">
        <v>1407</v>
      </c>
      <c r="K13" s="29"/>
      <c r="L13" s="29"/>
      <c r="M13" s="29"/>
    </row>
    <row r="14" spans="1:13">
      <c r="A14" s="29" t="s">
        <v>1305</v>
      </c>
      <c r="B14" s="29">
        <v>4</v>
      </c>
      <c r="C14" s="29" t="s">
        <v>1227</v>
      </c>
      <c r="D14" s="71">
        <v>12</v>
      </c>
      <c r="E14" s="29">
        <v>100</v>
      </c>
      <c r="F14" s="29"/>
      <c r="G14" s="29" t="s">
        <v>1334</v>
      </c>
      <c r="H14" s="29">
        <v>100</v>
      </c>
      <c r="I14" s="38">
        <v>44695</v>
      </c>
      <c r="J14" s="29"/>
      <c r="K14" s="29"/>
      <c r="L14" s="29"/>
      <c r="M14" s="29"/>
    </row>
    <row r="15" spans="1:13">
      <c r="A15" s="29" t="s">
        <v>1306</v>
      </c>
      <c r="B15" s="29"/>
      <c r="C15" s="29" t="s">
        <v>1227</v>
      </c>
      <c r="D15" s="71">
        <v>14</v>
      </c>
      <c r="E15" s="29">
        <v>200</v>
      </c>
      <c r="F15" s="38">
        <v>44685</v>
      </c>
      <c r="G15" s="29" t="s">
        <v>170</v>
      </c>
      <c r="H15" s="29"/>
      <c r="I15" s="38"/>
      <c r="J15" s="29"/>
      <c r="K15" s="29"/>
      <c r="L15" s="29"/>
      <c r="M15" s="29"/>
    </row>
    <row r="16" spans="1:13">
      <c r="A16" s="29" t="s">
        <v>1357</v>
      </c>
      <c r="B16" s="29">
        <v>11</v>
      </c>
      <c r="C16" s="29" t="s">
        <v>1227</v>
      </c>
      <c r="D16" s="71">
        <v>12</v>
      </c>
      <c r="E16" s="29">
        <v>100</v>
      </c>
      <c r="F16" s="38">
        <v>44687</v>
      </c>
      <c r="G16" s="29" t="s">
        <v>1334</v>
      </c>
      <c r="H16" s="29">
        <v>100</v>
      </c>
      <c r="I16" s="38">
        <v>44694</v>
      </c>
      <c r="J16" s="29"/>
      <c r="K16" s="29"/>
      <c r="L16" s="29"/>
      <c r="M16" s="29"/>
    </row>
    <row r="17" spans="1:13">
      <c r="A17" s="29" t="s">
        <v>1133</v>
      </c>
      <c r="B17" s="29">
        <v>2</v>
      </c>
      <c r="C17" s="29" t="s">
        <v>1227</v>
      </c>
      <c r="D17" s="71">
        <v>12</v>
      </c>
      <c r="E17" s="53">
        <v>100</v>
      </c>
      <c r="F17" s="38">
        <v>44698</v>
      </c>
      <c r="G17" s="53" t="s">
        <v>1365</v>
      </c>
      <c r="H17" s="53">
        <v>100</v>
      </c>
      <c r="I17" s="38"/>
      <c r="J17" s="53"/>
      <c r="K17" s="53"/>
      <c r="L17" s="53"/>
      <c r="M17" s="53"/>
    </row>
    <row r="18" spans="1:13">
      <c r="A18" s="29" t="s">
        <v>1126</v>
      </c>
      <c r="B18" s="29">
        <v>3</v>
      </c>
      <c r="C18" s="29" t="s">
        <v>1227</v>
      </c>
      <c r="D18" s="71">
        <v>12</v>
      </c>
      <c r="E18" s="29">
        <v>100</v>
      </c>
      <c r="F18" s="38">
        <v>44701</v>
      </c>
      <c r="G18" s="29" t="s">
        <v>1395</v>
      </c>
      <c r="H18" s="29">
        <v>100</v>
      </c>
      <c r="I18" s="38">
        <v>44722</v>
      </c>
      <c r="J18" s="29" t="s">
        <v>1364</v>
      </c>
      <c r="K18" s="29"/>
      <c r="L18" s="29"/>
      <c r="M18" s="29"/>
    </row>
    <row r="19" spans="1:13">
      <c r="A19" s="29" t="s">
        <v>1470</v>
      </c>
      <c r="B19" s="29">
        <v>12</v>
      </c>
      <c r="C19" s="29" t="s">
        <v>1228</v>
      </c>
      <c r="D19" s="71">
        <v>8</v>
      </c>
      <c r="E19" s="29">
        <v>200</v>
      </c>
      <c r="F19" s="38">
        <v>44737</v>
      </c>
      <c r="G19" s="29"/>
      <c r="H19" s="29"/>
      <c r="I19" s="29"/>
      <c r="J19" s="29"/>
      <c r="K19" s="29"/>
      <c r="L19" s="29"/>
      <c r="M19" s="29"/>
    </row>
    <row r="20" spans="1:13">
      <c r="A20" s="29" t="s">
        <v>1199</v>
      </c>
      <c r="B20" s="29">
        <v>8</v>
      </c>
      <c r="C20" s="29" t="s">
        <v>1228</v>
      </c>
      <c r="D20" s="71">
        <v>10</v>
      </c>
      <c r="E20" s="29">
        <v>200</v>
      </c>
      <c r="F20" s="38">
        <v>44737</v>
      </c>
      <c r="G20" s="29"/>
      <c r="H20" s="29"/>
      <c r="I20" s="29"/>
      <c r="J20" s="29"/>
      <c r="K20" s="29"/>
      <c r="L20" s="29"/>
      <c r="M20" s="29"/>
    </row>
    <row r="21" spans="1:13">
      <c r="A21" s="40" t="s">
        <v>1366</v>
      </c>
      <c r="B21" s="29">
        <v>1</v>
      </c>
      <c r="C21" s="29" t="s">
        <v>1228</v>
      </c>
      <c r="D21" s="71">
        <v>12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 t="s">
        <v>1471</v>
      </c>
      <c r="B22" s="29">
        <v>15</v>
      </c>
      <c r="C22" s="29" t="s">
        <v>1228</v>
      </c>
      <c r="D22" s="71">
        <v>10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 t="s">
        <v>1309</v>
      </c>
      <c r="B23" s="29">
        <v>10</v>
      </c>
      <c r="C23" s="29" t="s">
        <v>1228</v>
      </c>
      <c r="D23" s="71">
        <v>10</v>
      </c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 t="s">
        <v>1089</v>
      </c>
      <c r="B24" s="29">
        <v>11</v>
      </c>
      <c r="C24" s="29" t="s">
        <v>1228</v>
      </c>
      <c r="D24" s="71">
        <v>10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 t="s">
        <v>1132</v>
      </c>
      <c r="B25" s="29">
        <v>9</v>
      </c>
      <c r="C25" s="29" t="s">
        <v>1228</v>
      </c>
      <c r="D25" s="71">
        <v>10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 t="s">
        <v>1099</v>
      </c>
      <c r="B26" s="29">
        <v>17</v>
      </c>
      <c r="C26" s="29" t="s">
        <v>1228</v>
      </c>
      <c r="D26" s="71">
        <v>10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 t="s">
        <v>1145</v>
      </c>
      <c r="B27" s="29">
        <v>7</v>
      </c>
      <c r="C27" s="29" t="s">
        <v>1228</v>
      </c>
      <c r="D27" s="71">
        <v>8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 t="s">
        <v>1472</v>
      </c>
      <c r="B28" s="29" t="s">
        <v>1502</v>
      </c>
      <c r="C28" s="29" t="s">
        <v>1228</v>
      </c>
      <c r="D28" s="71">
        <v>8</v>
      </c>
      <c r="E28" s="29">
        <v>200</v>
      </c>
      <c r="F28" s="38">
        <v>44739</v>
      </c>
      <c r="G28" s="29"/>
      <c r="H28" s="29"/>
      <c r="I28" s="29"/>
      <c r="J28" s="29"/>
      <c r="K28" s="29"/>
      <c r="L28" s="29"/>
      <c r="M28" s="29"/>
    </row>
    <row r="29" spans="1:13">
      <c r="A29" s="29" t="s">
        <v>1114</v>
      </c>
      <c r="B29" s="29">
        <v>4</v>
      </c>
      <c r="C29" s="29" t="s">
        <v>1228</v>
      </c>
      <c r="D29" s="71">
        <v>10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 t="s">
        <v>1144</v>
      </c>
      <c r="B30" s="29"/>
      <c r="C30" s="29" t="s">
        <v>1228</v>
      </c>
      <c r="D30" s="71">
        <v>6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 t="s">
        <v>1501</v>
      </c>
      <c r="B31" s="29">
        <v>12</v>
      </c>
      <c r="C31" s="29" t="s">
        <v>1227</v>
      </c>
      <c r="D31" s="71">
        <v>12</v>
      </c>
      <c r="E31" s="29">
        <v>100</v>
      </c>
      <c r="F31" s="29"/>
      <c r="G31" s="29"/>
      <c r="H31" s="29">
        <v>100</v>
      </c>
      <c r="I31" s="29"/>
      <c r="J31" s="29"/>
      <c r="K31" s="29"/>
      <c r="L31" s="29"/>
      <c r="M31" s="29"/>
    </row>
    <row r="32" spans="1:13">
      <c r="A32" s="29" t="s">
        <v>1488</v>
      </c>
      <c r="B32" s="29"/>
      <c r="C32" s="29" t="s">
        <v>1228</v>
      </c>
      <c r="D32" s="71">
        <v>10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 t="s">
        <v>1496</v>
      </c>
      <c r="B33" s="29"/>
      <c r="C33" s="29" t="s">
        <v>1228</v>
      </c>
      <c r="D33" s="71">
        <v>10</v>
      </c>
      <c r="E33" s="29"/>
      <c r="F33" s="29"/>
      <c r="G33" s="53" t="s">
        <v>1556</v>
      </c>
      <c r="H33" s="29"/>
      <c r="I33" s="29"/>
      <c r="J33" s="29"/>
      <c r="K33" s="29"/>
      <c r="L33" s="29"/>
      <c r="M33" s="29"/>
    </row>
    <row r="34" spans="1:13">
      <c r="A34" s="53" t="s">
        <v>1090</v>
      </c>
      <c r="B34" s="29"/>
      <c r="C34" s="29" t="s">
        <v>1228</v>
      </c>
      <c r="D34" s="71">
        <v>6</v>
      </c>
      <c r="E34" s="29"/>
      <c r="F34" s="29"/>
      <c r="G34" s="53" t="s">
        <v>1555</v>
      </c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71"/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9"/>
      <c r="B36" s="29"/>
      <c r="C36" s="29"/>
      <c r="D36" s="71"/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A37" s="29"/>
      <c r="B37" s="29"/>
      <c r="C37" s="29"/>
      <c r="D37" s="71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71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29"/>
      <c r="B39" s="29"/>
      <c r="C39" s="29"/>
      <c r="D39" s="71"/>
      <c r="E39" s="29"/>
      <c r="F39" s="29"/>
      <c r="G39" s="29"/>
      <c r="H39" s="29"/>
      <c r="I39" s="29"/>
      <c r="J39" s="29"/>
      <c r="K39" s="29"/>
      <c r="L39" s="29"/>
      <c r="M39" s="29"/>
    </row>
    <row r="40" spans="1:13">
      <c r="A40" s="29"/>
      <c r="B40" s="29"/>
      <c r="C40" s="29"/>
      <c r="D40" s="71"/>
      <c r="E40" s="29"/>
      <c r="F40" s="29"/>
      <c r="G40" s="29"/>
      <c r="H40" s="29"/>
      <c r="I40" s="29"/>
      <c r="J40" s="29"/>
      <c r="K40" s="29"/>
      <c r="L40" s="29"/>
      <c r="M40" s="29"/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7" sqref="D7"/>
    </sheetView>
  </sheetViews>
  <sheetFormatPr defaultRowHeight="14.5"/>
  <cols>
    <col min="1" max="1" width="18.26953125" bestFit="1" customWidth="1"/>
    <col min="2" max="2" width="11.453125" bestFit="1" customWidth="1"/>
    <col min="3" max="3" width="13.54296875" bestFit="1" customWidth="1"/>
    <col min="4" max="4" width="26.7265625" bestFit="1" customWidth="1"/>
    <col min="5" max="5" width="19.1796875" bestFit="1" customWidth="1"/>
    <col min="6" max="7" width="14.7265625" bestFit="1" customWidth="1"/>
  </cols>
  <sheetData>
    <row r="1" spans="1:7">
      <c r="A1" s="1" t="s">
        <v>1262</v>
      </c>
      <c r="B1" s="1" t="s">
        <v>2</v>
      </c>
      <c r="C1" s="1" t="s">
        <v>6</v>
      </c>
      <c r="D1" s="1" t="s">
        <v>4</v>
      </c>
      <c r="E1" s="1" t="s">
        <v>5</v>
      </c>
      <c r="F1" s="75" t="s">
        <v>8</v>
      </c>
      <c r="G1" s="75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21" sqref="A14:H21"/>
    </sheetView>
  </sheetViews>
  <sheetFormatPr defaultRowHeight="14.5"/>
  <cols>
    <col min="3" max="3" width="10" bestFit="1" customWidth="1"/>
    <col min="5" max="5" width="10" style="81" bestFit="1" customWidth="1"/>
  </cols>
  <sheetData>
    <row r="1" spans="1:6">
      <c r="A1" s="94" t="s">
        <v>1406</v>
      </c>
      <c r="B1" s="94"/>
      <c r="C1" s="94"/>
      <c r="D1" s="94" t="s">
        <v>1403</v>
      </c>
      <c r="E1" s="94"/>
      <c r="F1" s="94"/>
    </row>
    <row r="2" spans="1:6">
      <c r="A2" s="50" t="s">
        <v>1402</v>
      </c>
      <c r="B2" s="50" t="s">
        <v>1401</v>
      </c>
      <c r="C2" s="82" t="s">
        <v>1400</v>
      </c>
      <c r="D2" s="50" t="s">
        <v>1401</v>
      </c>
      <c r="E2" s="50" t="s">
        <v>1404</v>
      </c>
      <c r="F2" s="50" t="s">
        <v>1405</v>
      </c>
    </row>
    <row r="3" spans="1:6">
      <c r="A3" s="29" t="s">
        <v>1228</v>
      </c>
      <c r="B3" s="29"/>
      <c r="C3" s="83">
        <v>639720195</v>
      </c>
      <c r="D3" s="29"/>
      <c r="E3" s="29"/>
      <c r="F3" s="29"/>
    </row>
    <row r="4" spans="1:6">
      <c r="A4" s="29"/>
      <c r="B4" s="29"/>
      <c r="C4" s="29"/>
      <c r="D4" s="29"/>
      <c r="E4" s="83"/>
      <c r="F4" s="29"/>
    </row>
    <row r="5" spans="1:6">
      <c r="A5" s="29"/>
      <c r="B5" s="29"/>
      <c r="C5" s="29"/>
      <c r="D5" s="29"/>
      <c r="E5" s="83"/>
      <c r="F5" s="29"/>
    </row>
    <row r="6" spans="1:6">
      <c r="A6" s="29"/>
      <c r="B6" s="29"/>
      <c r="C6" s="29"/>
      <c r="D6" s="29"/>
      <c r="E6" s="83"/>
      <c r="F6" s="29"/>
    </row>
    <row r="7" spans="1:6">
      <c r="A7" s="29"/>
      <c r="B7" s="29"/>
      <c r="C7" s="29"/>
      <c r="D7" s="29"/>
      <c r="E7" s="83"/>
      <c r="F7" s="29"/>
    </row>
    <row r="8" spans="1:6">
      <c r="A8" s="29"/>
      <c r="B8" s="29"/>
      <c r="C8" s="29"/>
      <c r="D8" s="29"/>
      <c r="E8" s="83"/>
      <c r="F8" s="29"/>
    </row>
    <row r="9" spans="1:6">
      <c r="A9" s="29"/>
      <c r="B9" s="29"/>
      <c r="C9" s="29"/>
      <c r="D9" s="29"/>
      <c r="E9" s="83"/>
      <c r="F9" s="29"/>
    </row>
    <row r="10" spans="1:6">
      <c r="A10" s="29"/>
      <c r="B10" s="29"/>
      <c r="C10" s="29"/>
      <c r="D10" s="29"/>
      <c r="E10" s="83"/>
      <c r="F10" s="29"/>
    </row>
    <row r="11" spans="1:6">
      <c r="A11" s="29"/>
      <c r="B11" s="29"/>
      <c r="C11" s="29"/>
      <c r="D11" s="29"/>
      <c r="E11" s="83"/>
      <c r="F11" s="29"/>
    </row>
    <row r="12" spans="1:6">
      <c r="A12" s="29"/>
      <c r="B12" s="29"/>
      <c r="C12" s="29"/>
      <c r="D12" s="29"/>
      <c r="E12" s="83"/>
      <c r="F12" s="29"/>
    </row>
    <row r="13" spans="1:6">
      <c r="A13" s="29"/>
      <c r="B13" s="29"/>
      <c r="C13" s="29"/>
      <c r="D13" s="29"/>
      <c r="E13" s="83"/>
      <c r="F13" s="29"/>
    </row>
    <row r="14" spans="1:6">
      <c r="A14" s="29"/>
      <c r="B14" s="29"/>
      <c r="C14" s="29"/>
      <c r="D14" s="29"/>
      <c r="E14" s="83"/>
      <c r="F14" s="29"/>
    </row>
    <row r="15" spans="1:6">
      <c r="A15" s="29"/>
      <c r="B15" s="29"/>
      <c r="C15" s="29"/>
      <c r="D15" s="29"/>
      <c r="E15" s="83"/>
      <c r="F15" s="29"/>
    </row>
    <row r="16" spans="1:6">
      <c r="A16" s="29"/>
      <c r="B16" s="29"/>
      <c r="C16" s="29"/>
      <c r="D16" s="29"/>
      <c r="E16" s="83"/>
      <c r="F16" s="29"/>
    </row>
    <row r="17" spans="1:6">
      <c r="A17" s="29"/>
      <c r="B17" s="29"/>
      <c r="C17" s="29"/>
      <c r="D17" s="29"/>
      <c r="E17" s="83"/>
      <c r="F17" s="29"/>
    </row>
    <row r="18" spans="1:6">
      <c r="A18" s="29"/>
      <c r="B18" s="29"/>
      <c r="C18" s="29"/>
      <c r="D18" s="29"/>
      <c r="E18" s="83"/>
      <c r="F18" s="29"/>
    </row>
    <row r="19" spans="1:6">
      <c r="A19" s="29"/>
      <c r="B19" s="29"/>
      <c r="C19" s="29"/>
      <c r="D19" s="29"/>
      <c r="E19" s="83"/>
      <c r="F19" s="29"/>
    </row>
    <row r="20" spans="1:6">
      <c r="A20" s="29"/>
      <c r="B20" s="29"/>
      <c r="C20" s="29"/>
      <c r="D20" s="29"/>
      <c r="E20" s="83"/>
      <c r="F20" s="29"/>
    </row>
    <row r="21" spans="1:6">
      <c r="A21" s="29"/>
      <c r="B21" s="29"/>
      <c r="C21" s="29"/>
      <c r="D21" s="29"/>
      <c r="E21" s="83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10" workbookViewId="0">
      <selection activeCell="I24" sqref="I24"/>
    </sheetView>
  </sheetViews>
  <sheetFormatPr defaultRowHeight="14.5"/>
  <cols>
    <col min="1" max="1" width="28.1796875" style="29" bestFit="1" customWidth="1"/>
    <col min="2" max="6" width="9.1796875" style="29"/>
    <col min="7" max="7" width="35.7265625" style="29" bestFit="1" customWidth="1"/>
    <col min="8" max="8" width="11.26953125" style="29" bestFit="1" customWidth="1"/>
    <col min="9" max="9" width="10.7265625" style="29" bestFit="1" customWidth="1"/>
    <col min="10" max="11" width="9.1796875" style="29"/>
    <col min="12" max="12" width="10.7265625" style="29" bestFit="1" customWidth="1"/>
  </cols>
  <sheetData>
    <row r="1" spans="1:12">
      <c r="A1" s="91" t="s">
        <v>153</v>
      </c>
      <c r="B1" s="91"/>
      <c r="C1" s="91"/>
      <c r="D1" s="91"/>
      <c r="E1" s="91"/>
      <c r="F1" s="91"/>
      <c r="G1" s="91" t="s">
        <v>11</v>
      </c>
      <c r="H1" s="91"/>
      <c r="I1" s="91"/>
      <c r="J1" s="91"/>
      <c r="K1" s="91"/>
      <c r="L1" s="91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4" ca="1" si="0">DATEDIF(I3,TODAY(),"y")&amp;" anos, "&amp;DATEDIF(I3,TODAY(),"YM")&amp;" meses "&amp;DATEDIF(I3,TODAY(),"MD")&amp;" dias"</f>
        <v>6 anos, 7 meses 0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8 anos, 1 meses 27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2 meses 23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9 anos, 2 meses 5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7 meses 26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10 anos, 11 meses 0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14 anos, 1 meses 19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4 meses 12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1259</v>
      </c>
      <c r="F11" s="6"/>
      <c r="G11" s="29" t="s">
        <v>1266</v>
      </c>
      <c r="H11" s="6" t="str">
        <f t="shared" ca="1" si="0"/>
        <v>6 anos, 8 meses 0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6 anos, 1 meses 15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6 meses 21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1253</v>
      </c>
      <c r="G14" s="29" t="s">
        <v>1255</v>
      </c>
      <c r="H14" s="6" t="str">
        <f t="shared" ca="1" si="0"/>
        <v>10 anos, 3 meses 19 dias</v>
      </c>
      <c r="I14" s="38">
        <v>41036</v>
      </c>
      <c r="J14" s="8" t="s">
        <v>21</v>
      </c>
      <c r="K14" s="8" t="s">
        <v>116</v>
      </c>
      <c r="L14" s="80">
        <v>44652</v>
      </c>
    </row>
    <row r="15" spans="1:12">
      <c r="A15" s="29" t="s">
        <v>1328</v>
      </c>
      <c r="B15" s="29" t="s">
        <v>1329</v>
      </c>
      <c r="C15" s="29" t="s">
        <v>1330</v>
      </c>
      <c r="D15" s="29" t="s">
        <v>1331</v>
      </c>
      <c r="E15" s="29" t="s">
        <v>1263</v>
      </c>
      <c r="G15" s="27" t="s">
        <v>1332</v>
      </c>
      <c r="H15" s="6" t="str">
        <f t="shared" ca="1" si="0"/>
        <v>10 anos, 6 meses 27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5 anos, 2 meses 10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1074</v>
      </c>
      <c r="B17" s="57" t="s">
        <v>1075</v>
      </c>
      <c r="C17" s="57" t="s">
        <v>1076</v>
      </c>
      <c r="D17" s="57" t="s">
        <v>1077</v>
      </c>
      <c r="E17" s="29" t="s">
        <v>1005</v>
      </c>
      <c r="F17" s="57" t="s">
        <v>1073</v>
      </c>
      <c r="G17" s="57" t="s">
        <v>1072</v>
      </c>
      <c r="H17" s="6" t="str">
        <f t="shared" ca="1" si="0"/>
        <v>5 anos, 3 meses 4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6 anos, 1 meses 17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1079</v>
      </c>
      <c r="B19" s="57" t="s">
        <v>1080</v>
      </c>
      <c r="C19" s="58" t="s">
        <v>1081</v>
      </c>
      <c r="D19" s="57" t="s">
        <v>1082</v>
      </c>
      <c r="E19" s="29" t="s">
        <v>981</v>
      </c>
      <c r="G19" s="57" t="s">
        <v>1078</v>
      </c>
      <c r="H19" s="6" t="str">
        <f t="shared" ca="1" si="0"/>
        <v>6 anos, 4 meses 4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4 meses 15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7 meses 21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1264</v>
      </c>
      <c r="G22" s="27" t="s">
        <v>1240</v>
      </c>
      <c r="J22" s="27" t="s">
        <v>21</v>
      </c>
      <c r="K22" s="8" t="s">
        <v>160</v>
      </c>
    </row>
    <row r="23" spans="1:12">
      <c r="A23" s="8" t="s">
        <v>1161</v>
      </c>
      <c r="B23" s="8" t="s">
        <v>1162</v>
      </c>
      <c r="C23" s="8" t="s">
        <v>1163</v>
      </c>
      <c r="D23" s="8" t="s">
        <v>1164</v>
      </c>
      <c r="E23" s="57" t="s">
        <v>966</v>
      </c>
      <c r="G23" s="27" t="s">
        <v>1160</v>
      </c>
      <c r="H23" s="6" t="str">
        <f t="shared" ca="1" si="0"/>
        <v>5 anos, 8 meses 23 dias</v>
      </c>
      <c r="I23" s="87">
        <v>42707</v>
      </c>
      <c r="J23" s="27" t="s">
        <v>64</v>
      </c>
      <c r="K23" s="8" t="s">
        <v>116</v>
      </c>
    </row>
    <row r="24" spans="1:12">
      <c r="E24" s="29" t="s">
        <v>1461</v>
      </c>
      <c r="G24" s="27" t="s">
        <v>1252</v>
      </c>
      <c r="H24" s="6" t="str">
        <f t="shared" ca="1" si="0"/>
        <v>11 anos, 1 meses 18 dias</v>
      </c>
      <c r="I24" s="86">
        <v>40732</v>
      </c>
      <c r="J24" s="27" t="s">
        <v>21</v>
      </c>
      <c r="K24" s="8" t="s">
        <v>116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50"/>
  <sheetViews>
    <sheetView zoomScale="85" zoomScaleNormal="85" workbookViewId="0">
      <pane ySplit="2" topLeftCell="A42" activePane="bottomLeft" state="frozen"/>
      <selection pane="bottomLeft" activeCell="G44" sqref="G44"/>
    </sheetView>
  </sheetViews>
  <sheetFormatPr defaultRowHeight="14.5"/>
  <cols>
    <col min="1" max="1" width="28.54296875" style="29" customWidth="1"/>
    <col min="2" max="2" width="9" style="29" customWidth="1"/>
    <col min="3" max="3" width="14.1796875" style="29" customWidth="1"/>
    <col min="4" max="4" width="11.26953125" style="29" customWidth="1"/>
    <col min="5" max="5" width="14.7265625" style="29" customWidth="1"/>
    <col min="6" max="6" width="16.54296875" style="29" customWidth="1"/>
    <col min="7" max="7" width="11" style="29" customWidth="1"/>
    <col min="8" max="8" width="45.54296875" style="29" bestFit="1" customWidth="1"/>
    <col min="9" max="9" width="38.1796875" style="29" customWidth="1"/>
    <col min="10" max="10" width="27.54296875" style="29" bestFit="1" customWidth="1"/>
    <col min="11" max="11" width="14.54296875" style="55" bestFit="1" customWidth="1"/>
    <col min="12" max="12" width="22.54296875" style="29" customWidth="1"/>
    <col min="13" max="13" width="13.54296875" style="29" bestFit="1" customWidth="1"/>
    <col min="14" max="14" width="13.54296875" style="78" customWidth="1"/>
    <col min="15" max="15" width="13.54296875" style="71" customWidth="1"/>
    <col min="16" max="16" width="14.453125" style="29" customWidth="1"/>
    <col min="17" max="17" width="13.54296875" style="71" customWidth="1"/>
    <col min="18" max="1011" width="14.453125" customWidth="1"/>
  </cols>
  <sheetData>
    <row r="1" spans="1:17">
      <c r="A1" s="91" t="s">
        <v>153</v>
      </c>
      <c r="B1" s="91"/>
      <c r="C1" s="91"/>
      <c r="D1" s="91"/>
      <c r="E1" s="91"/>
      <c r="F1" s="91"/>
      <c r="G1" s="76"/>
      <c r="H1" s="76"/>
      <c r="I1" s="91" t="s">
        <v>11</v>
      </c>
      <c r="J1" s="91"/>
      <c r="K1" s="91"/>
      <c r="L1" s="91"/>
      <c r="M1" s="91"/>
      <c r="N1" s="91"/>
      <c r="O1" s="91"/>
      <c r="P1" s="91"/>
      <c r="Q1" s="91"/>
    </row>
    <row r="2" spans="1:17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1295</v>
      </c>
      <c r="H2" s="1" t="s">
        <v>1296</v>
      </c>
      <c r="I2" s="1" t="s">
        <v>5</v>
      </c>
      <c r="J2" s="1" t="s">
        <v>1400</v>
      </c>
      <c r="K2" s="14" t="s">
        <v>6</v>
      </c>
      <c r="L2" s="1" t="s">
        <v>158</v>
      </c>
      <c r="M2" s="1" t="s">
        <v>2</v>
      </c>
      <c r="N2" s="79" t="s">
        <v>1347</v>
      </c>
      <c r="O2" s="14" t="s">
        <v>1419</v>
      </c>
      <c r="P2" s="14" t="s">
        <v>1545</v>
      </c>
      <c r="Q2" s="14" t="s">
        <v>1544</v>
      </c>
    </row>
    <row r="3" spans="1:17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1338</v>
      </c>
      <c r="H3" s="8" t="s">
        <v>1267</v>
      </c>
      <c r="I3" s="27" t="s">
        <v>134</v>
      </c>
      <c r="J3" s="27"/>
      <c r="K3" s="18">
        <v>43368</v>
      </c>
      <c r="L3" s="6" t="str">
        <f t="shared" ref="L3:L36" ca="1" si="0">DATEDIF(K3,TODAY(),"y")&amp;" anos, "&amp;DATEDIF(K3,TODAY(),"YM")&amp;" meses "&amp;DATEDIF(K3,TODAY(),"MD")&amp;" dias"</f>
        <v>3 anos, 11 meses 1 dias</v>
      </c>
      <c r="M3" s="27" t="s">
        <v>64</v>
      </c>
      <c r="N3" s="77">
        <v>18</v>
      </c>
      <c r="O3" s="17"/>
      <c r="Q3" s="71" t="s">
        <v>18</v>
      </c>
    </row>
    <row r="4" spans="1:17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1339</v>
      </c>
      <c r="H4" s="29" t="s">
        <v>1268</v>
      </c>
      <c r="I4" s="29" t="s">
        <v>1243</v>
      </c>
      <c r="K4" s="86">
        <v>42956</v>
      </c>
      <c r="L4" s="6" t="str">
        <f t="shared" ca="1" si="0"/>
        <v>5 anos, 0 meses 17 dias</v>
      </c>
      <c r="M4" s="27" t="s">
        <v>64</v>
      </c>
      <c r="N4" s="78">
        <v>11</v>
      </c>
      <c r="O4" s="80"/>
      <c r="Q4" s="71" t="s">
        <v>18</v>
      </c>
    </row>
    <row r="5" spans="1:17">
      <c r="A5" s="8" t="s">
        <v>195</v>
      </c>
      <c r="B5" s="8" t="s">
        <v>196</v>
      </c>
      <c r="C5" s="8" t="s">
        <v>197</v>
      </c>
      <c r="D5" s="8" t="s">
        <v>198</v>
      </c>
      <c r="E5" s="8" t="s">
        <v>92</v>
      </c>
      <c r="F5" s="8" t="s">
        <v>199</v>
      </c>
      <c r="G5" s="27" t="s">
        <v>1342</v>
      </c>
      <c r="H5" s="8" t="s">
        <v>1270</v>
      </c>
      <c r="I5" s="8" t="s">
        <v>90</v>
      </c>
      <c r="J5" s="8"/>
      <c r="K5" s="18">
        <v>42667</v>
      </c>
      <c r="L5" s="6" t="str">
        <f t="shared" ca="1" si="0"/>
        <v>5 anos, 10 meses 2 dias</v>
      </c>
      <c r="M5" s="27" t="s">
        <v>64</v>
      </c>
      <c r="N5" s="77">
        <v>12</v>
      </c>
      <c r="O5" s="17"/>
      <c r="Q5" s="71" t="s">
        <v>18</v>
      </c>
    </row>
    <row r="6" spans="1:17">
      <c r="A6" s="8" t="s">
        <v>78</v>
      </c>
      <c r="B6" s="8" t="s">
        <v>189</v>
      </c>
      <c r="C6" s="8" t="s">
        <v>190</v>
      </c>
      <c r="D6" s="8"/>
      <c r="E6" s="8" t="s">
        <v>81</v>
      </c>
      <c r="F6" s="8"/>
      <c r="G6" s="27" t="s">
        <v>1342</v>
      </c>
      <c r="H6" s="8" t="s">
        <v>1271</v>
      </c>
      <c r="I6" s="8" t="s">
        <v>79</v>
      </c>
      <c r="J6" s="8" t="s">
        <v>1420</v>
      </c>
      <c r="K6" s="18">
        <v>42541</v>
      </c>
      <c r="L6" s="6" t="str">
        <f t="shared" ca="1" si="0"/>
        <v>6 anos, 2 meses 6 dias</v>
      </c>
      <c r="M6" s="27" t="s">
        <v>64</v>
      </c>
      <c r="N6" s="77">
        <v>15</v>
      </c>
      <c r="O6" s="85" t="s">
        <v>18</v>
      </c>
      <c r="P6" s="29">
        <v>100</v>
      </c>
      <c r="Q6" s="71" t="s">
        <v>18</v>
      </c>
    </row>
    <row r="7" spans="1:17">
      <c r="A7" s="8" t="s">
        <v>200</v>
      </c>
      <c r="B7" s="8" t="s">
        <v>201</v>
      </c>
      <c r="C7" s="8" t="s">
        <v>202</v>
      </c>
      <c r="D7" s="8" t="s">
        <v>203</v>
      </c>
      <c r="E7" s="8" t="s">
        <v>97</v>
      </c>
      <c r="F7" s="8" t="s">
        <v>204</v>
      </c>
      <c r="G7" s="27" t="s">
        <v>1339</v>
      </c>
      <c r="H7" s="8" t="s">
        <v>1268</v>
      </c>
      <c r="I7" s="8" t="s">
        <v>205</v>
      </c>
      <c r="J7" s="27" t="s">
        <v>1456</v>
      </c>
      <c r="K7" s="18">
        <v>42338</v>
      </c>
      <c r="L7" s="6" t="str">
        <f t="shared" ca="1" si="0"/>
        <v>6 anos, 8 meses 27 dias</v>
      </c>
      <c r="M7" s="27" t="s">
        <v>64</v>
      </c>
      <c r="N7" s="77">
        <v>11</v>
      </c>
      <c r="O7" s="85" t="s">
        <v>18</v>
      </c>
      <c r="P7" s="29">
        <v>100</v>
      </c>
      <c r="Q7" s="71" t="s">
        <v>18</v>
      </c>
    </row>
    <row r="8" spans="1:17">
      <c r="A8" s="27" t="s">
        <v>1092</v>
      </c>
      <c r="B8" s="27" t="s">
        <v>1093</v>
      </c>
      <c r="C8" s="27" t="s">
        <v>1094</v>
      </c>
      <c r="D8" s="27" t="s">
        <v>1095</v>
      </c>
      <c r="E8" s="27" t="s">
        <v>1000</v>
      </c>
      <c r="F8" s="8" t="s">
        <v>1345</v>
      </c>
      <c r="G8" s="27" t="s">
        <v>1343</v>
      </c>
      <c r="H8" s="8" t="s">
        <v>1273</v>
      </c>
      <c r="I8" s="27" t="s">
        <v>1091</v>
      </c>
      <c r="J8" s="27" t="s">
        <v>1421</v>
      </c>
      <c r="K8" s="87">
        <v>42294</v>
      </c>
      <c r="L8" s="6" t="str">
        <f t="shared" ca="1" si="0"/>
        <v>6 anos, 10 meses 9 dias</v>
      </c>
      <c r="M8" s="27" t="s">
        <v>64</v>
      </c>
      <c r="N8" s="77">
        <v>19</v>
      </c>
      <c r="O8" s="80" t="s">
        <v>18</v>
      </c>
      <c r="P8" s="29">
        <v>100</v>
      </c>
      <c r="Q8" s="71" t="s">
        <v>18</v>
      </c>
    </row>
    <row r="9" spans="1:17" ht="15.75" customHeight="1">
      <c r="A9" s="8" t="s">
        <v>183</v>
      </c>
      <c r="B9" s="8" t="s">
        <v>184</v>
      </c>
      <c r="C9" s="8" t="s">
        <v>185</v>
      </c>
      <c r="D9" s="8" t="s">
        <v>186</v>
      </c>
      <c r="E9" s="8" t="s">
        <v>187</v>
      </c>
      <c r="F9" s="8"/>
      <c r="G9" s="27" t="s">
        <v>1340</v>
      </c>
      <c r="H9" s="8" t="s">
        <v>73</v>
      </c>
      <c r="I9" s="27" t="s">
        <v>188</v>
      </c>
      <c r="J9" s="27" t="s">
        <v>1422</v>
      </c>
      <c r="K9" s="18">
        <v>42292</v>
      </c>
      <c r="L9" s="6" t="str">
        <f t="shared" ca="1" si="0"/>
        <v>6 anos, 10 meses 11 dias</v>
      </c>
      <c r="M9" s="27" t="s">
        <v>64</v>
      </c>
      <c r="N9" s="77">
        <v>12</v>
      </c>
      <c r="O9" s="85" t="s">
        <v>18</v>
      </c>
      <c r="P9" s="29">
        <v>100</v>
      </c>
      <c r="Q9" s="71" t="s">
        <v>18</v>
      </c>
    </row>
    <row r="10" spans="1:17" ht="15.75" customHeight="1">
      <c r="A10" s="8"/>
      <c r="B10" s="8"/>
      <c r="C10" s="8"/>
      <c r="D10" s="8"/>
      <c r="E10" s="8" t="s">
        <v>1260</v>
      </c>
      <c r="F10" s="8"/>
      <c r="G10" s="27" t="s">
        <v>1338</v>
      </c>
      <c r="H10" s="8" t="s">
        <v>1274</v>
      </c>
      <c r="I10" s="27" t="s">
        <v>1247</v>
      </c>
      <c r="J10" s="27" t="s">
        <v>1423</v>
      </c>
      <c r="K10" s="86">
        <v>42272</v>
      </c>
      <c r="L10" s="6" t="str">
        <f t="shared" ca="1" si="0"/>
        <v>6 anos, 11 meses 1 dias</v>
      </c>
      <c r="M10" s="27" t="s">
        <v>64</v>
      </c>
      <c r="N10" s="80">
        <v>44621</v>
      </c>
      <c r="O10" s="80" t="s">
        <v>18</v>
      </c>
      <c r="P10" s="29">
        <v>100</v>
      </c>
      <c r="Q10" s="71" t="s">
        <v>18</v>
      </c>
    </row>
    <row r="11" spans="1:17" ht="15.75" customHeight="1">
      <c r="A11" s="8" t="s">
        <v>83</v>
      </c>
      <c r="B11" s="8" t="s">
        <v>192</v>
      </c>
      <c r="C11" s="8" t="s">
        <v>193</v>
      </c>
      <c r="D11" s="8" t="s">
        <v>194</v>
      </c>
      <c r="E11" s="8" t="s">
        <v>86</v>
      </c>
      <c r="F11" s="8"/>
      <c r="G11" s="27" t="s">
        <v>1338</v>
      </c>
      <c r="H11" s="8" t="s">
        <v>1275</v>
      </c>
      <c r="I11" s="27" t="s">
        <v>84</v>
      </c>
      <c r="J11" s="27" t="s">
        <v>1437</v>
      </c>
      <c r="K11" s="18">
        <v>42219</v>
      </c>
      <c r="L11" s="6" t="str">
        <f t="shared" ca="1" si="0"/>
        <v>7 anos, 0 meses 23 dias</v>
      </c>
      <c r="M11" s="27" t="s">
        <v>64</v>
      </c>
      <c r="N11" s="77">
        <v>5</v>
      </c>
      <c r="O11" s="85" t="s">
        <v>18</v>
      </c>
      <c r="P11" s="29">
        <v>100</v>
      </c>
      <c r="Q11" s="71" t="s">
        <v>18</v>
      </c>
    </row>
    <row r="12" spans="1:17" ht="15.75" customHeight="1">
      <c r="A12" s="8" t="s">
        <v>112</v>
      </c>
      <c r="B12" s="8" t="s">
        <v>220</v>
      </c>
      <c r="C12" s="8" t="s">
        <v>221</v>
      </c>
      <c r="D12" s="8" t="s">
        <v>222</v>
      </c>
      <c r="E12" s="8" t="s">
        <v>115</v>
      </c>
      <c r="F12" s="8" t="s">
        <v>223</v>
      </c>
      <c r="G12" s="27" t="s">
        <v>1338</v>
      </c>
      <c r="H12" s="8" t="s">
        <v>1276</v>
      </c>
      <c r="I12" s="27" t="s">
        <v>113</v>
      </c>
      <c r="J12" s="27"/>
      <c r="K12" s="18">
        <v>42170</v>
      </c>
      <c r="L12" s="6" t="str">
        <f t="shared" ca="1" si="0"/>
        <v>7 anos, 2 meses 11 dias</v>
      </c>
      <c r="M12" s="27" t="s">
        <v>64</v>
      </c>
      <c r="N12" s="77">
        <v>1</v>
      </c>
      <c r="O12" s="17"/>
      <c r="Q12" s="71" t="s">
        <v>18</v>
      </c>
    </row>
    <row r="13" spans="1:17" ht="15.75" customHeight="1">
      <c r="A13" s="8"/>
      <c r="B13" s="8"/>
      <c r="C13" s="8"/>
      <c r="D13" s="8"/>
      <c r="E13" s="8"/>
      <c r="F13" s="8"/>
      <c r="G13" s="27" t="s">
        <v>1342</v>
      </c>
      <c r="H13" s="8" t="s">
        <v>1277</v>
      </c>
      <c r="I13" s="27" t="s">
        <v>1244</v>
      </c>
      <c r="J13" s="27" t="s">
        <v>1436</v>
      </c>
      <c r="K13" s="86">
        <v>42107</v>
      </c>
      <c r="L13" s="6" t="str">
        <f t="shared" ca="1" si="0"/>
        <v>7 anos, 4 meses 13 dias</v>
      </c>
      <c r="M13" s="27" t="s">
        <v>64</v>
      </c>
      <c r="N13" s="80">
        <v>44617</v>
      </c>
      <c r="O13" s="80" t="s">
        <v>18</v>
      </c>
      <c r="P13" s="29">
        <v>100</v>
      </c>
      <c r="Q13" s="71" t="s">
        <v>18</v>
      </c>
    </row>
    <row r="14" spans="1:17" ht="15.75" customHeight="1">
      <c r="A14" s="29" t="s">
        <v>1389</v>
      </c>
      <c r="B14" s="29" t="s">
        <v>1390</v>
      </c>
      <c r="C14" s="29" t="s">
        <v>1391</v>
      </c>
      <c r="D14" s="29" t="s">
        <v>1392</v>
      </c>
      <c r="E14" s="29" t="s">
        <v>1393</v>
      </c>
      <c r="G14" s="29" t="s">
        <v>1341</v>
      </c>
      <c r="H14" s="29" t="s">
        <v>1388</v>
      </c>
      <c r="I14" s="29" t="s">
        <v>1387</v>
      </c>
      <c r="K14" s="86">
        <v>42058</v>
      </c>
      <c r="L14" s="6" t="str">
        <f t="shared" ca="1" si="0"/>
        <v>7 anos, 6 meses 3 dias</v>
      </c>
      <c r="M14" s="27" t="s">
        <v>64</v>
      </c>
      <c r="N14" s="80">
        <v>44713</v>
      </c>
      <c r="Q14" s="71" t="s">
        <v>18</v>
      </c>
    </row>
    <row r="15" spans="1:17" ht="15.75" customHeight="1">
      <c r="E15" s="8" t="s">
        <v>1261</v>
      </c>
      <c r="F15" s="8"/>
      <c r="G15" s="27" t="s">
        <v>1340</v>
      </c>
      <c r="H15" s="8" t="s">
        <v>1381</v>
      </c>
      <c r="I15" s="27" t="s">
        <v>1265</v>
      </c>
      <c r="J15" s="27" t="s">
        <v>1435</v>
      </c>
      <c r="K15" s="87">
        <v>42019</v>
      </c>
      <c r="L15" s="6" t="str">
        <f t="shared" ca="1" si="0"/>
        <v>7 anos, 7 meses 11 dias</v>
      </c>
      <c r="M15" s="27" t="s">
        <v>64</v>
      </c>
      <c r="N15" s="45">
        <v>44660</v>
      </c>
      <c r="O15" s="80" t="s">
        <v>18</v>
      </c>
      <c r="P15" s="29">
        <v>100</v>
      </c>
      <c r="Q15" s="71" t="s">
        <v>18</v>
      </c>
    </row>
    <row r="16" spans="1:17" ht="15.75" customHeight="1">
      <c r="A16" s="8" t="s">
        <v>60</v>
      </c>
      <c r="B16" s="8"/>
      <c r="C16" s="8"/>
      <c r="D16" s="8" t="s">
        <v>175</v>
      </c>
      <c r="E16" s="8" t="s">
        <v>63</v>
      </c>
      <c r="G16" s="27" t="s">
        <v>1338</v>
      </c>
      <c r="H16" s="29" t="s">
        <v>1278</v>
      </c>
      <c r="I16" s="29" t="s">
        <v>1245</v>
      </c>
      <c r="K16" s="86">
        <v>41878</v>
      </c>
      <c r="L16" s="6" t="str">
        <f t="shared" ca="1" si="0"/>
        <v>7 anos, 11 meses 30 dias</v>
      </c>
      <c r="M16" s="27" t="s">
        <v>21</v>
      </c>
      <c r="N16" s="78">
        <v>30</v>
      </c>
      <c r="O16" s="80"/>
      <c r="Q16" s="80" t="s">
        <v>93</v>
      </c>
    </row>
    <row r="17" spans="1:17" ht="15.75" customHeight="1">
      <c r="A17" s="29" t="s">
        <v>1476</v>
      </c>
      <c r="B17" s="29" t="s">
        <v>1477</v>
      </c>
      <c r="C17" s="29" t="s">
        <v>1478</v>
      </c>
      <c r="D17" s="29" t="s">
        <v>1479</v>
      </c>
      <c r="E17" s="29" t="s">
        <v>1480</v>
      </c>
      <c r="G17" s="38" t="s">
        <v>1343</v>
      </c>
      <c r="H17" s="29" t="s">
        <v>1458</v>
      </c>
      <c r="I17" s="29" t="s">
        <v>1475</v>
      </c>
      <c r="K17" s="86">
        <v>41613</v>
      </c>
      <c r="L17" s="6" t="str">
        <f t="shared" ca="1" si="0"/>
        <v>8 anos, 8 meses 21 dias</v>
      </c>
      <c r="M17" s="27" t="s">
        <v>21</v>
      </c>
      <c r="Q17" s="71" t="s">
        <v>18</v>
      </c>
    </row>
    <row r="18" spans="1:17" ht="15.75" customHeight="1">
      <c r="A18" s="27" t="s">
        <v>1279</v>
      </c>
      <c r="B18" s="8" t="s">
        <v>180</v>
      </c>
      <c r="C18" s="8" t="s">
        <v>181</v>
      </c>
      <c r="D18" s="8" t="s">
        <v>175</v>
      </c>
      <c r="E18" s="8" t="s">
        <v>57</v>
      </c>
      <c r="F18" s="8"/>
      <c r="G18" s="38" t="s">
        <v>1342</v>
      </c>
      <c r="H18" s="8" t="s">
        <v>1280</v>
      </c>
      <c r="I18" s="8" t="s">
        <v>55</v>
      </c>
      <c r="J18" s="8"/>
      <c r="K18" s="18">
        <v>41521</v>
      </c>
      <c r="L18" s="6" t="str">
        <f t="shared" ca="1" si="0"/>
        <v>8 anos, 11 meses 22 dias</v>
      </c>
      <c r="M18" s="27" t="s">
        <v>21</v>
      </c>
      <c r="N18" s="77">
        <v>4</v>
      </c>
      <c r="O18" s="17"/>
      <c r="Q18" s="71" t="s">
        <v>18</v>
      </c>
    </row>
    <row r="19" spans="1:17" ht="15.75" customHeight="1">
      <c r="A19" s="8" t="s">
        <v>60</v>
      </c>
      <c r="B19" s="8"/>
      <c r="C19" s="8"/>
      <c r="D19" s="8" t="s">
        <v>175</v>
      </c>
      <c r="E19" s="8" t="s">
        <v>63</v>
      </c>
      <c r="F19" s="8"/>
      <c r="G19" s="27" t="s">
        <v>1338</v>
      </c>
      <c r="H19" s="8" t="s">
        <v>1278</v>
      </c>
      <c r="I19" s="8" t="s">
        <v>61</v>
      </c>
      <c r="J19" s="8" t="s">
        <v>1434</v>
      </c>
      <c r="K19" s="18">
        <v>41262</v>
      </c>
      <c r="L19" s="6" t="str">
        <f t="shared" ca="1" si="0"/>
        <v>9 anos, 8 meses 7 dias</v>
      </c>
      <c r="M19" s="27" t="s">
        <v>21</v>
      </c>
      <c r="N19" s="77">
        <v>30</v>
      </c>
      <c r="O19" s="85" t="s">
        <v>18</v>
      </c>
      <c r="P19" s="29">
        <v>125</v>
      </c>
      <c r="Q19" s="71" t="s">
        <v>18</v>
      </c>
    </row>
    <row r="20" spans="1:17" ht="15.75" customHeight="1">
      <c r="A20" s="29" t="s">
        <v>1449</v>
      </c>
      <c r="B20" s="29" t="s">
        <v>1450</v>
      </c>
      <c r="C20" s="29" t="s">
        <v>1451</v>
      </c>
      <c r="D20" s="29" t="s">
        <v>1452</v>
      </c>
      <c r="E20" s="29" t="s">
        <v>1453</v>
      </c>
      <c r="G20" s="29" t="s">
        <v>1341</v>
      </c>
      <c r="H20" s="29" t="s">
        <v>1454</v>
      </c>
      <c r="I20" s="29" t="s">
        <v>1448</v>
      </c>
      <c r="K20" s="86">
        <v>41172</v>
      </c>
      <c r="L20" s="6" t="str">
        <f t="shared" ca="1" si="0"/>
        <v>9 anos, 11 meses 6 dias</v>
      </c>
      <c r="M20" s="27" t="s">
        <v>21</v>
      </c>
      <c r="Q20" s="71" t="s">
        <v>18</v>
      </c>
    </row>
    <row r="21" spans="1:17" ht="15.75" customHeight="1">
      <c r="A21" s="8"/>
      <c r="B21" s="8"/>
      <c r="C21" s="8"/>
      <c r="D21" s="8"/>
      <c r="E21" s="8"/>
      <c r="F21" s="8"/>
      <c r="G21" s="38" t="s">
        <v>1342</v>
      </c>
      <c r="H21" s="8" t="s">
        <v>1281</v>
      </c>
      <c r="I21" s="27" t="s">
        <v>1249</v>
      </c>
      <c r="J21" s="27" t="s">
        <v>1433</v>
      </c>
      <c r="K21" s="86">
        <v>41169</v>
      </c>
      <c r="L21" s="6" t="str">
        <f t="shared" ca="1" si="0"/>
        <v>9 anos, 11 meses 9 dias</v>
      </c>
      <c r="M21" s="27" t="s">
        <v>21</v>
      </c>
      <c r="N21" s="45">
        <v>44646</v>
      </c>
      <c r="O21" s="80" t="s">
        <v>18</v>
      </c>
      <c r="P21" s="29">
        <v>125</v>
      </c>
      <c r="Q21" s="71" t="s">
        <v>18</v>
      </c>
    </row>
    <row r="22" spans="1:17" ht="15.75" customHeight="1">
      <c r="A22" s="8"/>
      <c r="B22" s="8"/>
      <c r="C22" s="8"/>
      <c r="D22" s="8"/>
      <c r="E22" s="8"/>
      <c r="F22" s="8"/>
      <c r="G22" s="38" t="s">
        <v>1342</v>
      </c>
      <c r="H22" s="8" t="s">
        <v>1282</v>
      </c>
      <c r="I22" s="27" t="s">
        <v>1238</v>
      </c>
      <c r="J22" s="27" t="s">
        <v>1432</v>
      </c>
      <c r="K22" s="87">
        <v>41094</v>
      </c>
      <c r="L22" s="6" t="str">
        <f t="shared" ca="1" si="0"/>
        <v>10 anos, 1 meses 22 dias</v>
      </c>
      <c r="M22" s="27" t="s">
        <v>21</v>
      </c>
      <c r="N22" s="45">
        <v>44646</v>
      </c>
      <c r="O22" s="80" t="s">
        <v>18</v>
      </c>
      <c r="P22" s="29">
        <v>125</v>
      </c>
      <c r="Q22" s="71" t="s">
        <v>18</v>
      </c>
    </row>
    <row r="23" spans="1:17" ht="15.75" customHeight="1">
      <c r="G23" s="38" t="s">
        <v>1342</v>
      </c>
      <c r="H23" s="29" t="s">
        <v>1283</v>
      </c>
      <c r="I23" s="29" t="s">
        <v>1242</v>
      </c>
      <c r="J23" s="27" t="s">
        <v>1431</v>
      </c>
      <c r="K23" s="86">
        <v>41051</v>
      </c>
      <c r="L23" s="6" t="str">
        <f t="shared" ca="1" si="0"/>
        <v>10 anos, 3 meses 4 dias</v>
      </c>
      <c r="M23" s="27" t="s">
        <v>21</v>
      </c>
      <c r="N23" s="78">
        <v>11</v>
      </c>
      <c r="O23" s="80" t="s">
        <v>18</v>
      </c>
      <c r="P23" s="29">
        <v>125</v>
      </c>
      <c r="Q23" s="71" t="s">
        <v>18</v>
      </c>
    </row>
    <row r="24" spans="1:17" ht="15.75" customHeight="1">
      <c r="A24" s="8" t="s">
        <v>1166</v>
      </c>
      <c r="B24" s="8" t="s">
        <v>1167</v>
      </c>
      <c r="C24" s="27" t="s">
        <v>1168</v>
      </c>
      <c r="D24" s="8" t="s">
        <v>1169</v>
      </c>
      <c r="E24" s="8"/>
      <c r="F24" s="8"/>
      <c r="G24" s="38" t="s">
        <v>1342</v>
      </c>
      <c r="H24" s="8" t="s">
        <v>1284</v>
      </c>
      <c r="I24" s="8" t="s">
        <v>1165</v>
      </c>
      <c r="J24" s="8" t="s">
        <v>1418</v>
      </c>
      <c r="K24" s="87">
        <v>41047</v>
      </c>
      <c r="L24" s="6" t="str">
        <f t="shared" ca="1" si="0"/>
        <v>10 anos, 3 meses 8 dias</v>
      </c>
      <c r="M24" s="27" t="s">
        <v>21</v>
      </c>
      <c r="N24" s="77">
        <v>5</v>
      </c>
      <c r="O24" s="80" t="s">
        <v>18</v>
      </c>
      <c r="P24" s="29">
        <v>125</v>
      </c>
      <c r="Q24" s="71" t="s">
        <v>18</v>
      </c>
    </row>
    <row r="25" spans="1:17" ht="15.75" customHeight="1">
      <c r="A25" s="27" t="s">
        <v>1116</v>
      </c>
      <c r="B25" s="27" t="s">
        <v>1117</v>
      </c>
      <c r="C25" s="27" t="s">
        <v>1118</v>
      </c>
      <c r="D25" s="27" t="s">
        <v>1120</v>
      </c>
      <c r="E25" s="27" t="s">
        <v>1121</v>
      </c>
      <c r="F25" s="8"/>
      <c r="G25" s="38" t="s">
        <v>1342</v>
      </c>
      <c r="H25" s="8" t="s">
        <v>1285</v>
      </c>
      <c r="I25" s="27" t="s">
        <v>1119</v>
      </c>
      <c r="J25" s="27" t="s">
        <v>1430</v>
      </c>
      <c r="K25" s="86">
        <v>41031</v>
      </c>
      <c r="L25" s="6" t="str">
        <f t="shared" ca="1" si="0"/>
        <v>10 anos, 3 meses 24 dias</v>
      </c>
      <c r="M25" s="27" t="s">
        <v>21</v>
      </c>
      <c r="N25" s="78">
        <v>1</v>
      </c>
      <c r="O25" s="80" t="s">
        <v>18</v>
      </c>
      <c r="P25" s="29">
        <v>125</v>
      </c>
      <c r="Q25" s="71" t="s">
        <v>18</v>
      </c>
    </row>
    <row r="26" spans="1:17" ht="15.75" customHeight="1">
      <c r="A26" s="8" t="s">
        <v>23</v>
      </c>
      <c r="B26" s="8" t="s">
        <v>171</v>
      </c>
      <c r="C26" s="8" t="s">
        <v>172</v>
      </c>
      <c r="D26" s="8" t="s">
        <v>173</v>
      </c>
      <c r="E26" s="8" t="s">
        <v>26</v>
      </c>
      <c r="F26" s="8" t="s">
        <v>174</v>
      </c>
      <c r="G26" s="38" t="s">
        <v>1343</v>
      </c>
      <c r="H26" s="8" t="s">
        <v>1287</v>
      </c>
      <c r="I26" s="27" t="s">
        <v>24</v>
      </c>
      <c r="J26" s="27" t="s">
        <v>1429</v>
      </c>
      <c r="K26" s="18">
        <v>40875</v>
      </c>
      <c r="L26" s="6" t="str">
        <f t="shared" ca="1" si="0"/>
        <v>10 anos, 8 meses 29 dias</v>
      </c>
      <c r="M26" s="27" t="s">
        <v>21</v>
      </c>
      <c r="N26" s="77">
        <v>10</v>
      </c>
      <c r="O26" s="85" t="s">
        <v>18</v>
      </c>
      <c r="P26" s="29">
        <v>125</v>
      </c>
      <c r="Q26" s="71" t="s">
        <v>18</v>
      </c>
    </row>
    <row r="27" spans="1:17" ht="15.75" customHeight="1">
      <c r="A27" s="8" t="s">
        <v>229</v>
      </c>
      <c r="B27" s="8" t="s">
        <v>230</v>
      </c>
      <c r="C27" s="8" t="s">
        <v>231</v>
      </c>
      <c r="D27" s="8" t="s">
        <v>232</v>
      </c>
      <c r="E27" s="8" t="s">
        <v>152</v>
      </c>
      <c r="F27" s="8" t="s">
        <v>233</v>
      </c>
      <c r="G27" s="27" t="s">
        <v>1338</v>
      </c>
      <c r="H27" s="8" t="s">
        <v>1292</v>
      </c>
      <c r="I27" s="39" t="s">
        <v>234</v>
      </c>
      <c r="J27" s="39" t="s">
        <v>1427</v>
      </c>
      <c r="K27" s="18">
        <v>40555</v>
      </c>
      <c r="L27" s="6" t="str">
        <f t="shared" ca="1" si="0"/>
        <v>11 anos, 7 meses 14 dias</v>
      </c>
      <c r="M27" s="8" t="s">
        <v>35</v>
      </c>
      <c r="N27" s="77">
        <v>15</v>
      </c>
      <c r="O27" s="80" t="s">
        <v>18</v>
      </c>
      <c r="P27" s="29">
        <v>100</v>
      </c>
      <c r="Q27" s="71" t="s">
        <v>18</v>
      </c>
    </row>
    <row r="28" spans="1:17" ht="15.75" customHeight="1">
      <c r="A28" s="27" t="s">
        <v>1250</v>
      </c>
      <c r="B28" s="8"/>
      <c r="C28" s="8"/>
      <c r="D28" s="8"/>
      <c r="E28" s="8" t="s">
        <v>1358</v>
      </c>
      <c r="F28" s="8"/>
      <c r="G28" s="27" t="s">
        <v>1338</v>
      </c>
      <c r="H28" s="8" t="s">
        <v>1294</v>
      </c>
      <c r="I28" s="27" t="s">
        <v>1241</v>
      </c>
      <c r="J28" s="27" t="s">
        <v>1444</v>
      </c>
      <c r="K28" s="87">
        <v>40553</v>
      </c>
      <c r="L28" s="6" t="str">
        <f t="shared" ca="1" si="0"/>
        <v>11 anos, 7 meses 16 dias</v>
      </c>
      <c r="M28" s="27" t="s">
        <v>35</v>
      </c>
      <c r="N28" s="45">
        <v>44618</v>
      </c>
      <c r="O28" s="85" t="s">
        <v>18</v>
      </c>
      <c r="P28" s="29">
        <v>100</v>
      </c>
      <c r="Q28" s="71" t="s">
        <v>18</v>
      </c>
    </row>
    <row r="29" spans="1:17" ht="15.75" customHeight="1">
      <c r="A29" s="8" t="s">
        <v>146</v>
      </c>
      <c r="B29" s="8" t="s">
        <v>224</v>
      </c>
      <c r="C29" s="8" t="s">
        <v>225</v>
      </c>
      <c r="D29" s="8" t="s">
        <v>226</v>
      </c>
      <c r="E29" s="8" t="s">
        <v>148</v>
      </c>
      <c r="F29" s="8" t="s">
        <v>227</v>
      </c>
      <c r="G29" s="27" t="s">
        <v>1338</v>
      </c>
      <c r="H29" s="8" t="s">
        <v>1291</v>
      </c>
      <c r="I29" s="39" t="s">
        <v>228</v>
      </c>
      <c r="J29" s="39" t="s">
        <v>1426</v>
      </c>
      <c r="K29" s="18">
        <v>40117</v>
      </c>
      <c r="L29" s="6" t="str">
        <f t="shared" ca="1" si="0"/>
        <v>12 anos, 9 meses 26 dias</v>
      </c>
      <c r="M29" s="8" t="s">
        <v>35</v>
      </c>
      <c r="N29" s="77">
        <v>15</v>
      </c>
      <c r="O29" s="85" t="s">
        <v>18</v>
      </c>
      <c r="P29" s="29">
        <v>100</v>
      </c>
      <c r="Q29" s="71" t="s">
        <v>18</v>
      </c>
    </row>
    <row r="30" spans="1:17" ht="15.75" customHeight="1">
      <c r="A30" s="29" t="s">
        <v>498</v>
      </c>
      <c r="E30" s="29" t="s">
        <v>742</v>
      </c>
      <c r="G30" s="29" t="s">
        <v>1341</v>
      </c>
      <c r="H30" s="29" t="s">
        <v>1443</v>
      </c>
      <c r="I30" s="29" t="s">
        <v>1441</v>
      </c>
      <c r="J30" s="29" t="s">
        <v>1442</v>
      </c>
      <c r="K30" s="86">
        <v>39982</v>
      </c>
      <c r="L30" s="6" t="str">
        <f t="shared" ca="1" si="0"/>
        <v>13 anos, 2 meses 8 dias</v>
      </c>
      <c r="M30" s="29" t="s">
        <v>35</v>
      </c>
      <c r="N30" s="80">
        <v>44706</v>
      </c>
      <c r="O30" s="71" t="s">
        <v>18</v>
      </c>
      <c r="P30" s="29">
        <v>100</v>
      </c>
      <c r="Q30" s="71" t="s">
        <v>18</v>
      </c>
    </row>
    <row r="31" spans="1:17" ht="15.75" customHeight="1">
      <c r="A31" s="8" t="s">
        <v>164</v>
      </c>
      <c r="B31" s="8" t="s">
        <v>165</v>
      </c>
      <c r="C31" s="8" t="s">
        <v>166</v>
      </c>
      <c r="D31" s="8" t="s">
        <v>167</v>
      </c>
      <c r="E31" s="8" t="s">
        <v>17</v>
      </c>
      <c r="F31" s="8" t="s">
        <v>168</v>
      </c>
      <c r="G31" s="27" t="s">
        <v>1338</v>
      </c>
      <c r="H31" s="8" t="s">
        <v>1290</v>
      </c>
      <c r="I31" s="39" t="s">
        <v>169</v>
      </c>
      <c r="J31" s="39" t="s">
        <v>1425</v>
      </c>
      <c r="K31" s="18">
        <v>39967</v>
      </c>
      <c r="L31" s="6" t="str">
        <f t="shared" ca="1" si="0"/>
        <v>13 anos, 2 meses 23 dias</v>
      </c>
      <c r="M31" s="8" t="s">
        <v>35</v>
      </c>
      <c r="N31" s="77">
        <v>19</v>
      </c>
      <c r="O31" s="71" t="s">
        <v>18</v>
      </c>
      <c r="P31" s="29">
        <v>100</v>
      </c>
      <c r="Q31" s="71" t="s">
        <v>18</v>
      </c>
    </row>
    <row r="32" spans="1:17" ht="15.75" customHeight="1">
      <c r="A32" s="8" t="s">
        <v>42</v>
      </c>
      <c r="B32" s="8" t="s">
        <v>177</v>
      </c>
      <c r="C32" s="8" t="s">
        <v>178</v>
      </c>
      <c r="D32" s="8" t="s">
        <v>179</v>
      </c>
      <c r="E32" s="8" t="s">
        <v>45</v>
      </c>
      <c r="F32" s="8"/>
      <c r="G32" s="27" t="s">
        <v>1338</v>
      </c>
      <c r="H32" s="8" t="s">
        <v>1289</v>
      </c>
      <c r="I32" s="39" t="s">
        <v>43</v>
      </c>
      <c r="J32" s="39" t="s">
        <v>1424</v>
      </c>
      <c r="K32" s="18">
        <v>39563</v>
      </c>
      <c r="L32" s="6" t="str">
        <f t="shared" ca="1" si="0"/>
        <v>14 anos, 4 meses 1 dias</v>
      </c>
      <c r="M32" s="8" t="s">
        <v>35</v>
      </c>
      <c r="N32" s="77">
        <v>16</v>
      </c>
      <c r="O32" s="80" t="s">
        <v>18</v>
      </c>
      <c r="P32" s="29">
        <v>100</v>
      </c>
      <c r="Q32" s="71" t="s">
        <v>18</v>
      </c>
    </row>
    <row r="33" spans="1:17" ht="15.75" customHeight="1">
      <c r="A33" s="27" t="s">
        <v>1239</v>
      </c>
      <c r="B33" s="8"/>
      <c r="C33" s="8"/>
      <c r="D33" s="8"/>
      <c r="E33" s="8" t="s">
        <v>40</v>
      </c>
      <c r="F33" s="8"/>
      <c r="G33" s="27" t="s">
        <v>1340</v>
      </c>
      <c r="H33" s="8" t="s">
        <v>39</v>
      </c>
      <c r="I33" s="39" t="s">
        <v>38</v>
      </c>
      <c r="J33" s="27" t="s">
        <v>1445</v>
      </c>
      <c r="K33" s="87">
        <v>39464</v>
      </c>
      <c r="L33" s="6" t="str">
        <f t="shared" ca="1" si="0"/>
        <v>14 anos, 7 meses 9 dias</v>
      </c>
      <c r="M33" s="8" t="s">
        <v>35</v>
      </c>
      <c r="N33" s="77">
        <v>12</v>
      </c>
      <c r="O33" s="80" t="s">
        <v>18</v>
      </c>
      <c r="P33" s="29">
        <v>100</v>
      </c>
      <c r="Q33" s="71" t="s">
        <v>18</v>
      </c>
    </row>
    <row r="34" spans="1:17" ht="15.75" customHeight="1">
      <c r="E34" s="29" t="s">
        <v>1260</v>
      </c>
      <c r="G34" s="27" t="s">
        <v>1338</v>
      </c>
      <c r="H34" s="29" t="s">
        <v>1274</v>
      </c>
      <c r="I34" s="29" t="s">
        <v>1248</v>
      </c>
      <c r="J34" s="29" t="s">
        <v>1440</v>
      </c>
      <c r="K34" s="86">
        <v>39275</v>
      </c>
      <c r="L34" s="6" t="str">
        <f t="shared" ca="1" si="0"/>
        <v>15 anos, 1 meses 14 dias</v>
      </c>
      <c r="M34" s="27" t="s">
        <v>35</v>
      </c>
      <c r="N34" s="80">
        <v>44621</v>
      </c>
      <c r="O34" s="71" t="s">
        <v>18</v>
      </c>
      <c r="P34" s="29">
        <v>100</v>
      </c>
      <c r="Q34" s="71" t="s">
        <v>18</v>
      </c>
    </row>
    <row r="35" spans="1:17" ht="15.75" customHeight="1">
      <c r="G35" s="29" t="s">
        <v>1342</v>
      </c>
      <c r="I35" s="29" t="s">
        <v>1455</v>
      </c>
      <c r="M35" s="29" t="s">
        <v>64</v>
      </c>
      <c r="Q35" s="71" t="s">
        <v>93</v>
      </c>
    </row>
    <row r="36" spans="1:17" ht="15.75" customHeight="1">
      <c r="A36" s="29" t="s">
        <v>1491</v>
      </c>
      <c r="B36" s="29" t="s">
        <v>1492</v>
      </c>
      <c r="C36" s="29" t="s">
        <v>1493</v>
      </c>
      <c r="D36" s="29" t="s">
        <v>1494</v>
      </c>
      <c r="G36" s="29" t="s">
        <v>1342</v>
      </c>
      <c r="H36" s="29" t="s">
        <v>1495</v>
      </c>
      <c r="I36" s="29" t="s">
        <v>1490</v>
      </c>
      <c r="K36" s="86">
        <v>42915</v>
      </c>
      <c r="L36" s="6" t="str">
        <f t="shared" ca="1" si="0"/>
        <v>5 anos, 1 meses 28 dias</v>
      </c>
      <c r="M36" s="29" t="s">
        <v>64</v>
      </c>
      <c r="Q36" s="71" t="s">
        <v>18</v>
      </c>
    </row>
    <row r="37" spans="1:17" ht="15.75" customHeight="1">
      <c r="I37" s="29" t="s">
        <v>1488</v>
      </c>
      <c r="M37" s="29" t="s">
        <v>64</v>
      </c>
      <c r="O37" s="71" t="s">
        <v>18</v>
      </c>
      <c r="P37" s="29">
        <v>66</v>
      </c>
      <c r="Q37" s="71" t="s">
        <v>18</v>
      </c>
    </row>
    <row r="38" spans="1:17" ht="15.75" customHeight="1">
      <c r="G38" s="38" t="s">
        <v>1342</v>
      </c>
      <c r="H38" s="29" t="s">
        <v>1286</v>
      </c>
      <c r="I38" s="29" t="s">
        <v>1382</v>
      </c>
      <c r="M38" s="27" t="s">
        <v>21</v>
      </c>
      <c r="Q38" s="71" t="s">
        <v>18</v>
      </c>
    </row>
    <row r="39" spans="1:17" ht="15.75" customHeight="1">
      <c r="A39" s="29" t="s">
        <v>1526</v>
      </c>
      <c r="B39" s="29" t="s">
        <v>1527</v>
      </c>
      <c r="C39" s="29" t="s">
        <v>1528</v>
      </c>
      <c r="E39" s="29" t="s">
        <v>1529</v>
      </c>
      <c r="G39" s="38" t="s">
        <v>1343</v>
      </c>
      <c r="I39" s="29" t="s">
        <v>1525</v>
      </c>
      <c r="K39" s="86">
        <v>39999</v>
      </c>
      <c r="L39" s="6" t="str">
        <f t="shared" ref="L39:L41" ca="1" si="1">DATEDIF(K39,TODAY(),"y")&amp;" anos, "&amp;DATEDIF(K39,TODAY(),"YM")&amp;" meses "&amp;DATEDIF(K39,TODAY(),"MD")&amp;" dias"</f>
        <v>13 anos, 1 meses 21 dias</v>
      </c>
      <c r="M39" s="29" t="s">
        <v>1229</v>
      </c>
      <c r="Q39" s="71" t="s">
        <v>18</v>
      </c>
    </row>
    <row r="40" spans="1:17" ht="15.75" customHeight="1">
      <c r="A40" s="29" t="s">
        <v>1515</v>
      </c>
      <c r="B40" s="29" t="s">
        <v>1516</v>
      </c>
      <c r="C40" s="29" t="s">
        <v>1517</v>
      </c>
      <c r="D40" s="29" t="s">
        <v>1518</v>
      </c>
      <c r="G40" s="38" t="s">
        <v>1342</v>
      </c>
      <c r="I40" s="29" t="s">
        <v>1514</v>
      </c>
      <c r="K40" s="86">
        <v>39911</v>
      </c>
      <c r="L40" s="6" t="str">
        <f t="shared" ca="1" si="1"/>
        <v>13 anos, 4 meses 18 dias</v>
      </c>
      <c r="M40" s="29" t="s">
        <v>1229</v>
      </c>
      <c r="Q40" s="71" t="s">
        <v>18</v>
      </c>
    </row>
    <row r="41" spans="1:17" ht="15.75" customHeight="1">
      <c r="A41" s="29" t="s">
        <v>1520</v>
      </c>
      <c r="B41" s="29" t="s">
        <v>1521</v>
      </c>
      <c r="C41" s="29" t="s">
        <v>1522</v>
      </c>
      <c r="D41" s="29" t="s">
        <v>1523</v>
      </c>
      <c r="E41" s="29" t="s">
        <v>1524</v>
      </c>
      <c r="G41" s="38" t="s">
        <v>1343</v>
      </c>
      <c r="I41" s="29" t="s">
        <v>1519</v>
      </c>
      <c r="K41" s="86">
        <v>40214</v>
      </c>
      <c r="L41" s="6" t="str">
        <f t="shared" ca="1" si="1"/>
        <v>12 anos, 6 meses 21 dias</v>
      </c>
      <c r="M41" s="29" t="s">
        <v>1229</v>
      </c>
      <c r="Q41" s="71" t="s">
        <v>18</v>
      </c>
    </row>
    <row r="42" spans="1:17" ht="15.75" customHeight="1">
      <c r="A42" s="8" t="s">
        <v>30</v>
      </c>
      <c r="B42" s="8"/>
      <c r="C42" s="8"/>
      <c r="D42" s="8"/>
      <c r="E42" s="27" t="s">
        <v>33</v>
      </c>
      <c r="F42" s="8"/>
      <c r="G42" s="27" t="s">
        <v>1338</v>
      </c>
      <c r="H42" s="27" t="s">
        <v>1293</v>
      </c>
      <c r="I42" s="39" t="s">
        <v>1246</v>
      </c>
      <c r="J42" s="39" t="s">
        <v>1428</v>
      </c>
      <c r="K42" s="86">
        <v>40757</v>
      </c>
      <c r="L42" s="6" t="str">
        <f ca="1">DATEDIF(K42,TODAY(),"y")&amp;" anos, "&amp;DATEDIF(K42,TODAY(),"YM")&amp;" meses "&amp;DATEDIF(K42,TODAY(),"MD")&amp;" dias"</f>
        <v>11 anos, 0 meses 24 dias</v>
      </c>
      <c r="M42" s="27" t="s">
        <v>35</v>
      </c>
      <c r="N42" s="78">
        <v>21</v>
      </c>
      <c r="O42" s="85" t="s">
        <v>18</v>
      </c>
      <c r="Q42" s="71" t="s">
        <v>18</v>
      </c>
    </row>
    <row r="43" spans="1:17" ht="15.75" customHeight="1">
      <c r="A43" s="29" t="s">
        <v>1535</v>
      </c>
      <c r="B43" s="29" t="s">
        <v>1536</v>
      </c>
      <c r="C43" s="29" t="s">
        <v>1537</v>
      </c>
      <c r="D43" s="29" t="s">
        <v>1538</v>
      </c>
      <c r="E43" s="29" t="s">
        <v>1539</v>
      </c>
      <c r="G43" s="38" t="s">
        <v>1343</v>
      </c>
      <c r="H43" s="29" t="s">
        <v>1543</v>
      </c>
      <c r="I43" s="29" t="s">
        <v>1534</v>
      </c>
      <c r="K43" s="86">
        <v>42688</v>
      </c>
      <c r="L43" s="6" t="str">
        <f ca="1">DATEDIF(K43,TODAY(),"y")&amp;" anos, "&amp;DATEDIF(K43,TODAY(),"YM")&amp;" meses "&amp;DATEDIF(K43,TODAY(),"MD")&amp;" dias"</f>
        <v>5 anos, 9 meses 12 dias</v>
      </c>
      <c r="M43" s="29" t="s">
        <v>64</v>
      </c>
      <c r="Q43" s="71" t="s">
        <v>18</v>
      </c>
    </row>
    <row r="44" spans="1:17" ht="15.75" customHeight="1">
      <c r="E44" s="29" t="s">
        <v>1580</v>
      </c>
      <c r="G44" s="38" t="s">
        <v>1343</v>
      </c>
      <c r="H44" s="29" t="s">
        <v>1579</v>
      </c>
      <c r="I44" s="29" t="s">
        <v>1564</v>
      </c>
      <c r="Q44" s="71" t="s">
        <v>18</v>
      </c>
    </row>
    <row r="45" spans="1:17" ht="15.75" customHeight="1">
      <c r="I45" s="29" t="s">
        <v>1129</v>
      </c>
    </row>
    <row r="46" spans="1:17" ht="15.75" customHeight="1">
      <c r="I46" s="29" t="s">
        <v>1577</v>
      </c>
    </row>
    <row r="47" spans="1:17" ht="15.75" customHeight="1"/>
    <row r="48" spans="1:17" ht="15.75" customHeight="1"/>
    <row r="49" spans="1:17" ht="15.75" customHeight="1"/>
    <row r="50" spans="1:17" ht="15.75" customHeight="1"/>
    <row r="51" spans="1:17" ht="15.75" customHeight="1"/>
    <row r="52" spans="1:17" ht="15.75" customHeight="1"/>
    <row r="53" spans="1:17" ht="15.75" customHeight="1"/>
    <row r="54" spans="1:17" ht="15.75" customHeight="1"/>
    <row r="55" spans="1:17" ht="15.75" customHeight="1"/>
    <row r="56" spans="1:17" ht="15.75" customHeight="1"/>
    <row r="57" spans="1:17" ht="15.75" customHeight="1">
      <c r="E57" s="29" t="s">
        <v>1363</v>
      </c>
      <c r="G57" s="29" t="s">
        <v>1338</v>
      </c>
      <c r="H57" s="29" t="s">
        <v>1362</v>
      </c>
      <c r="I57" s="29" t="s">
        <v>1372</v>
      </c>
      <c r="K57" s="86">
        <v>39622</v>
      </c>
      <c r="L57" s="6" t="str">
        <f t="shared" ref="L57:L63" ca="1" si="2">DATEDIF(K57,TODAY(),"y")&amp;" anos, "&amp;DATEDIF(K57,TODAY(),"YM")&amp;" meses "&amp;DATEDIF(K57,TODAY(),"MD")&amp;" dias"</f>
        <v>14 anos, 2 meses 3 dias</v>
      </c>
      <c r="M57" s="27" t="s">
        <v>35</v>
      </c>
    </row>
    <row r="58" spans="1:17" ht="15.75" customHeight="1">
      <c r="A58" s="8" t="s">
        <v>1211</v>
      </c>
      <c r="B58" s="8" t="s">
        <v>1212</v>
      </c>
      <c r="C58" s="8" t="s">
        <v>1213</v>
      </c>
      <c r="D58" s="8" t="s">
        <v>1214</v>
      </c>
      <c r="E58" s="8" t="s">
        <v>1215</v>
      </c>
      <c r="F58" s="8" t="s">
        <v>1216</v>
      </c>
      <c r="G58" s="27" t="s">
        <v>1340</v>
      </c>
      <c r="H58" s="27" t="s">
        <v>1542</v>
      </c>
      <c r="I58" s="27" t="s">
        <v>1210</v>
      </c>
      <c r="J58" s="27"/>
      <c r="K58" s="87">
        <v>42941</v>
      </c>
      <c r="L58" s="6" t="str">
        <f t="shared" ca="1" si="2"/>
        <v>5 anos, 1 meses 1 dias</v>
      </c>
      <c r="M58" s="27" t="s">
        <v>64</v>
      </c>
      <c r="N58" s="77">
        <v>19</v>
      </c>
      <c r="O58" s="45"/>
      <c r="Q58" s="45"/>
    </row>
    <row r="59" spans="1:17" ht="15.75" customHeight="1">
      <c r="A59" s="8" t="s">
        <v>235</v>
      </c>
      <c r="B59" s="8" t="s">
        <v>236</v>
      </c>
      <c r="C59" s="8" t="s">
        <v>237</v>
      </c>
      <c r="D59" s="8" t="s">
        <v>238</v>
      </c>
      <c r="E59" s="8" t="s">
        <v>239</v>
      </c>
      <c r="F59" s="8" t="s">
        <v>240</v>
      </c>
      <c r="G59" s="27" t="s">
        <v>1338</v>
      </c>
      <c r="H59" s="27" t="s">
        <v>1541</v>
      </c>
      <c r="I59" s="8" t="s">
        <v>241</v>
      </c>
      <c r="J59" s="8"/>
      <c r="K59" s="18">
        <v>42629</v>
      </c>
      <c r="L59" s="6" t="str">
        <f t="shared" ca="1" si="2"/>
        <v>5 anos, 11 meses 10 dias</v>
      </c>
      <c r="M59" s="27" t="s">
        <v>64</v>
      </c>
      <c r="N59" s="77">
        <v>26</v>
      </c>
      <c r="O59" s="17"/>
      <c r="Q59" s="17"/>
    </row>
    <row r="60" spans="1:17" ht="15.75" customHeight="1">
      <c r="A60" s="29" t="s">
        <v>1375</v>
      </c>
      <c r="B60" s="29" t="s">
        <v>1376</v>
      </c>
      <c r="C60" s="29" t="s">
        <v>1378</v>
      </c>
      <c r="D60" s="29" t="s">
        <v>1377</v>
      </c>
      <c r="E60" s="29" t="s">
        <v>1380</v>
      </c>
      <c r="G60" s="27" t="s">
        <v>1341</v>
      </c>
      <c r="H60" s="29" t="s">
        <v>1540</v>
      </c>
      <c r="I60" s="29" t="s">
        <v>1374</v>
      </c>
      <c r="K60" s="86">
        <v>42528</v>
      </c>
      <c r="L60" s="6" t="str">
        <f t="shared" ca="1" si="2"/>
        <v>6 anos, 2 meses 19 dias</v>
      </c>
      <c r="M60" s="29" t="s">
        <v>64</v>
      </c>
      <c r="N60" s="80">
        <v>44706</v>
      </c>
    </row>
    <row r="61" spans="1:17" ht="15.75" customHeight="1">
      <c r="A61" s="29" t="s">
        <v>1413</v>
      </c>
      <c r="B61" s="29" t="s">
        <v>1412</v>
      </c>
      <c r="C61" s="29" t="s">
        <v>1411</v>
      </c>
      <c r="D61" s="29" t="s">
        <v>1417</v>
      </c>
      <c r="E61" s="29" t="s">
        <v>1415</v>
      </c>
      <c r="G61" s="27" t="s">
        <v>1338</v>
      </c>
      <c r="H61" s="27" t="s">
        <v>1414</v>
      </c>
      <c r="I61" s="29" t="s">
        <v>1410</v>
      </c>
      <c r="K61" s="86">
        <v>40814</v>
      </c>
      <c r="L61" s="6" t="str">
        <f t="shared" ca="1" si="2"/>
        <v>10 anos, 10 meses 29 dias</v>
      </c>
      <c r="M61" s="27" t="s">
        <v>21</v>
      </c>
      <c r="Q61" s="71" t="s">
        <v>18</v>
      </c>
    </row>
    <row r="62" spans="1:17" ht="15.75" customHeight="1">
      <c r="G62" s="27" t="s">
        <v>1338</v>
      </c>
      <c r="I62" s="29" t="s">
        <v>1460</v>
      </c>
      <c r="K62" s="86">
        <v>39378</v>
      </c>
      <c r="L62" s="6" t="str">
        <f t="shared" ca="1" si="2"/>
        <v>14 anos, 10 meses 3 dias</v>
      </c>
      <c r="M62" s="27" t="s">
        <v>35</v>
      </c>
      <c r="Q62" s="71" t="s">
        <v>18</v>
      </c>
    </row>
    <row r="63" spans="1:17" ht="15.75" customHeight="1">
      <c r="G63" s="29" t="s">
        <v>1338</v>
      </c>
      <c r="H63" s="29" t="s">
        <v>1368</v>
      </c>
      <c r="I63" s="29" t="s">
        <v>1439</v>
      </c>
      <c r="J63" s="27" t="s">
        <v>1438</v>
      </c>
      <c r="K63" s="86">
        <v>40975</v>
      </c>
      <c r="L63" s="6" t="str">
        <f t="shared" ca="1" si="2"/>
        <v>10 anos, 5 meses 19 dias</v>
      </c>
      <c r="M63" s="29" t="s">
        <v>21</v>
      </c>
      <c r="O63" s="71" t="s">
        <v>18</v>
      </c>
      <c r="P63" s="29">
        <v>125</v>
      </c>
      <c r="Q63" s="71" t="s">
        <v>18</v>
      </c>
    </row>
    <row r="64" spans="1:17" ht="15.75" customHeight="1">
      <c r="E64" s="29" t="s">
        <v>1363</v>
      </c>
      <c r="G64" s="29" t="s">
        <v>1339</v>
      </c>
      <c r="H64" s="29" t="s">
        <v>1362</v>
      </c>
      <c r="I64" s="29" t="s">
        <v>1371</v>
      </c>
      <c r="K64" s="86">
        <v>42076</v>
      </c>
      <c r="L64" s="6" t="str">
        <f ca="1">DATEDIF(K64,TODAY(),"y")&amp;" anos, "&amp;DATEDIF(K64,TODAY(),"YM")&amp;" meses "&amp;DATEDIF(K64,TODAY(),"MD")&amp;" dias"</f>
        <v>7 anos, 5 meses 13 dias</v>
      </c>
      <c r="M64" s="29" t="s">
        <v>64</v>
      </c>
      <c r="Q64" s="71" t="s">
        <v>18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autoFilter ref="A2:Q43"/>
  <sortState ref="A3:P43">
    <sortCondition descending="1" ref="K3"/>
  </sortState>
  <mergeCells count="2">
    <mergeCell ref="A1:F1"/>
    <mergeCell ref="I1: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5"/>
  <sheetViews>
    <sheetView workbookViewId="0">
      <pane ySplit="1" topLeftCell="A233" activePane="bottomLeft" state="frozen"/>
      <selection pane="bottomLeft" activeCell="B248" sqref="B248"/>
    </sheetView>
  </sheetViews>
  <sheetFormatPr defaultRowHeight="14.5"/>
  <cols>
    <col min="1" max="1" width="10.7265625" style="29" bestFit="1" customWidth="1"/>
    <col min="2" max="2" width="38.7265625" style="29" bestFit="1" customWidth="1"/>
    <col min="3" max="3" width="11.7265625" style="52" bestFit="1" customWidth="1"/>
    <col min="4" max="4" width="22" style="29" bestFit="1" customWidth="1"/>
    <col min="5" max="5" width="10.7265625" style="29" bestFit="1" customWidth="1"/>
    <col min="6" max="6" width="9.179687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1140</v>
      </c>
      <c r="C2" s="52">
        <v>99.9</v>
      </c>
      <c r="D2" s="29" t="s">
        <v>170</v>
      </c>
    </row>
    <row r="3" spans="1:6">
      <c r="A3" s="38">
        <v>44540</v>
      </c>
      <c r="B3" s="29" t="s">
        <v>1140</v>
      </c>
      <c r="C3" s="52">
        <v>99.9</v>
      </c>
      <c r="D3" s="29" t="s">
        <v>170</v>
      </c>
    </row>
    <row r="4" spans="1:6">
      <c r="A4" s="38">
        <v>44541</v>
      </c>
      <c r="B4" s="29" t="s">
        <v>1234</v>
      </c>
      <c r="C4" s="52">
        <v>100</v>
      </c>
      <c r="D4" s="29" t="s">
        <v>176</v>
      </c>
    </row>
    <row r="5" spans="1:6">
      <c r="A5" s="38">
        <v>44576</v>
      </c>
      <c r="B5" s="29" t="s">
        <v>1234</v>
      </c>
      <c r="C5" s="52">
        <v>100</v>
      </c>
      <c r="D5" s="29" t="s">
        <v>176</v>
      </c>
    </row>
    <row r="6" spans="1:6">
      <c r="A6" s="38">
        <v>44596</v>
      </c>
      <c r="B6" s="29" t="s">
        <v>1317</v>
      </c>
      <c r="C6" s="52">
        <v>99.9</v>
      </c>
      <c r="D6" s="29" t="s">
        <v>170</v>
      </c>
      <c r="F6" s="29" t="s">
        <v>1348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1140</v>
      </c>
      <c r="C16" s="52">
        <v>99.9</v>
      </c>
      <c r="D16" s="29" t="s">
        <v>170</v>
      </c>
    </row>
    <row r="17" spans="1:6">
      <c r="A17" s="38">
        <v>44610</v>
      </c>
      <c r="B17" s="29" t="s">
        <v>1084</v>
      </c>
      <c r="C17" s="52">
        <v>109.9</v>
      </c>
      <c r="D17" s="29" t="s">
        <v>191</v>
      </c>
      <c r="F17" s="29" t="s">
        <v>1083</v>
      </c>
    </row>
    <row r="18" spans="1:6">
      <c r="A18" s="38">
        <v>44610</v>
      </c>
      <c r="B18" s="29" t="s">
        <v>1085</v>
      </c>
      <c r="C18" s="52">
        <v>99.9</v>
      </c>
      <c r="D18" s="29" t="s">
        <v>216</v>
      </c>
    </row>
    <row r="19" spans="1:6">
      <c r="A19" s="38">
        <v>44611</v>
      </c>
      <c r="B19" s="29" t="s">
        <v>1087</v>
      </c>
      <c r="C19" s="52">
        <v>129.9</v>
      </c>
      <c r="D19" s="29" t="s">
        <v>191</v>
      </c>
    </row>
    <row r="20" spans="1:6">
      <c r="A20" s="38">
        <v>44611</v>
      </c>
      <c r="B20" s="29" t="s">
        <v>1090</v>
      </c>
      <c r="C20" s="52">
        <v>102.4</v>
      </c>
      <c r="D20" s="29" t="s">
        <v>216</v>
      </c>
    </row>
    <row r="21" spans="1:6">
      <c r="A21" s="38">
        <v>44611</v>
      </c>
      <c r="B21" s="53" t="s">
        <v>1098</v>
      </c>
      <c r="C21" s="52">
        <v>100</v>
      </c>
      <c r="D21" s="53" t="s">
        <v>176</v>
      </c>
    </row>
    <row r="22" spans="1:6">
      <c r="A22" s="38">
        <v>44611</v>
      </c>
      <c r="B22" s="53" t="s">
        <v>1099</v>
      </c>
      <c r="C22" s="52">
        <v>100</v>
      </c>
      <c r="D22" s="53" t="s">
        <v>176</v>
      </c>
      <c r="F22" s="53" t="s">
        <v>1100</v>
      </c>
    </row>
    <row r="23" spans="1:6">
      <c r="A23" s="38">
        <v>44611</v>
      </c>
      <c r="B23" s="29" t="s">
        <v>1234</v>
      </c>
      <c r="C23" s="52">
        <v>100</v>
      </c>
      <c r="D23" s="29" t="s">
        <v>176</v>
      </c>
    </row>
    <row r="24" spans="1:6">
      <c r="A24" s="38">
        <v>44613</v>
      </c>
      <c r="B24" s="29" t="s">
        <v>1086</v>
      </c>
      <c r="C24" s="52">
        <v>131</v>
      </c>
      <c r="D24" s="29" t="s">
        <v>170</v>
      </c>
      <c r="F24" s="29" t="s">
        <v>1107</v>
      </c>
    </row>
    <row r="25" spans="1:6">
      <c r="A25" s="38">
        <v>44613</v>
      </c>
      <c r="B25" s="29" t="s">
        <v>1088</v>
      </c>
      <c r="C25" s="52">
        <v>123.9</v>
      </c>
      <c r="D25" s="29" t="s">
        <v>170</v>
      </c>
      <c r="F25" s="29" t="s">
        <v>1106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1108</v>
      </c>
      <c r="C27" s="52">
        <v>129.9</v>
      </c>
      <c r="D27" s="29" t="s">
        <v>242</v>
      </c>
    </row>
    <row r="28" spans="1:6">
      <c r="A28" s="38">
        <v>44617</v>
      </c>
      <c r="B28" s="53" t="s">
        <v>1101</v>
      </c>
      <c r="C28" s="52">
        <v>130</v>
      </c>
      <c r="D28" s="29" t="s">
        <v>170</v>
      </c>
      <c r="F28" s="29" t="s">
        <v>1172</v>
      </c>
    </row>
    <row r="29" spans="1:6">
      <c r="A29" s="38">
        <v>44618</v>
      </c>
      <c r="B29" s="29" t="s">
        <v>1112</v>
      </c>
      <c r="C29" s="52">
        <v>130</v>
      </c>
      <c r="D29" s="29" t="s">
        <v>170</v>
      </c>
    </row>
    <row r="30" spans="1:6">
      <c r="A30" s="38">
        <v>44618</v>
      </c>
      <c r="B30" s="29" t="s">
        <v>1113</v>
      </c>
      <c r="C30" s="52">
        <v>99.9</v>
      </c>
      <c r="D30" s="29" t="s">
        <v>170</v>
      </c>
    </row>
    <row r="31" spans="1:6">
      <c r="A31" s="38">
        <v>44624</v>
      </c>
      <c r="B31" s="29" t="s">
        <v>1114</v>
      </c>
      <c r="C31" s="52">
        <v>129.9</v>
      </c>
      <c r="D31" s="29" t="s">
        <v>170</v>
      </c>
    </row>
    <row r="32" spans="1:6">
      <c r="A32" s="38">
        <v>44624</v>
      </c>
      <c r="B32" s="29" t="s">
        <v>1170</v>
      </c>
      <c r="C32" s="52">
        <v>141.4</v>
      </c>
      <c r="D32" s="29" t="s">
        <v>170</v>
      </c>
      <c r="F32" s="29" t="s">
        <v>1171</v>
      </c>
    </row>
    <row r="33" spans="1:6">
      <c r="A33" s="38">
        <v>44624</v>
      </c>
      <c r="B33" s="29" t="s">
        <v>1317</v>
      </c>
      <c r="C33" s="52">
        <v>100</v>
      </c>
      <c r="D33" s="29" t="s">
        <v>170</v>
      </c>
    </row>
    <row r="34" spans="1:6">
      <c r="A34" s="38">
        <v>44624</v>
      </c>
      <c r="B34" s="29" t="s">
        <v>1115</v>
      </c>
      <c r="C34" s="52">
        <v>99.9</v>
      </c>
      <c r="D34" s="29" t="s">
        <v>170</v>
      </c>
    </row>
    <row r="35" spans="1:6">
      <c r="A35" s="38">
        <v>44625</v>
      </c>
      <c r="B35" s="29" t="s">
        <v>1149</v>
      </c>
      <c r="C35" s="52">
        <v>130</v>
      </c>
      <c r="D35" s="29" t="s">
        <v>170</v>
      </c>
    </row>
    <row r="36" spans="1:6">
      <c r="A36" s="38">
        <v>44625</v>
      </c>
      <c r="B36" s="29" t="s">
        <v>1150</v>
      </c>
      <c r="C36" s="52">
        <v>99.9</v>
      </c>
      <c r="D36" s="29" t="s">
        <v>182</v>
      </c>
    </row>
    <row r="37" spans="1:6">
      <c r="A37" s="38">
        <v>44625</v>
      </c>
      <c r="B37" s="29" t="s">
        <v>1088</v>
      </c>
      <c r="C37" s="52">
        <v>99.9</v>
      </c>
      <c r="D37" s="29" t="s">
        <v>242</v>
      </c>
    </row>
    <row r="38" spans="1:6">
      <c r="A38" s="38">
        <v>44625</v>
      </c>
      <c r="B38" s="29" t="s">
        <v>1154</v>
      </c>
      <c r="C38" s="52">
        <v>100</v>
      </c>
      <c r="D38" s="29" t="s">
        <v>176</v>
      </c>
    </row>
    <row r="39" spans="1:6">
      <c r="A39" s="38">
        <v>44625</v>
      </c>
      <c r="B39" s="29" t="s">
        <v>1097</v>
      </c>
      <c r="C39" s="52">
        <v>112.5</v>
      </c>
      <c r="D39" s="29" t="s">
        <v>242</v>
      </c>
      <c r="F39" s="29" t="s">
        <v>1157</v>
      </c>
    </row>
    <row r="40" spans="1:6">
      <c r="A40" s="38">
        <v>44629</v>
      </c>
      <c r="B40" s="29" t="s">
        <v>1139</v>
      </c>
      <c r="C40" s="52">
        <v>156.9</v>
      </c>
      <c r="D40" s="29" t="s">
        <v>170</v>
      </c>
      <c r="F40" s="29" t="s">
        <v>1173</v>
      </c>
    </row>
    <row r="41" spans="1:6">
      <c r="A41" s="38">
        <v>44631</v>
      </c>
      <c r="B41" s="29" t="s">
        <v>1186</v>
      </c>
      <c r="C41" s="52">
        <v>143.9</v>
      </c>
      <c r="D41" s="29" t="s">
        <v>242</v>
      </c>
      <c r="F41" s="29" t="s">
        <v>1187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1188</v>
      </c>
    </row>
    <row r="44" spans="1:6">
      <c r="A44" s="38">
        <v>44636</v>
      </c>
      <c r="B44" s="29" t="s">
        <v>1190</v>
      </c>
      <c r="C44" s="52">
        <v>142.4</v>
      </c>
      <c r="D44" s="29" t="s">
        <v>170</v>
      </c>
      <c r="F44" s="29" t="s">
        <v>1157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3">
        <v>44662</v>
      </c>
    </row>
    <row r="46" spans="1:6">
      <c r="A46" s="38">
        <v>44638</v>
      </c>
      <c r="B46" s="53" t="s">
        <v>1194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1085</v>
      </c>
      <c r="C47" s="52">
        <v>104.9</v>
      </c>
      <c r="D47" s="53" t="s">
        <v>182</v>
      </c>
      <c r="E47" s="38">
        <v>44669</v>
      </c>
      <c r="F47" s="53" t="s">
        <v>1201</v>
      </c>
    </row>
    <row r="48" spans="1:6">
      <c r="A48" s="38">
        <v>44638</v>
      </c>
      <c r="B48" s="53" t="s">
        <v>1084</v>
      </c>
      <c r="C48" s="52">
        <v>99.9</v>
      </c>
      <c r="D48" s="53" t="s">
        <v>242</v>
      </c>
      <c r="E48" s="38">
        <v>44669</v>
      </c>
      <c r="F48" s="53" t="s">
        <v>1202</v>
      </c>
    </row>
    <row r="49" spans="1:6">
      <c r="A49" s="38">
        <v>44639</v>
      </c>
      <c r="B49" s="29" t="s">
        <v>1232</v>
      </c>
      <c r="C49" s="52">
        <v>100</v>
      </c>
      <c r="D49" s="29" t="s">
        <v>176</v>
      </c>
      <c r="F49" s="29" t="s">
        <v>1221</v>
      </c>
    </row>
    <row r="50" spans="1:6">
      <c r="A50" s="38">
        <v>44639</v>
      </c>
      <c r="B50" s="29" t="s">
        <v>1225</v>
      </c>
      <c r="C50" s="52">
        <v>129.9</v>
      </c>
      <c r="D50" s="29" t="s">
        <v>182</v>
      </c>
    </row>
    <row r="51" spans="1:6">
      <c r="A51" s="38">
        <v>44639</v>
      </c>
      <c r="B51" s="29" t="s">
        <v>1326</v>
      </c>
      <c r="C51" s="52">
        <v>99.9</v>
      </c>
      <c r="D51" s="29" t="s">
        <v>182</v>
      </c>
    </row>
    <row r="52" spans="1:6">
      <c r="A52" s="38">
        <v>44639</v>
      </c>
      <c r="B52" s="29" t="s">
        <v>1096</v>
      </c>
      <c r="C52" s="52">
        <v>110</v>
      </c>
      <c r="D52" s="29" t="s">
        <v>170</v>
      </c>
      <c r="F52" s="29" t="s">
        <v>1222</v>
      </c>
    </row>
    <row r="53" spans="1:6">
      <c r="A53" s="38">
        <v>44639</v>
      </c>
      <c r="B53" s="29" t="s">
        <v>1224</v>
      </c>
      <c r="C53" s="52">
        <v>140</v>
      </c>
      <c r="D53" s="29" t="s">
        <v>170</v>
      </c>
      <c r="F53" s="29" t="s">
        <v>1222</v>
      </c>
    </row>
    <row r="54" spans="1:6">
      <c r="A54" s="38">
        <v>44641</v>
      </c>
      <c r="B54" s="29" t="s">
        <v>1230</v>
      </c>
      <c r="C54" s="52">
        <v>240.9</v>
      </c>
      <c r="D54" s="29" t="s">
        <v>170</v>
      </c>
      <c r="F54" s="29" t="s">
        <v>1231</v>
      </c>
    </row>
    <row r="55" spans="1:6">
      <c r="A55" s="38">
        <v>44641</v>
      </c>
      <c r="B55" s="29" t="s">
        <v>1140</v>
      </c>
      <c r="C55" s="52">
        <v>129.9</v>
      </c>
      <c r="D55" s="29" t="s">
        <v>170</v>
      </c>
    </row>
    <row r="56" spans="1:6">
      <c r="A56" s="38">
        <v>44643</v>
      </c>
      <c r="B56" s="29" t="s">
        <v>1113</v>
      </c>
      <c r="C56" s="52">
        <v>129.9</v>
      </c>
      <c r="D56" s="29" t="s">
        <v>170</v>
      </c>
    </row>
    <row r="57" spans="1:6">
      <c r="A57" s="38">
        <v>44645</v>
      </c>
      <c r="B57" s="29" t="s">
        <v>1086</v>
      </c>
      <c r="C57" s="52">
        <v>129.9</v>
      </c>
      <c r="D57" s="29" t="s">
        <v>182</v>
      </c>
      <c r="F57" s="29" t="s">
        <v>1233</v>
      </c>
    </row>
    <row r="58" spans="1:6">
      <c r="A58" s="38">
        <v>44645</v>
      </c>
      <c r="B58" s="53" t="s">
        <v>1101</v>
      </c>
      <c r="C58" s="52">
        <v>130</v>
      </c>
      <c r="D58" s="29" t="s">
        <v>170</v>
      </c>
      <c r="F58" s="29" t="s">
        <v>1172</v>
      </c>
    </row>
    <row r="59" spans="1:6">
      <c r="A59" s="38">
        <v>44646</v>
      </c>
      <c r="B59" s="29" t="s">
        <v>1234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1235</v>
      </c>
      <c r="C61" s="52">
        <v>99.9</v>
      </c>
      <c r="D61" s="29" t="s">
        <v>170</v>
      </c>
      <c r="F61" s="29" t="s">
        <v>1236</v>
      </c>
    </row>
    <row r="62" spans="1:6">
      <c r="A62" s="38">
        <v>44650</v>
      </c>
      <c r="B62" s="29" t="s">
        <v>1112</v>
      </c>
      <c r="C62" s="52">
        <v>129.9</v>
      </c>
      <c r="D62" s="29" t="s">
        <v>170</v>
      </c>
    </row>
    <row r="63" spans="1:6">
      <c r="A63" s="38">
        <v>44650</v>
      </c>
      <c r="B63" s="29" t="s">
        <v>1237</v>
      </c>
      <c r="C63" s="52">
        <v>100</v>
      </c>
      <c r="D63" s="29" t="s">
        <v>170</v>
      </c>
    </row>
    <row r="64" spans="1:6">
      <c r="A64" s="38">
        <v>44652</v>
      </c>
      <c r="B64" s="29" t="s">
        <v>1251</v>
      </c>
      <c r="C64" s="52">
        <v>100</v>
      </c>
      <c r="D64" s="29" t="s">
        <v>170</v>
      </c>
    </row>
    <row r="65" spans="1:6">
      <c r="A65" s="38">
        <v>44652</v>
      </c>
      <c r="B65" s="29" t="s">
        <v>1317</v>
      </c>
      <c r="C65" s="52">
        <v>100</v>
      </c>
      <c r="D65" s="29" t="s">
        <v>170</v>
      </c>
    </row>
    <row r="66" spans="1:6">
      <c r="A66" s="38">
        <v>44653</v>
      </c>
      <c r="B66" s="29" t="s">
        <v>1256</v>
      </c>
      <c r="C66" s="52">
        <v>99</v>
      </c>
      <c r="D66" s="29" t="s">
        <v>170</v>
      </c>
    </row>
    <row r="67" spans="1:6">
      <c r="A67" s="38">
        <v>44653</v>
      </c>
      <c r="B67" s="29" t="s">
        <v>1257</v>
      </c>
      <c r="C67" s="52">
        <v>129.9</v>
      </c>
      <c r="D67" s="29" t="s">
        <v>242</v>
      </c>
    </row>
    <row r="68" spans="1:6">
      <c r="A68" s="38">
        <v>44655</v>
      </c>
      <c r="B68" s="29" t="s">
        <v>1115</v>
      </c>
      <c r="C68" s="52">
        <v>100</v>
      </c>
      <c r="D68" s="29" t="s">
        <v>170</v>
      </c>
    </row>
    <row r="69" spans="1:6">
      <c r="A69" s="38">
        <v>44656</v>
      </c>
      <c r="B69" s="29" t="s">
        <v>1300</v>
      </c>
      <c r="C69" s="52">
        <v>130</v>
      </c>
      <c r="D69" s="29" t="s">
        <v>170</v>
      </c>
    </row>
    <row r="70" spans="1:6">
      <c r="A70" s="38">
        <v>44656</v>
      </c>
      <c r="B70" s="29" t="s">
        <v>1154</v>
      </c>
      <c r="C70" s="52">
        <v>0</v>
      </c>
      <c r="F70" s="29" t="s">
        <v>1310</v>
      </c>
    </row>
    <row r="71" spans="1:6">
      <c r="A71" s="38">
        <v>44657</v>
      </c>
      <c r="B71" s="29" t="s">
        <v>1150</v>
      </c>
      <c r="C71" s="52">
        <v>99.9</v>
      </c>
      <c r="D71" s="29" t="s">
        <v>170</v>
      </c>
    </row>
    <row r="72" spans="1:6">
      <c r="A72" s="38">
        <v>44657</v>
      </c>
      <c r="B72" s="29" t="s">
        <v>1108</v>
      </c>
      <c r="C72" s="52">
        <v>130</v>
      </c>
      <c r="D72" s="29" t="s">
        <v>170</v>
      </c>
    </row>
    <row r="73" spans="1:6">
      <c r="A73" s="38">
        <v>44657</v>
      </c>
      <c r="B73" s="29" t="s">
        <v>1297</v>
      </c>
      <c r="C73" s="52">
        <v>130</v>
      </c>
      <c r="D73" s="29" t="s">
        <v>170</v>
      </c>
    </row>
    <row r="74" spans="1:6">
      <c r="A74" s="38">
        <v>44659</v>
      </c>
      <c r="B74" s="29" t="s">
        <v>1298</v>
      </c>
      <c r="C74" s="52">
        <v>129.9</v>
      </c>
      <c r="D74" s="29" t="s">
        <v>170</v>
      </c>
    </row>
    <row r="75" spans="1:6">
      <c r="A75" s="38">
        <v>44659</v>
      </c>
      <c r="B75" s="29" t="s">
        <v>1144</v>
      </c>
      <c r="C75" s="52">
        <v>130</v>
      </c>
      <c r="D75" s="29" t="s">
        <v>1299</v>
      </c>
      <c r="F75" s="29" t="s">
        <v>1157</v>
      </c>
    </row>
    <row r="76" spans="1:6">
      <c r="A76" s="38">
        <v>44660</v>
      </c>
      <c r="B76" s="29" t="s">
        <v>1308</v>
      </c>
      <c r="C76" s="52">
        <v>195</v>
      </c>
      <c r="D76" s="29" t="s">
        <v>170</v>
      </c>
    </row>
    <row r="77" spans="1:6">
      <c r="A77" s="38">
        <v>44660</v>
      </c>
      <c r="B77" s="29" t="s">
        <v>1309</v>
      </c>
      <c r="C77" s="52">
        <v>99.9</v>
      </c>
      <c r="D77" s="29" t="s">
        <v>170</v>
      </c>
    </row>
    <row r="78" spans="1:6">
      <c r="A78" s="38">
        <v>44660</v>
      </c>
      <c r="B78" s="29" t="s">
        <v>1114</v>
      </c>
      <c r="C78" s="52">
        <v>132.4</v>
      </c>
      <c r="D78" s="29" t="s">
        <v>170</v>
      </c>
      <c r="F78" s="29" t="s">
        <v>1188</v>
      </c>
    </row>
    <row r="79" spans="1:6">
      <c r="A79" s="38">
        <v>44662</v>
      </c>
      <c r="B79" s="29" t="s">
        <v>1139</v>
      </c>
      <c r="C79" s="52">
        <v>149.9</v>
      </c>
      <c r="D79" s="29" t="s">
        <v>170</v>
      </c>
      <c r="F79" s="29" t="s">
        <v>1307</v>
      </c>
    </row>
    <row r="80" spans="1:6">
      <c r="A80" s="38">
        <v>44663</v>
      </c>
      <c r="B80" s="29" t="s">
        <v>1142</v>
      </c>
      <c r="C80" s="52">
        <v>129.9</v>
      </c>
      <c r="D80" s="29" t="s">
        <v>170</v>
      </c>
      <c r="F80" s="29" t="s">
        <v>1311</v>
      </c>
    </row>
    <row r="81" spans="1:6">
      <c r="A81" s="38">
        <v>44664</v>
      </c>
      <c r="B81" s="29" t="s">
        <v>1312</v>
      </c>
      <c r="C81" s="52">
        <f>130 + 65 + 30 + 65</f>
        <v>290</v>
      </c>
      <c r="D81" s="29" t="s">
        <v>242</v>
      </c>
      <c r="F81" s="29" t="s">
        <v>1353</v>
      </c>
    </row>
    <row r="82" spans="1:6">
      <c r="A82" s="38">
        <v>44664</v>
      </c>
      <c r="B82" s="29" t="s">
        <v>1097</v>
      </c>
      <c r="C82" s="52">
        <v>129.9</v>
      </c>
      <c r="D82" s="29" t="s">
        <v>242</v>
      </c>
      <c r="F82" s="29" t="s">
        <v>1313</v>
      </c>
    </row>
    <row r="83" spans="1:6">
      <c r="A83" s="38">
        <v>44666</v>
      </c>
      <c r="B83" s="29" t="s">
        <v>1200</v>
      </c>
      <c r="C83" s="52">
        <v>129.9</v>
      </c>
      <c r="D83" s="29" t="s">
        <v>242</v>
      </c>
      <c r="F83" s="29" t="s">
        <v>1324</v>
      </c>
    </row>
    <row r="84" spans="1:6">
      <c r="A84" s="38">
        <v>44667</v>
      </c>
      <c r="B84" s="29" t="s">
        <v>1147</v>
      </c>
      <c r="C84" s="52">
        <v>129.9</v>
      </c>
      <c r="D84" s="29" t="s">
        <v>182</v>
      </c>
    </row>
    <row r="85" spans="1:6">
      <c r="A85" s="38">
        <v>44667</v>
      </c>
      <c r="B85" s="29" t="s">
        <v>1325</v>
      </c>
      <c r="C85" s="52">
        <v>129.9</v>
      </c>
      <c r="D85" s="29" t="s">
        <v>182</v>
      </c>
    </row>
    <row r="86" spans="1:6">
      <c r="A86" s="38">
        <v>44669</v>
      </c>
      <c r="B86" s="29" t="s">
        <v>1322</v>
      </c>
      <c r="C86" s="52">
        <v>129.9</v>
      </c>
      <c r="D86" s="29" t="s">
        <v>170</v>
      </c>
      <c r="F86" s="29" t="s">
        <v>1333</v>
      </c>
    </row>
    <row r="87" spans="1:6">
      <c r="A87" s="38">
        <v>44671</v>
      </c>
      <c r="B87" s="29" t="s">
        <v>1096</v>
      </c>
      <c r="C87" s="52">
        <v>129.9</v>
      </c>
      <c r="D87" s="29" t="s">
        <v>170</v>
      </c>
      <c r="F87" s="29" t="s">
        <v>1337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1195</v>
      </c>
      <c r="C89" s="52">
        <v>129.9</v>
      </c>
      <c r="D89" s="29" t="s">
        <v>170</v>
      </c>
      <c r="F89" s="29" t="s">
        <v>1346</v>
      </c>
    </row>
    <row r="90" spans="1:6">
      <c r="A90" s="38">
        <v>44673</v>
      </c>
      <c r="B90" s="29" t="s">
        <v>1158</v>
      </c>
      <c r="C90" s="52">
        <v>129.9</v>
      </c>
      <c r="D90" s="29" t="s">
        <v>170</v>
      </c>
      <c r="F90" s="29" t="s">
        <v>1349</v>
      </c>
    </row>
    <row r="91" spans="1:6">
      <c r="A91" s="38">
        <v>44673</v>
      </c>
      <c r="B91" s="29" t="s">
        <v>1323</v>
      </c>
      <c r="C91" s="52">
        <v>100</v>
      </c>
      <c r="D91" s="29" t="s">
        <v>176</v>
      </c>
    </row>
    <row r="92" spans="1:6">
      <c r="A92" s="38">
        <v>44673</v>
      </c>
      <c r="B92" s="29" t="s">
        <v>1314</v>
      </c>
      <c r="C92" s="52">
        <v>102.4</v>
      </c>
      <c r="D92" s="29" t="s">
        <v>242</v>
      </c>
      <c r="F92" s="29" t="s">
        <v>1188</v>
      </c>
    </row>
    <row r="93" spans="1:6">
      <c r="A93" s="38">
        <v>44673</v>
      </c>
      <c r="B93" s="29" t="s">
        <v>1318</v>
      </c>
      <c r="C93" s="52">
        <v>130</v>
      </c>
      <c r="D93" s="29" t="s">
        <v>170</v>
      </c>
    </row>
    <row r="94" spans="1:6">
      <c r="A94" s="38">
        <v>44674</v>
      </c>
      <c r="B94" s="29" t="s">
        <v>1090</v>
      </c>
      <c r="C94" s="52">
        <v>129.9</v>
      </c>
      <c r="D94" s="29" t="s">
        <v>170</v>
      </c>
    </row>
    <row r="95" spans="1:6">
      <c r="A95" s="38">
        <v>44674</v>
      </c>
      <c r="B95" s="29" t="s">
        <v>1319</v>
      </c>
      <c r="C95" s="52">
        <v>100</v>
      </c>
      <c r="D95" s="29" t="s">
        <v>170</v>
      </c>
    </row>
    <row r="96" spans="1:6">
      <c r="A96" s="38">
        <v>44674</v>
      </c>
      <c r="B96" s="29" t="s">
        <v>1145</v>
      </c>
      <c r="C96" s="52">
        <v>129.9</v>
      </c>
      <c r="D96" s="29" t="s">
        <v>170</v>
      </c>
    </row>
    <row r="97" spans="1:6">
      <c r="A97" s="38">
        <v>44677</v>
      </c>
      <c r="B97" s="29" t="s">
        <v>1140</v>
      </c>
      <c r="C97" s="52">
        <v>129.9</v>
      </c>
      <c r="D97" s="29" t="s">
        <v>170</v>
      </c>
      <c r="F97" s="29" t="s">
        <v>1188</v>
      </c>
    </row>
    <row r="98" spans="1:6">
      <c r="A98" s="38">
        <v>44677</v>
      </c>
      <c r="B98" s="29" t="s">
        <v>1130</v>
      </c>
      <c r="C98" s="52">
        <v>129.9</v>
      </c>
      <c r="D98" s="29" t="s">
        <v>170</v>
      </c>
    </row>
    <row r="99" spans="1:6">
      <c r="A99" s="38">
        <v>44679</v>
      </c>
      <c r="B99" s="29" t="s">
        <v>1315</v>
      </c>
      <c r="C99" s="52">
        <v>129.9</v>
      </c>
      <c r="D99" s="29" t="s">
        <v>182</v>
      </c>
      <c r="F99" s="29" t="s">
        <v>1350</v>
      </c>
    </row>
    <row r="100" spans="1:6">
      <c r="A100" s="38">
        <v>44679</v>
      </c>
      <c r="B100" s="29" t="s">
        <v>1321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1316</v>
      </c>
      <c r="C101" s="52">
        <v>130</v>
      </c>
      <c r="D101" s="29" t="s">
        <v>170</v>
      </c>
    </row>
    <row r="102" spans="1:6">
      <c r="A102" s="38">
        <v>44680</v>
      </c>
      <c r="B102" s="29" t="s">
        <v>1226</v>
      </c>
      <c r="C102" s="52">
        <v>99.9</v>
      </c>
      <c r="D102" s="29" t="s">
        <v>182</v>
      </c>
    </row>
    <row r="103" spans="1:6">
      <c r="A103" s="38">
        <v>44680</v>
      </c>
      <c r="B103" s="29" t="s">
        <v>1320</v>
      </c>
      <c r="C103" s="52">
        <v>130</v>
      </c>
      <c r="D103" s="29" t="s">
        <v>170</v>
      </c>
    </row>
    <row r="104" spans="1:6">
      <c r="A104" s="38">
        <v>44683</v>
      </c>
      <c r="B104" s="29" t="s">
        <v>1256</v>
      </c>
      <c r="C104" s="52">
        <v>152.5</v>
      </c>
      <c r="D104" s="29" t="s">
        <v>170</v>
      </c>
      <c r="F104" s="29" t="s">
        <v>1359</v>
      </c>
    </row>
    <row r="105" spans="1:6">
      <c r="A105" s="38">
        <v>44685</v>
      </c>
      <c r="B105" s="29" t="s">
        <v>1305</v>
      </c>
      <c r="C105" s="52">
        <v>152.5</v>
      </c>
      <c r="D105" s="29" t="s">
        <v>170</v>
      </c>
      <c r="F105" s="29" t="s">
        <v>1359</v>
      </c>
    </row>
    <row r="106" spans="1:6">
      <c r="A106" s="38">
        <v>44686</v>
      </c>
      <c r="B106" s="29" t="s">
        <v>1257</v>
      </c>
      <c r="C106" s="52">
        <v>129.9</v>
      </c>
      <c r="D106" s="29" t="s">
        <v>170</v>
      </c>
      <c r="F106" s="29" t="s">
        <v>1354</v>
      </c>
    </row>
    <row r="107" spans="1:6">
      <c r="A107" s="38">
        <v>44686</v>
      </c>
      <c r="B107" s="29" t="s">
        <v>1355</v>
      </c>
      <c r="C107" s="52">
        <v>130</v>
      </c>
      <c r="D107" s="29" t="s">
        <v>170</v>
      </c>
    </row>
    <row r="108" spans="1:6">
      <c r="A108" s="38">
        <v>44687</v>
      </c>
      <c r="B108" s="29" t="s">
        <v>1114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1356</v>
      </c>
      <c r="C109" s="52">
        <v>180</v>
      </c>
      <c r="D109" s="29" t="s">
        <v>170</v>
      </c>
    </row>
    <row r="110" spans="1:6">
      <c r="A110" s="38">
        <v>44688</v>
      </c>
      <c r="B110" s="29" t="s">
        <v>1309</v>
      </c>
      <c r="C110" s="52">
        <v>99.9</v>
      </c>
    </row>
    <row r="111" spans="1:6">
      <c r="A111" s="38">
        <v>44688</v>
      </c>
      <c r="B111" s="29" t="s">
        <v>1321</v>
      </c>
      <c r="C111" s="52">
        <v>130</v>
      </c>
      <c r="D111" s="29" t="s">
        <v>170</v>
      </c>
    </row>
    <row r="112" spans="1:6">
      <c r="A112" s="38">
        <v>44690</v>
      </c>
      <c r="B112" s="29" t="s">
        <v>1308</v>
      </c>
      <c r="C112" s="52">
        <v>195</v>
      </c>
      <c r="D112" s="29" t="s">
        <v>170</v>
      </c>
    </row>
    <row r="113" spans="1:6">
      <c r="A113" s="38">
        <v>44690</v>
      </c>
      <c r="B113" s="29" t="s">
        <v>1361</v>
      </c>
      <c r="C113" s="52">
        <v>150</v>
      </c>
      <c r="D113" s="29" t="s">
        <v>170</v>
      </c>
      <c r="F113" s="29" t="s">
        <v>1324</v>
      </c>
    </row>
    <row r="114" spans="1:6">
      <c r="A114" s="38">
        <v>44694</v>
      </c>
      <c r="B114" s="40" t="s">
        <v>1312</v>
      </c>
      <c r="C114" s="52">
        <v>195</v>
      </c>
      <c r="D114" s="29" t="s">
        <v>242</v>
      </c>
    </row>
    <row r="115" spans="1:6">
      <c r="A115" s="38">
        <v>44694</v>
      </c>
      <c r="B115" s="29" t="s">
        <v>1352</v>
      </c>
      <c r="C115" s="52">
        <v>129.9</v>
      </c>
      <c r="D115" s="29" t="s">
        <v>170</v>
      </c>
      <c r="F115" s="29" t="s">
        <v>1236</v>
      </c>
    </row>
    <row r="116" spans="1:6">
      <c r="A116" s="38">
        <v>44695</v>
      </c>
      <c r="B116" s="29" t="s">
        <v>1319</v>
      </c>
      <c r="C116" s="52">
        <v>99.9</v>
      </c>
      <c r="D116" s="29" t="s">
        <v>170</v>
      </c>
    </row>
    <row r="117" spans="1:6">
      <c r="A117" s="38">
        <v>44695</v>
      </c>
      <c r="B117" s="29" t="s">
        <v>1147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1322</v>
      </c>
      <c r="C118" s="52">
        <v>129.9</v>
      </c>
      <c r="D118" s="29" t="s">
        <v>170</v>
      </c>
      <c r="F118" s="29" t="s">
        <v>1201</v>
      </c>
    </row>
    <row r="119" spans="1:6">
      <c r="A119" s="38">
        <v>44700</v>
      </c>
      <c r="B119" s="29" t="s">
        <v>1142</v>
      </c>
      <c r="C119" s="52">
        <v>129.9</v>
      </c>
      <c r="D119" s="29" t="s">
        <v>170</v>
      </c>
      <c r="F119" s="29" t="s">
        <v>1367</v>
      </c>
    </row>
    <row r="120" spans="1:6">
      <c r="A120" s="38">
        <v>44701</v>
      </c>
      <c r="B120" s="29" t="s">
        <v>1145</v>
      </c>
      <c r="C120" s="52">
        <v>130</v>
      </c>
      <c r="D120" s="29" t="s">
        <v>242</v>
      </c>
      <c r="F120" s="29" t="s">
        <v>1369</v>
      </c>
    </row>
    <row r="121" spans="1:6">
      <c r="A121" s="38">
        <v>44701</v>
      </c>
      <c r="B121" s="29" t="s">
        <v>1090</v>
      </c>
      <c r="C121" s="52">
        <v>129.9</v>
      </c>
      <c r="D121" s="29" t="s">
        <v>170</v>
      </c>
      <c r="F121" s="29" t="s">
        <v>1370</v>
      </c>
    </row>
    <row r="122" spans="1:6">
      <c r="A122" s="38">
        <v>44701</v>
      </c>
      <c r="B122" s="40" t="s">
        <v>1097</v>
      </c>
      <c r="C122" s="52">
        <v>130</v>
      </c>
      <c r="D122" s="29" t="s">
        <v>242</v>
      </c>
    </row>
    <row r="123" spans="1:6">
      <c r="A123" s="38">
        <v>44706</v>
      </c>
      <c r="B123" s="40" t="s">
        <v>1373</v>
      </c>
      <c r="C123" s="52">
        <v>100</v>
      </c>
      <c r="D123" s="29" t="s">
        <v>182</v>
      </c>
    </row>
    <row r="124" spans="1:6">
      <c r="A124" s="38">
        <v>44708</v>
      </c>
      <c r="B124" s="40" t="s">
        <v>1304</v>
      </c>
      <c r="C124" s="52">
        <v>130</v>
      </c>
      <c r="D124" s="29" t="s">
        <v>170</v>
      </c>
    </row>
    <row r="125" spans="1:6">
      <c r="A125" s="38">
        <v>44708</v>
      </c>
      <c r="B125" s="40" t="s">
        <v>1088</v>
      </c>
      <c r="C125" s="52">
        <v>139.9</v>
      </c>
      <c r="D125" s="29" t="s">
        <v>170</v>
      </c>
      <c r="F125" s="29" t="s">
        <v>1222</v>
      </c>
    </row>
    <row r="126" spans="1:6">
      <c r="A126" s="38">
        <v>44708</v>
      </c>
      <c r="B126" s="40" t="s">
        <v>1318</v>
      </c>
      <c r="C126" s="52">
        <v>148.9</v>
      </c>
      <c r="D126" s="29" t="s">
        <v>170</v>
      </c>
      <c r="F126" s="29" t="s">
        <v>1383</v>
      </c>
    </row>
    <row r="127" spans="1:6">
      <c r="A127" s="38">
        <v>44708</v>
      </c>
      <c r="B127" s="40" t="s">
        <v>1158</v>
      </c>
      <c r="C127" s="52">
        <v>129.9</v>
      </c>
      <c r="D127" s="29" t="s">
        <v>176</v>
      </c>
      <c r="F127" s="29" t="s">
        <v>1384</v>
      </c>
    </row>
    <row r="128" spans="1:6">
      <c r="A128" s="38">
        <v>44708</v>
      </c>
      <c r="B128" s="40" t="s">
        <v>1357</v>
      </c>
      <c r="C128" s="52">
        <v>129.9</v>
      </c>
      <c r="D128" s="29" t="s">
        <v>242</v>
      </c>
    </row>
    <row r="129" spans="1:6">
      <c r="A129" s="38">
        <v>44709</v>
      </c>
      <c r="B129" s="40" t="s">
        <v>1385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1351</v>
      </c>
      <c r="C130" s="52">
        <v>130</v>
      </c>
      <c r="D130" s="29" t="s">
        <v>170</v>
      </c>
    </row>
    <row r="131" spans="1:6">
      <c r="A131" s="38">
        <v>44711</v>
      </c>
      <c r="B131" s="29" t="s">
        <v>1386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1140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1096</v>
      </c>
      <c r="C133" s="52">
        <v>130</v>
      </c>
      <c r="D133" s="29" t="s">
        <v>170</v>
      </c>
      <c r="F133" s="29" t="s">
        <v>1396</v>
      </c>
    </row>
    <row r="134" spans="1:6">
      <c r="A134" s="38">
        <v>44713</v>
      </c>
      <c r="B134" s="29" t="s">
        <v>1397</v>
      </c>
      <c r="C134" s="52">
        <v>100</v>
      </c>
      <c r="D134" s="29" t="s">
        <v>170</v>
      </c>
    </row>
    <row r="135" spans="1:6">
      <c r="A135" s="38">
        <v>44713</v>
      </c>
      <c r="B135" s="29" t="s">
        <v>1398</v>
      </c>
      <c r="C135" s="52">
        <v>100</v>
      </c>
      <c r="D135" s="29" t="s">
        <v>242</v>
      </c>
      <c r="F135" s="29" t="s">
        <v>1354</v>
      </c>
    </row>
    <row r="136" spans="1:6">
      <c r="A136" s="38">
        <v>44714</v>
      </c>
      <c r="B136" s="29" t="s">
        <v>1399</v>
      </c>
      <c r="C136" s="52">
        <v>100</v>
      </c>
      <c r="D136" s="29" t="s">
        <v>170</v>
      </c>
    </row>
    <row r="137" spans="1:6">
      <c r="A137" s="38">
        <v>44718</v>
      </c>
      <c r="B137" s="29" t="s">
        <v>1355</v>
      </c>
      <c r="C137" s="52">
        <v>130</v>
      </c>
      <c r="D137" s="29" t="s">
        <v>170</v>
      </c>
    </row>
    <row r="138" spans="1:6">
      <c r="A138" s="38">
        <v>44718</v>
      </c>
      <c r="B138" s="29" t="s">
        <v>1114</v>
      </c>
      <c r="C138" s="52">
        <v>129.9</v>
      </c>
      <c r="D138" s="29" t="s">
        <v>170</v>
      </c>
      <c r="F138" s="29" t="s">
        <v>1348</v>
      </c>
    </row>
    <row r="139" spans="1:6">
      <c r="A139" s="38">
        <v>44718</v>
      </c>
      <c r="B139" s="29" t="s">
        <v>1301</v>
      </c>
      <c r="C139" s="52">
        <v>130</v>
      </c>
      <c r="D139" s="29" t="s">
        <v>170</v>
      </c>
    </row>
    <row r="140" spans="1:6">
      <c r="A140" s="38">
        <v>44718</v>
      </c>
      <c r="B140" s="29" t="s">
        <v>1408</v>
      </c>
      <c r="C140" s="52">
        <v>195</v>
      </c>
      <c r="D140" s="29" t="s">
        <v>170</v>
      </c>
    </row>
    <row r="141" spans="1:6">
      <c r="A141" s="38">
        <v>44721</v>
      </c>
      <c r="B141" s="29" t="s">
        <v>1409</v>
      </c>
      <c r="C141" s="52">
        <v>99</v>
      </c>
      <c r="D141" s="29" t="s">
        <v>170</v>
      </c>
    </row>
    <row r="142" spans="1:6">
      <c r="A142" s="38">
        <v>44722</v>
      </c>
      <c r="B142" s="29" t="s">
        <v>1446</v>
      </c>
      <c r="C142" s="52">
        <v>195</v>
      </c>
      <c r="D142" s="29" t="s">
        <v>242</v>
      </c>
    </row>
    <row r="143" spans="1:6">
      <c r="A143" s="38">
        <v>44722</v>
      </c>
      <c r="B143" s="29" t="s">
        <v>1147</v>
      </c>
      <c r="C143" s="52">
        <v>130</v>
      </c>
      <c r="D143" s="29" t="s">
        <v>182</v>
      </c>
    </row>
    <row r="144" spans="1:6">
      <c r="A144" s="38">
        <v>44723</v>
      </c>
      <c r="B144" s="29" t="s">
        <v>1319</v>
      </c>
      <c r="C144" s="52">
        <v>100</v>
      </c>
      <c r="D144" s="29" t="s">
        <v>242</v>
      </c>
    </row>
    <row r="145" spans="1:6">
      <c r="A145" s="38">
        <v>44727</v>
      </c>
      <c r="B145" s="29" t="s">
        <v>1139</v>
      </c>
      <c r="C145" s="52">
        <v>130</v>
      </c>
      <c r="D145" s="29" t="s">
        <v>170</v>
      </c>
    </row>
    <row r="146" spans="1:6">
      <c r="A146" s="38">
        <v>44727</v>
      </c>
      <c r="B146" s="29" t="s">
        <v>1322</v>
      </c>
      <c r="C146" s="52">
        <v>130</v>
      </c>
      <c r="D146" s="29" t="s">
        <v>170</v>
      </c>
    </row>
    <row r="147" spans="1:6">
      <c r="A147" s="38">
        <v>44727</v>
      </c>
      <c r="B147" s="29" t="s">
        <v>1142</v>
      </c>
      <c r="C147" s="52">
        <v>130</v>
      </c>
      <c r="D147" s="29" t="s">
        <v>170</v>
      </c>
    </row>
    <row r="148" spans="1:6">
      <c r="A148" s="38">
        <v>44727</v>
      </c>
      <c r="B148" s="29" t="s">
        <v>1356</v>
      </c>
      <c r="C148" s="52">
        <v>100</v>
      </c>
      <c r="D148" s="29" t="s">
        <v>170</v>
      </c>
    </row>
    <row r="149" spans="1:6">
      <c r="A149" s="38">
        <v>44729</v>
      </c>
      <c r="B149" s="29" t="s">
        <v>1288</v>
      </c>
      <c r="C149" s="52">
        <v>260</v>
      </c>
      <c r="D149" s="29" t="s">
        <v>170</v>
      </c>
    </row>
    <row r="150" spans="1:6">
      <c r="A150" s="38">
        <v>44730</v>
      </c>
      <c r="B150" s="29" t="s">
        <v>1267</v>
      </c>
      <c r="C150" s="52">
        <v>130</v>
      </c>
      <c r="D150" s="29" t="s">
        <v>170</v>
      </c>
      <c r="F150" s="29" t="s">
        <v>1457</v>
      </c>
    </row>
    <row r="151" spans="1:6">
      <c r="A151" s="38">
        <v>44730</v>
      </c>
      <c r="B151" s="29" t="s">
        <v>1271</v>
      </c>
      <c r="C151" s="52">
        <v>130</v>
      </c>
      <c r="D151" s="29" t="s">
        <v>170</v>
      </c>
    </row>
    <row r="152" spans="1:6">
      <c r="A152" s="38">
        <v>44734</v>
      </c>
      <c r="B152" s="29" t="s">
        <v>1285</v>
      </c>
      <c r="C152" s="52">
        <v>130</v>
      </c>
      <c r="D152" s="29" t="s">
        <v>242</v>
      </c>
    </row>
    <row r="153" spans="1:6">
      <c r="A153" s="38">
        <v>44734</v>
      </c>
      <c r="B153" s="29" t="s">
        <v>1416</v>
      </c>
      <c r="C153" s="52">
        <v>100</v>
      </c>
      <c r="D153" s="29" t="s">
        <v>170</v>
      </c>
    </row>
    <row r="154" spans="1:6">
      <c r="A154" s="38">
        <v>44734</v>
      </c>
      <c r="B154" s="29" t="s">
        <v>1379</v>
      </c>
      <c r="C154" s="52">
        <v>100</v>
      </c>
      <c r="D154" s="29" t="s">
        <v>242</v>
      </c>
    </row>
    <row r="155" spans="1:6">
      <c r="A155" s="38">
        <v>44736</v>
      </c>
      <c r="B155" s="29" t="s">
        <v>1269</v>
      </c>
      <c r="C155" s="52">
        <v>100</v>
      </c>
      <c r="D155" s="29" t="s">
        <v>170</v>
      </c>
    </row>
    <row r="156" spans="1:6">
      <c r="A156" s="38">
        <v>44736</v>
      </c>
      <c r="B156" s="29" t="s">
        <v>1414</v>
      </c>
      <c r="C156" s="52">
        <v>130</v>
      </c>
      <c r="D156" s="29" t="s">
        <v>182</v>
      </c>
    </row>
    <row r="157" spans="1:6">
      <c r="A157" s="38">
        <v>44736</v>
      </c>
      <c r="B157" s="29" t="s">
        <v>1289</v>
      </c>
      <c r="C157" s="52">
        <v>130</v>
      </c>
      <c r="D157" s="29" t="s">
        <v>170</v>
      </c>
    </row>
    <row r="158" spans="1:6">
      <c r="A158" s="38">
        <v>44737</v>
      </c>
      <c r="B158" s="29" t="s">
        <v>39</v>
      </c>
      <c r="C158" s="52">
        <v>100</v>
      </c>
      <c r="D158" s="29" t="s">
        <v>176</v>
      </c>
    </row>
    <row r="159" spans="1:6">
      <c r="A159" s="38">
        <v>44737</v>
      </c>
      <c r="B159" s="29" t="s">
        <v>1458</v>
      </c>
      <c r="C159" s="52">
        <v>130</v>
      </c>
      <c r="D159" s="29" t="s">
        <v>170</v>
      </c>
      <c r="F159" s="29" t="s">
        <v>1369</v>
      </c>
    </row>
    <row r="160" spans="1:6">
      <c r="A160" s="38">
        <v>44739</v>
      </c>
      <c r="B160" s="29" t="s">
        <v>1272</v>
      </c>
      <c r="C160" s="52">
        <v>130</v>
      </c>
    </row>
    <row r="161" spans="1:6">
      <c r="A161" s="38">
        <v>44739</v>
      </c>
      <c r="B161" s="29" t="s">
        <v>1368</v>
      </c>
      <c r="C161" s="52">
        <v>129.9</v>
      </c>
      <c r="D161" s="29" t="s">
        <v>170</v>
      </c>
      <c r="F161" s="29" t="s">
        <v>1473</v>
      </c>
    </row>
    <row r="162" spans="1:6">
      <c r="A162" s="38">
        <v>44740</v>
      </c>
      <c r="B162" s="29" t="s">
        <v>1277</v>
      </c>
      <c r="C162" s="52">
        <v>130</v>
      </c>
      <c r="D162" s="29" t="s">
        <v>170</v>
      </c>
    </row>
    <row r="163" spans="1:6">
      <c r="A163" s="38">
        <v>44741</v>
      </c>
      <c r="B163" s="29" t="s">
        <v>1290</v>
      </c>
      <c r="C163" s="52">
        <v>130</v>
      </c>
      <c r="D163" s="29" t="s">
        <v>170</v>
      </c>
    </row>
    <row r="164" spans="1:6">
      <c r="A164" s="38">
        <v>44742</v>
      </c>
      <c r="B164" s="29" t="s">
        <v>1278</v>
      </c>
      <c r="C164" s="52">
        <v>130</v>
      </c>
      <c r="D164" s="29" t="s">
        <v>170</v>
      </c>
    </row>
    <row r="165" spans="1:6">
      <c r="A165" s="38">
        <v>44743</v>
      </c>
      <c r="B165" s="29" t="s">
        <v>1273</v>
      </c>
      <c r="C165" s="52">
        <v>130</v>
      </c>
      <c r="D165" s="29" t="s">
        <v>170</v>
      </c>
      <c r="F165" s="29" t="s">
        <v>1484</v>
      </c>
    </row>
    <row r="166" spans="1:6">
      <c r="A166" s="38">
        <v>44743</v>
      </c>
      <c r="B166" s="29" t="s">
        <v>1283</v>
      </c>
      <c r="C166" s="52">
        <v>130</v>
      </c>
      <c r="D166" s="29" t="s">
        <v>170</v>
      </c>
      <c r="F166" s="29" t="s">
        <v>1485</v>
      </c>
    </row>
    <row r="167" spans="1:6">
      <c r="A167" s="38">
        <v>44746</v>
      </c>
      <c r="B167" s="29" t="s">
        <v>1474</v>
      </c>
      <c r="C167" s="52">
        <v>100</v>
      </c>
      <c r="D167" s="29" t="s">
        <v>170</v>
      </c>
    </row>
    <row r="168" spans="1:6">
      <c r="A168" s="38">
        <v>44747</v>
      </c>
      <c r="B168" s="29" t="s">
        <v>1355</v>
      </c>
      <c r="C168" s="52">
        <v>130</v>
      </c>
      <c r="D168" s="29" t="s">
        <v>170</v>
      </c>
      <c r="F168" s="29" t="s">
        <v>1483</v>
      </c>
    </row>
    <row r="169" spans="1:6">
      <c r="A169" s="38">
        <v>44748</v>
      </c>
      <c r="B169" s="29" t="s">
        <v>1481</v>
      </c>
      <c r="C169" s="52">
        <v>100</v>
      </c>
      <c r="D169" s="29" t="s">
        <v>176</v>
      </c>
    </row>
    <row r="170" spans="1:6">
      <c r="A170" s="38">
        <v>44748</v>
      </c>
      <c r="B170" s="29" t="s">
        <v>1284</v>
      </c>
      <c r="C170" s="52">
        <v>92.5</v>
      </c>
      <c r="D170" s="29" t="s">
        <v>170</v>
      </c>
      <c r="F170" s="29" t="s">
        <v>1482</v>
      </c>
    </row>
    <row r="171" spans="1:6">
      <c r="A171" s="38">
        <v>44749</v>
      </c>
      <c r="B171" s="29" t="s">
        <v>1114</v>
      </c>
      <c r="C171" s="52">
        <v>130</v>
      </c>
      <c r="D171" s="29" t="s">
        <v>170</v>
      </c>
      <c r="F171" s="29" t="s">
        <v>1486</v>
      </c>
    </row>
    <row r="172" spans="1:6">
      <c r="A172" s="38">
        <v>44750</v>
      </c>
      <c r="B172" s="29" t="s">
        <v>1487</v>
      </c>
      <c r="C172" s="52">
        <v>130</v>
      </c>
      <c r="D172" s="29" t="s">
        <v>242</v>
      </c>
      <c r="F172" s="29" t="s">
        <v>1369</v>
      </c>
    </row>
    <row r="173" spans="1:6">
      <c r="A173" s="38">
        <v>44750</v>
      </c>
      <c r="B173" s="8" t="s">
        <v>1274</v>
      </c>
      <c r="C173" s="52">
        <v>195</v>
      </c>
      <c r="D173" s="29" t="s">
        <v>170</v>
      </c>
    </row>
    <row r="174" spans="1:6">
      <c r="A174" s="38">
        <v>44751</v>
      </c>
      <c r="B174" s="29" t="s">
        <v>1305</v>
      </c>
      <c r="C174" s="52">
        <v>130</v>
      </c>
      <c r="D174" s="29" t="s">
        <v>170</v>
      </c>
      <c r="F174" s="29" t="s">
        <v>1222</v>
      </c>
    </row>
    <row r="175" spans="1:6">
      <c r="A175" s="38">
        <v>44753</v>
      </c>
      <c r="B175" s="29" t="s">
        <v>1381</v>
      </c>
      <c r="C175" s="52">
        <v>99</v>
      </c>
      <c r="D175" s="29" t="s">
        <v>170</v>
      </c>
    </row>
    <row r="176" spans="1:6">
      <c r="A176" s="38">
        <v>44757</v>
      </c>
      <c r="B176" s="29" t="s">
        <v>1447</v>
      </c>
      <c r="C176" s="52">
        <v>130</v>
      </c>
    </row>
    <row r="177" spans="1:6">
      <c r="A177" s="29">
        <v>11</v>
      </c>
      <c r="B177" s="29" t="s">
        <v>1268</v>
      </c>
      <c r="C177" s="52">
        <v>195</v>
      </c>
    </row>
    <row r="178" spans="1:6">
      <c r="A178" s="29">
        <v>4</v>
      </c>
      <c r="B178" s="29" t="s">
        <v>1280</v>
      </c>
      <c r="C178" s="52">
        <v>130</v>
      </c>
    </row>
    <row r="179" spans="1:6">
      <c r="A179" s="29">
        <v>11</v>
      </c>
      <c r="B179" s="29" t="s">
        <v>1283</v>
      </c>
      <c r="C179" s="52">
        <v>130</v>
      </c>
    </row>
    <row r="180" spans="1:6">
      <c r="A180" s="29">
        <v>10</v>
      </c>
      <c r="B180" s="29" t="s">
        <v>1287</v>
      </c>
      <c r="C180" s="52">
        <v>130</v>
      </c>
    </row>
    <row r="181" spans="1:6">
      <c r="A181" s="29">
        <v>15</v>
      </c>
      <c r="B181" s="29" t="s">
        <v>1292</v>
      </c>
      <c r="C181" s="52">
        <v>130</v>
      </c>
    </row>
    <row r="182" spans="1:6">
      <c r="A182" s="38">
        <v>44755</v>
      </c>
      <c r="B182" s="29" t="s">
        <v>1488</v>
      </c>
      <c r="C182" s="52">
        <v>130</v>
      </c>
      <c r="D182" s="29" t="s">
        <v>170</v>
      </c>
    </row>
    <row r="183" spans="1:6">
      <c r="A183" s="29">
        <v>8</v>
      </c>
      <c r="B183" s="29" t="s">
        <v>1497</v>
      </c>
      <c r="C183" s="52">
        <v>130</v>
      </c>
      <c r="D183" s="89"/>
    </row>
    <row r="184" spans="1:6">
      <c r="A184" s="29">
        <v>13</v>
      </c>
      <c r="B184" s="29" t="s">
        <v>1498</v>
      </c>
      <c r="C184" s="52">
        <v>130</v>
      </c>
    </row>
    <row r="185" spans="1:6">
      <c r="A185" s="29">
        <v>13</v>
      </c>
      <c r="B185" s="29" t="s">
        <v>1499</v>
      </c>
      <c r="C185" s="52">
        <v>130</v>
      </c>
    </row>
    <row r="186" spans="1:6">
      <c r="A186" s="29">
        <v>11</v>
      </c>
      <c r="B186" s="29" t="s">
        <v>73</v>
      </c>
      <c r="C186" s="52">
        <v>100</v>
      </c>
    </row>
    <row r="187" spans="1:6">
      <c r="A187" s="29">
        <v>15</v>
      </c>
      <c r="B187" s="29" t="s">
        <v>1294</v>
      </c>
      <c r="C187" s="52">
        <v>130</v>
      </c>
    </row>
    <row r="188" spans="1:6">
      <c r="A188" s="29">
        <v>11</v>
      </c>
      <c r="B188" s="29" t="s">
        <v>1270</v>
      </c>
      <c r="C188" s="52">
        <v>130</v>
      </c>
    </row>
    <row r="189" spans="1:6">
      <c r="A189" s="38">
        <v>44760</v>
      </c>
      <c r="B189" s="29" t="s">
        <v>1293</v>
      </c>
      <c r="C189" s="52">
        <v>129.9</v>
      </c>
      <c r="D189" s="29" t="s">
        <v>170</v>
      </c>
    </row>
    <row r="190" spans="1:6">
      <c r="A190" s="38">
        <v>44762</v>
      </c>
      <c r="B190" s="29" t="s">
        <v>1454</v>
      </c>
      <c r="C190" s="52">
        <v>100</v>
      </c>
      <c r="D190" s="29" t="s">
        <v>170</v>
      </c>
    </row>
    <row r="191" spans="1:6">
      <c r="A191" s="38">
        <v>44765</v>
      </c>
      <c r="B191" s="29" t="s">
        <v>1285</v>
      </c>
      <c r="C191" s="52">
        <v>130</v>
      </c>
      <c r="D191" s="29" t="s">
        <v>242</v>
      </c>
      <c r="F191" s="29" t="s">
        <v>1511</v>
      </c>
    </row>
    <row r="192" spans="1:6">
      <c r="A192" s="38">
        <v>44764</v>
      </c>
      <c r="B192" s="29" t="s">
        <v>1291</v>
      </c>
      <c r="C192" s="52">
        <v>130</v>
      </c>
      <c r="D192" s="29" t="s">
        <v>170</v>
      </c>
      <c r="F192" s="29" t="s">
        <v>1512</v>
      </c>
    </row>
    <row r="193" spans="1:6">
      <c r="A193" s="38">
        <v>44764</v>
      </c>
      <c r="B193" s="29" t="s">
        <v>1271</v>
      </c>
      <c r="C193" s="52">
        <v>130</v>
      </c>
      <c r="D193" s="29" t="s">
        <v>170</v>
      </c>
      <c r="F193" s="29" t="s">
        <v>1369</v>
      </c>
    </row>
    <row r="194" spans="1:6">
      <c r="A194" s="38">
        <v>44765</v>
      </c>
      <c r="B194" s="29" t="s">
        <v>1458</v>
      </c>
      <c r="C194" s="52">
        <v>130</v>
      </c>
      <c r="D194" s="29" t="s">
        <v>182</v>
      </c>
      <c r="F194" s="29" t="s">
        <v>1513</v>
      </c>
    </row>
    <row r="195" spans="1:6">
      <c r="A195" s="38">
        <v>44769</v>
      </c>
      <c r="B195" s="29" t="s">
        <v>1267</v>
      </c>
      <c r="C195" s="52">
        <v>130</v>
      </c>
      <c r="D195" s="29" t="s">
        <v>170</v>
      </c>
      <c r="F195" s="29" t="s">
        <v>1201</v>
      </c>
    </row>
    <row r="196" spans="1:6">
      <c r="A196" s="38">
        <v>44771</v>
      </c>
      <c r="B196" s="29" t="s">
        <v>1277</v>
      </c>
      <c r="C196" s="52">
        <v>130</v>
      </c>
      <c r="D196" s="29" t="s">
        <v>170</v>
      </c>
      <c r="F196" s="29" t="s">
        <v>1201</v>
      </c>
    </row>
    <row r="197" spans="1:6">
      <c r="A197" s="38">
        <v>44771</v>
      </c>
      <c r="B197" s="29" t="s">
        <v>1388</v>
      </c>
      <c r="C197" s="52">
        <v>130</v>
      </c>
      <c r="D197" s="29" t="s">
        <v>182</v>
      </c>
      <c r="F197" s="29" t="s">
        <v>1533</v>
      </c>
    </row>
    <row r="198" spans="1:6">
      <c r="A198" s="38">
        <v>44771</v>
      </c>
      <c r="B198" s="29" t="s">
        <v>1278</v>
      </c>
      <c r="C198" s="52">
        <v>130</v>
      </c>
      <c r="D198" s="29" t="s">
        <v>170</v>
      </c>
      <c r="F198" s="29" t="s">
        <v>1532</v>
      </c>
    </row>
    <row r="199" spans="1:6">
      <c r="A199" s="38">
        <v>44771</v>
      </c>
      <c r="B199" s="29" t="s">
        <v>1290</v>
      </c>
      <c r="C199" s="52">
        <v>130</v>
      </c>
      <c r="D199" s="29" t="s">
        <v>170</v>
      </c>
      <c r="F199" s="29" t="s">
        <v>1531</v>
      </c>
    </row>
    <row r="200" spans="1:6">
      <c r="A200" s="38">
        <v>44771</v>
      </c>
      <c r="B200" s="29" t="s">
        <v>1289</v>
      </c>
      <c r="C200" s="52">
        <v>130</v>
      </c>
      <c r="D200" s="29" t="s">
        <v>170</v>
      </c>
      <c r="F200" s="29" t="s">
        <v>1530</v>
      </c>
    </row>
    <row r="201" spans="1:6">
      <c r="A201" s="38">
        <v>44771</v>
      </c>
      <c r="B201" s="29" t="s">
        <v>1474</v>
      </c>
      <c r="C201" s="52">
        <v>100</v>
      </c>
      <c r="D201" s="29" t="s">
        <v>170</v>
      </c>
    </row>
    <row r="202" spans="1:6">
      <c r="A202" s="38">
        <v>44776</v>
      </c>
      <c r="B202" s="29" t="s">
        <v>1368</v>
      </c>
      <c r="C202" s="52">
        <v>130</v>
      </c>
      <c r="D202" s="29" t="s">
        <v>170</v>
      </c>
    </row>
    <row r="203" spans="1:6">
      <c r="A203" s="38">
        <v>44776</v>
      </c>
      <c r="B203" s="29" t="s">
        <v>1273</v>
      </c>
      <c r="C203" s="52">
        <v>130</v>
      </c>
      <c r="D203" s="29" t="s">
        <v>176</v>
      </c>
    </row>
    <row r="204" spans="1:6">
      <c r="A204" s="38">
        <v>44779</v>
      </c>
      <c r="B204" s="29" t="s">
        <v>39</v>
      </c>
      <c r="C204" s="52">
        <v>100</v>
      </c>
      <c r="D204" s="29" t="s">
        <v>176</v>
      </c>
    </row>
    <row r="205" spans="1:6">
      <c r="A205" s="38">
        <v>44778</v>
      </c>
      <c r="B205" s="29" t="s">
        <v>1398</v>
      </c>
      <c r="C205" s="52">
        <v>130</v>
      </c>
      <c r="D205" s="29" t="s">
        <v>242</v>
      </c>
    </row>
    <row r="206" spans="1:6">
      <c r="A206" s="38">
        <v>44779</v>
      </c>
      <c r="B206" s="29" t="s">
        <v>1551</v>
      </c>
      <c r="C206" s="52">
        <v>130</v>
      </c>
      <c r="D206" s="29" t="s">
        <v>170</v>
      </c>
    </row>
    <row r="207" spans="1:6">
      <c r="A207" s="38">
        <v>44779</v>
      </c>
      <c r="B207" s="29" t="s">
        <v>1552</v>
      </c>
      <c r="C207" s="52">
        <v>130</v>
      </c>
      <c r="D207" s="29" t="s">
        <v>170</v>
      </c>
    </row>
    <row r="208" spans="1:6">
      <c r="A208" s="38">
        <v>44778</v>
      </c>
      <c r="B208" s="29" t="s">
        <v>1553</v>
      </c>
      <c r="C208" s="52">
        <v>130</v>
      </c>
      <c r="D208" s="29" t="s">
        <v>170</v>
      </c>
    </row>
    <row r="209" spans="1:6">
      <c r="A209" s="38">
        <v>44776</v>
      </c>
      <c r="B209" s="29" t="s">
        <v>1554</v>
      </c>
      <c r="C209" s="52">
        <v>130</v>
      </c>
      <c r="D209" s="29" t="s">
        <v>176</v>
      </c>
    </row>
    <row r="210" spans="1:6">
      <c r="A210" s="38">
        <v>44781</v>
      </c>
      <c r="B210" s="29" t="s">
        <v>1281</v>
      </c>
      <c r="C210" s="52">
        <v>90</v>
      </c>
      <c r="D210" s="53" t="s">
        <v>170</v>
      </c>
      <c r="F210" s="53"/>
    </row>
    <row r="211" spans="1:6">
      <c r="A211" s="38">
        <v>44781</v>
      </c>
      <c r="B211" s="29" t="s">
        <v>1282</v>
      </c>
      <c r="C211" s="52">
        <v>90</v>
      </c>
      <c r="D211" s="53" t="s">
        <v>170</v>
      </c>
      <c r="F211" s="53" t="s">
        <v>1558</v>
      </c>
    </row>
    <row r="212" spans="1:6">
      <c r="A212" s="38">
        <v>44781</v>
      </c>
      <c r="B212" s="29" t="s">
        <v>1114</v>
      </c>
      <c r="C212" s="52">
        <v>130</v>
      </c>
      <c r="D212" s="29" t="s">
        <v>170</v>
      </c>
      <c r="F212" s="29" t="s">
        <v>1369</v>
      </c>
    </row>
    <row r="213" spans="1:6">
      <c r="A213" s="38">
        <v>44779</v>
      </c>
      <c r="B213" s="29" t="s">
        <v>1559</v>
      </c>
      <c r="C213" s="52">
        <v>130</v>
      </c>
      <c r="D213" s="29" t="s">
        <v>170</v>
      </c>
    </row>
    <row r="214" spans="1:6">
      <c r="A214" s="38">
        <v>44785</v>
      </c>
      <c r="B214" s="29" t="s">
        <v>1381</v>
      </c>
      <c r="C214" s="52">
        <v>130</v>
      </c>
      <c r="D214" s="29" t="s">
        <v>170</v>
      </c>
    </row>
    <row r="215" spans="1:6">
      <c r="A215" s="38">
        <v>44783</v>
      </c>
      <c r="B215" s="29" t="s">
        <v>1274</v>
      </c>
      <c r="C215" s="52">
        <v>130</v>
      </c>
      <c r="D215" s="29" t="s">
        <v>170</v>
      </c>
    </row>
    <row r="216" spans="1:6">
      <c r="A216" s="38">
        <v>44782</v>
      </c>
      <c r="B216" s="29" t="s">
        <v>1287</v>
      </c>
      <c r="C216" s="52">
        <v>130</v>
      </c>
      <c r="D216" s="29" t="s">
        <v>170</v>
      </c>
      <c r="F216" s="29" t="s">
        <v>1311</v>
      </c>
    </row>
    <row r="217" spans="1:6">
      <c r="A217" s="38">
        <v>44783</v>
      </c>
      <c r="B217" s="29" t="s">
        <v>1268</v>
      </c>
      <c r="C217" s="52">
        <v>195</v>
      </c>
      <c r="D217" s="29" t="s">
        <v>242</v>
      </c>
    </row>
    <row r="218" spans="1:6">
      <c r="A218" s="38">
        <v>44786</v>
      </c>
      <c r="B218" s="29" t="s">
        <v>1414</v>
      </c>
      <c r="C218" s="52">
        <v>130</v>
      </c>
      <c r="D218" s="29" t="s">
        <v>170</v>
      </c>
    </row>
    <row r="219" spans="1:6">
      <c r="A219" s="38">
        <v>44786</v>
      </c>
      <c r="B219" s="29" t="s">
        <v>1495</v>
      </c>
      <c r="C219" s="52">
        <v>130</v>
      </c>
      <c r="D219" s="29" t="s">
        <v>242</v>
      </c>
    </row>
    <row r="220" spans="1:6">
      <c r="A220" s="38">
        <v>44786</v>
      </c>
      <c r="B220" s="29" t="s">
        <v>1270</v>
      </c>
      <c r="C220" s="52">
        <v>130</v>
      </c>
      <c r="D220" s="29" t="s">
        <v>170</v>
      </c>
      <c r="F220" s="29" t="s">
        <v>1369</v>
      </c>
    </row>
    <row r="221" spans="1:6">
      <c r="A221" s="38">
        <v>44786</v>
      </c>
      <c r="B221" s="29" t="s">
        <v>1271</v>
      </c>
      <c r="C221" s="52">
        <v>130</v>
      </c>
      <c r="D221" s="29" t="s">
        <v>170</v>
      </c>
    </row>
    <row r="222" spans="1:6">
      <c r="A222" s="38">
        <v>44785</v>
      </c>
      <c r="B222" s="29" t="s">
        <v>1576</v>
      </c>
      <c r="C222" s="52">
        <v>150</v>
      </c>
      <c r="D222" s="29" t="s">
        <v>170</v>
      </c>
    </row>
    <row r="223" spans="1:6">
      <c r="A223" s="38">
        <v>44786</v>
      </c>
      <c r="B223" s="29" t="s">
        <v>73</v>
      </c>
      <c r="C223" s="52">
        <v>100</v>
      </c>
      <c r="D223" s="29" t="s">
        <v>170</v>
      </c>
    </row>
    <row r="224" spans="1:6">
      <c r="A224" s="38">
        <v>44788</v>
      </c>
      <c r="B224" s="29" t="s">
        <v>1505</v>
      </c>
      <c r="C224" s="52">
        <v>130</v>
      </c>
      <c r="D224" s="29" t="s">
        <v>170</v>
      </c>
      <c r="F224" s="29" t="s">
        <v>1369</v>
      </c>
    </row>
    <row r="225" spans="1:6">
      <c r="A225" s="38">
        <v>44789</v>
      </c>
      <c r="B225" s="29" t="s">
        <v>1488</v>
      </c>
      <c r="C225" s="52">
        <v>130</v>
      </c>
      <c r="D225" s="29" t="s">
        <v>170</v>
      </c>
      <c r="F225" s="29" t="s">
        <v>1581</v>
      </c>
    </row>
    <row r="226" spans="1:6">
      <c r="A226" s="38">
        <v>44792</v>
      </c>
      <c r="B226" s="29" t="s">
        <v>1283</v>
      </c>
      <c r="C226" s="52">
        <v>130</v>
      </c>
      <c r="D226" s="29" t="s">
        <v>170</v>
      </c>
      <c r="F226" s="29" t="s">
        <v>1582</v>
      </c>
    </row>
    <row r="227" spans="1:6">
      <c r="A227" s="38">
        <v>44790</v>
      </c>
      <c r="B227" s="29" t="s">
        <v>1514</v>
      </c>
      <c r="C227" s="52">
        <v>130</v>
      </c>
      <c r="D227" s="29" t="s">
        <v>170</v>
      </c>
    </row>
    <row r="228" spans="1:6">
      <c r="A228" s="38">
        <v>44790</v>
      </c>
      <c r="B228" s="29" t="s">
        <v>1519</v>
      </c>
      <c r="C228" s="52">
        <v>130</v>
      </c>
      <c r="D228" s="29" t="s">
        <v>176</v>
      </c>
    </row>
    <row r="229" spans="1:6">
      <c r="A229" s="38">
        <v>44062</v>
      </c>
      <c r="B229" s="29" t="s">
        <v>1294</v>
      </c>
      <c r="C229" s="52">
        <v>130</v>
      </c>
      <c r="D229" s="29" t="s">
        <v>170</v>
      </c>
    </row>
    <row r="230" spans="1:6">
      <c r="A230" s="38">
        <v>44062</v>
      </c>
      <c r="B230" s="29" t="s">
        <v>1291</v>
      </c>
      <c r="C230" s="52">
        <v>130</v>
      </c>
      <c r="D230" s="29" t="s">
        <v>170</v>
      </c>
      <c r="F230" s="29" t="s">
        <v>1583</v>
      </c>
    </row>
    <row r="231" spans="1:6">
      <c r="A231" s="38">
        <v>44059</v>
      </c>
      <c r="B231" s="29" t="s">
        <v>1246</v>
      </c>
      <c r="C231" s="52">
        <v>130</v>
      </c>
      <c r="D231" s="29" t="s">
        <v>170</v>
      </c>
    </row>
    <row r="232" spans="1:6">
      <c r="A232" s="38">
        <v>44061</v>
      </c>
      <c r="B232" s="29" t="s">
        <v>1454</v>
      </c>
      <c r="C232" s="52">
        <v>100</v>
      </c>
      <c r="D232" s="29" t="s">
        <v>170</v>
      </c>
    </row>
    <row r="233" spans="1:6">
      <c r="A233" s="38">
        <v>44067</v>
      </c>
      <c r="B233" s="29" t="s">
        <v>1285</v>
      </c>
      <c r="C233" s="52">
        <v>130</v>
      </c>
      <c r="D233" s="29" t="s">
        <v>242</v>
      </c>
    </row>
    <row r="234" spans="1:6">
      <c r="A234" s="38">
        <v>44068</v>
      </c>
      <c r="B234" s="29" t="s">
        <v>1289</v>
      </c>
      <c r="C234" s="52">
        <v>65</v>
      </c>
      <c r="D234" s="29" t="s">
        <v>170</v>
      </c>
    </row>
    <row r="236" spans="1:6">
      <c r="A236" s="29">
        <v>8</v>
      </c>
      <c r="B236" s="29" t="s">
        <v>1460</v>
      </c>
    </row>
    <row r="238" spans="1:6">
      <c r="A238" s="29">
        <v>19</v>
      </c>
      <c r="B238" s="29" t="s">
        <v>1267</v>
      </c>
    </row>
    <row r="239" spans="1:6">
      <c r="A239" s="29">
        <v>25</v>
      </c>
      <c r="B239" s="29" t="s">
        <v>1458</v>
      </c>
    </row>
    <row r="240" spans="1:6">
      <c r="A240" s="29">
        <v>25</v>
      </c>
      <c r="B240" s="29" t="s">
        <v>1277</v>
      </c>
    </row>
    <row r="241" spans="1:2">
      <c r="A241" s="29">
        <v>15</v>
      </c>
      <c r="B241" s="29" t="s">
        <v>1284</v>
      </c>
    </row>
    <row r="242" spans="1:2">
      <c r="A242" s="29">
        <v>25</v>
      </c>
      <c r="B242" s="29" t="s">
        <v>1388</v>
      </c>
    </row>
    <row r="245" spans="1:2">
      <c r="A245" s="29">
        <v>19</v>
      </c>
      <c r="B245" s="29" t="s">
        <v>1273</v>
      </c>
    </row>
    <row r="247" spans="1:2">
      <c r="A247" s="29">
        <v>30</v>
      </c>
      <c r="B247" s="29" t="s">
        <v>1278</v>
      </c>
    </row>
    <row r="248" spans="1:2">
      <c r="A248" s="29">
        <v>30</v>
      </c>
      <c r="B248" s="29" t="s">
        <v>1290</v>
      </c>
    </row>
    <row r="255" spans="1:2">
      <c r="A255" s="29">
        <v>8</v>
      </c>
      <c r="B255" s="29" t="s">
        <v>39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4.5"/>
  <cols>
    <col min="1" max="1" width="10.7265625" style="29" bestFit="1" customWidth="1"/>
    <col min="2" max="2" width="14.7265625" style="29" bestFit="1" customWidth="1"/>
    <col min="3" max="3" width="9.1796875" style="52"/>
    <col min="4" max="4" width="9.1796875" style="55"/>
    <col min="5" max="5" width="9.1796875" style="71"/>
  </cols>
  <sheetData>
    <row r="1" spans="1:5">
      <c r="A1" s="50" t="s">
        <v>162</v>
      </c>
      <c r="B1" s="50" t="s">
        <v>154</v>
      </c>
      <c r="C1" s="51" t="s">
        <v>163</v>
      </c>
      <c r="D1" s="84" t="s">
        <v>1159</v>
      </c>
      <c r="E1" s="50" t="s">
        <v>1327</v>
      </c>
    </row>
    <row r="2" spans="1:5">
      <c r="A2" s="38">
        <v>44660</v>
      </c>
      <c r="B2" s="29" t="s">
        <v>1115</v>
      </c>
      <c r="C2" s="52">
        <v>0.5</v>
      </c>
      <c r="D2" s="55" t="s">
        <v>1303</v>
      </c>
    </row>
    <row r="3" spans="1:5">
      <c r="A3" s="38">
        <v>44755</v>
      </c>
      <c r="B3" s="29" t="s">
        <v>1500</v>
      </c>
      <c r="C3" s="52">
        <v>2.5</v>
      </c>
      <c r="D3" s="55" t="s">
        <v>1189</v>
      </c>
      <c r="E3" s="71" t="s">
        <v>1510</v>
      </c>
    </row>
    <row r="4" spans="1:5">
      <c r="A4" s="38">
        <v>44757</v>
      </c>
      <c r="B4" s="29" t="s">
        <v>1503</v>
      </c>
      <c r="C4" s="52">
        <f>6.5+6.5</f>
        <v>13</v>
      </c>
      <c r="D4" s="55" t="s">
        <v>1504</v>
      </c>
    </row>
    <row r="5" spans="1:5">
      <c r="A5" s="38">
        <v>44762</v>
      </c>
      <c r="B5" s="29" t="s">
        <v>1506</v>
      </c>
      <c r="C5" s="52">
        <f>5+2.5</f>
        <v>7.5</v>
      </c>
      <c r="D5" s="55" t="s">
        <v>1507</v>
      </c>
    </row>
    <row r="6" spans="1:5">
      <c r="A6" s="38">
        <v>44762</v>
      </c>
      <c r="B6" s="29" t="s">
        <v>1508</v>
      </c>
      <c r="C6" s="52">
        <f>5+5+5</f>
        <v>15</v>
      </c>
      <c r="D6" s="55" t="s">
        <v>1459</v>
      </c>
    </row>
    <row r="7" spans="1:5">
      <c r="A7" s="38">
        <v>44762</v>
      </c>
      <c r="B7" s="29" t="s">
        <v>1500</v>
      </c>
      <c r="C7" s="52">
        <v>2.5</v>
      </c>
      <c r="D7" s="55" t="s">
        <v>1189</v>
      </c>
      <c r="E7" s="71" t="s">
        <v>1509</v>
      </c>
    </row>
    <row r="8" spans="1:5">
      <c r="A8" s="38">
        <v>44769</v>
      </c>
      <c r="B8" s="29" t="s">
        <v>1142</v>
      </c>
      <c r="C8" s="52">
        <f>2.5+6.5</f>
        <v>9</v>
      </c>
      <c r="D8" s="55" t="s">
        <v>1573</v>
      </c>
    </row>
    <row r="9" spans="1:5">
      <c r="A9" s="38">
        <v>44769</v>
      </c>
      <c r="B9" s="29" t="s">
        <v>1096</v>
      </c>
      <c r="C9" s="52">
        <f>5+5+5+5+2.5</f>
        <v>22.5</v>
      </c>
      <c r="D9" s="55" t="s">
        <v>1563</v>
      </c>
      <c r="E9" s="71" t="s">
        <v>93</v>
      </c>
    </row>
    <row r="10" spans="1:5">
      <c r="A10" s="38">
        <v>44769</v>
      </c>
      <c r="B10" s="29" t="s">
        <v>1496</v>
      </c>
      <c r="C10" s="52">
        <v>2.5</v>
      </c>
      <c r="E10" s="71" t="s">
        <v>93</v>
      </c>
    </row>
    <row r="11" spans="1:5">
      <c r="A11" s="38">
        <v>44769</v>
      </c>
      <c r="B11" s="29" t="s">
        <v>1097</v>
      </c>
      <c r="C11" s="52">
        <f>5+5+2.5</f>
        <v>12.5</v>
      </c>
      <c r="D11" s="55" t="s">
        <v>1560</v>
      </c>
      <c r="E11" s="71" t="s">
        <v>93</v>
      </c>
    </row>
    <row r="12" spans="1:5">
      <c r="A12" s="38">
        <v>44771</v>
      </c>
      <c r="B12" s="29" t="s">
        <v>1496</v>
      </c>
      <c r="C12" s="52">
        <f>2.5+3</f>
        <v>5.5</v>
      </c>
      <c r="D12" s="55" t="s">
        <v>1594</v>
      </c>
      <c r="E12" s="71" t="s">
        <v>93</v>
      </c>
    </row>
    <row r="13" spans="1:5">
      <c r="A13" s="38">
        <v>44771</v>
      </c>
      <c r="B13" s="29" t="s">
        <v>1199</v>
      </c>
      <c r="C13" s="52">
        <f>3+2.5</f>
        <v>5.5</v>
      </c>
    </row>
    <row r="14" spans="1:5">
      <c r="A14" s="38">
        <v>44771</v>
      </c>
      <c r="B14" s="29" t="s">
        <v>1140</v>
      </c>
      <c r="C14" s="52">
        <v>4</v>
      </c>
    </row>
    <row r="15" spans="1:5">
      <c r="A15" s="38">
        <v>44771</v>
      </c>
      <c r="B15" s="29" t="s">
        <v>1546</v>
      </c>
      <c r="C15" s="52">
        <f>3+5</f>
        <v>8</v>
      </c>
    </row>
    <row r="16" spans="1:5">
      <c r="A16" s="38">
        <v>44772</v>
      </c>
      <c r="B16" s="29" t="s">
        <v>1318</v>
      </c>
      <c r="C16" s="52">
        <v>2.5</v>
      </c>
    </row>
    <row r="17" spans="1:5">
      <c r="A17" s="38">
        <v>44772</v>
      </c>
      <c r="B17" s="29" t="s">
        <v>1097</v>
      </c>
      <c r="C17" s="52">
        <f>5+5+5+2.5</f>
        <v>17.5</v>
      </c>
      <c r="D17" s="55" t="s">
        <v>1561</v>
      </c>
      <c r="E17" s="71" t="s">
        <v>93</v>
      </c>
    </row>
    <row r="18" spans="1:5">
      <c r="A18" s="38">
        <v>44772</v>
      </c>
      <c r="B18" s="29" t="s">
        <v>1548</v>
      </c>
      <c r="C18" s="52">
        <f>6.5+6.5</f>
        <v>13</v>
      </c>
    </row>
    <row r="19" spans="1:5">
      <c r="A19" s="38">
        <v>44772</v>
      </c>
      <c r="B19" s="29" t="s">
        <v>1140</v>
      </c>
      <c r="C19" s="52">
        <v>2.5</v>
      </c>
    </row>
    <row r="20" spans="1:5">
      <c r="A20" s="38">
        <v>44776</v>
      </c>
      <c r="B20" s="29" t="s">
        <v>1318</v>
      </c>
      <c r="C20" s="52">
        <v>2.5</v>
      </c>
    </row>
    <row r="21" spans="1:5">
      <c r="A21" s="38">
        <v>44776</v>
      </c>
      <c r="B21" s="29" t="s">
        <v>1496</v>
      </c>
      <c r="C21" s="52">
        <v>2.5</v>
      </c>
      <c r="E21" s="71" t="s">
        <v>93</v>
      </c>
    </row>
    <row r="22" spans="1:5">
      <c r="A22" s="38">
        <v>44776</v>
      </c>
      <c r="B22" s="29" t="s">
        <v>1199</v>
      </c>
      <c r="C22" s="52">
        <f>3+3+5</f>
        <v>11</v>
      </c>
    </row>
    <row r="23" spans="1:5">
      <c r="A23" s="38">
        <v>44776</v>
      </c>
      <c r="B23" s="29" t="s">
        <v>1546</v>
      </c>
      <c r="C23" s="52">
        <v>5</v>
      </c>
    </row>
    <row r="24" spans="1:5">
      <c r="A24" s="38">
        <v>44776</v>
      </c>
      <c r="B24" s="29" t="s">
        <v>1097</v>
      </c>
      <c r="C24" s="52">
        <f>5+2.5+5+5</f>
        <v>17.5</v>
      </c>
      <c r="D24" s="55" t="s">
        <v>1578</v>
      </c>
      <c r="E24" s="71" t="s">
        <v>93</v>
      </c>
    </row>
    <row r="25" spans="1:5">
      <c r="A25" s="38">
        <v>44776</v>
      </c>
      <c r="B25" s="29" t="s">
        <v>1096</v>
      </c>
      <c r="C25" s="52">
        <f>6+2.5+6</f>
        <v>14.5</v>
      </c>
      <c r="D25" s="55" t="s">
        <v>1560</v>
      </c>
      <c r="E25" s="71" t="s">
        <v>93</v>
      </c>
    </row>
    <row r="26" spans="1:5">
      <c r="A26" s="38">
        <v>44778</v>
      </c>
      <c r="B26" s="29" t="s">
        <v>1496</v>
      </c>
      <c r="C26" s="52">
        <v>2.5</v>
      </c>
      <c r="E26" s="71" t="s">
        <v>93</v>
      </c>
    </row>
    <row r="27" spans="1:5">
      <c r="A27" s="38">
        <v>44778</v>
      </c>
      <c r="B27" s="29" t="s">
        <v>1546</v>
      </c>
      <c r="C27" s="52">
        <f>6 + 5</f>
        <v>11</v>
      </c>
    </row>
    <row r="28" spans="1:5">
      <c r="A28" s="38">
        <v>44778</v>
      </c>
      <c r="B28" s="29" t="s">
        <v>1547</v>
      </c>
      <c r="C28" s="52">
        <f>5+5+5+6+6</f>
        <v>27</v>
      </c>
      <c r="D28" s="90" t="s">
        <v>1557</v>
      </c>
    </row>
    <row r="29" spans="1:5">
      <c r="A29" s="38">
        <v>44778</v>
      </c>
      <c r="B29" s="29" t="s">
        <v>1318</v>
      </c>
      <c r="C29" s="52">
        <v>2.5</v>
      </c>
    </row>
    <row r="30" spans="1:5">
      <c r="A30" s="38">
        <v>44778</v>
      </c>
      <c r="B30" s="29" t="s">
        <v>1154</v>
      </c>
      <c r="C30" s="52">
        <f>6+6+6</f>
        <v>18</v>
      </c>
      <c r="D30" s="55" t="s">
        <v>1459</v>
      </c>
      <c r="E30" s="71" t="s">
        <v>93</v>
      </c>
    </row>
    <row r="31" spans="1:5">
      <c r="A31" s="38">
        <v>44779</v>
      </c>
      <c r="B31" s="29" t="s">
        <v>1318</v>
      </c>
      <c r="C31" s="52">
        <v>2.5</v>
      </c>
    </row>
    <row r="32" spans="1:5">
      <c r="A32" s="38">
        <v>44779</v>
      </c>
      <c r="B32" s="29" t="s">
        <v>1097</v>
      </c>
      <c r="C32" s="52">
        <f>2.5+6</f>
        <v>8.5</v>
      </c>
      <c r="D32" s="55" t="s">
        <v>1562</v>
      </c>
      <c r="E32" s="71" t="s">
        <v>93</v>
      </c>
    </row>
    <row r="33" spans="1:5">
      <c r="A33" s="38">
        <v>44779</v>
      </c>
      <c r="B33" s="29" t="s">
        <v>1142</v>
      </c>
      <c r="C33" s="52">
        <f>7+6+13+7+2.5+7+6</f>
        <v>48.5</v>
      </c>
      <c r="D33" s="55" t="s">
        <v>1572</v>
      </c>
    </row>
    <row r="34" spans="1:5">
      <c r="A34" s="38">
        <v>44779</v>
      </c>
      <c r="B34" s="29" t="s">
        <v>1086</v>
      </c>
      <c r="C34" s="52">
        <f>6+6.5+6+13+6+6+5</f>
        <v>48.5</v>
      </c>
    </row>
    <row r="35" spans="1:5">
      <c r="A35" s="38">
        <v>44779</v>
      </c>
      <c r="B35" s="29" t="s">
        <v>1548</v>
      </c>
      <c r="C35" s="52">
        <v>4</v>
      </c>
      <c r="D35" s="55" t="s">
        <v>1549</v>
      </c>
    </row>
    <row r="36" spans="1:5">
      <c r="A36" s="38">
        <v>44779</v>
      </c>
      <c r="B36" s="29" t="s">
        <v>1140</v>
      </c>
      <c r="C36" s="52">
        <v>2.5</v>
      </c>
      <c r="D36" s="55" t="s">
        <v>1550</v>
      </c>
    </row>
    <row r="37" spans="1:5">
      <c r="A37" s="38">
        <v>44783</v>
      </c>
      <c r="B37" s="29" t="s">
        <v>1565</v>
      </c>
      <c r="C37" s="52">
        <v>2.5</v>
      </c>
      <c r="D37" s="55" t="s">
        <v>1189</v>
      </c>
    </row>
    <row r="38" spans="1:5">
      <c r="A38" s="38">
        <v>44783</v>
      </c>
      <c r="B38" s="29" t="s">
        <v>1496</v>
      </c>
      <c r="C38" s="52">
        <v>2.5</v>
      </c>
      <c r="D38" s="55" t="s">
        <v>1189</v>
      </c>
      <c r="E38" s="71" t="s">
        <v>93</v>
      </c>
    </row>
    <row r="39" spans="1:5">
      <c r="A39" s="38">
        <v>44785</v>
      </c>
      <c r="B39" s="29" t="s">
        <v>1090</v>
      </c>
      <c r="C39" s="52">
        <f>6+6+2.5</f>
        <v>14.5</v>
      </c>
      <c r="D39" s="55" t="s">
        <v>1575</v>
      </c>
      <c r="E39" s="71" t="s">
        <v>93</v>
      </c>
    </row>
    <row r="40" spans="1:5">
      <c r="A40" s="38">
        <v>44785</v>
      </c>
      <c r="B40" s="29" t="s">
        <v>1318</v>
      </c>
      <c r="C40" s="52">
        <v>2.5</v>
      </c>
      <c r="D40" s="55" t="s">
        <v>1189</v>
      </c>
    </row>
    <row r="41" spans="1:5">
      <c r="A41" s="38">
        <v>44785</v>
      </c>
      <c r="B41" s="29" t="s">
        <v>1139</v>
      </c>
      <c r="C41" s="52">
        <f>2.5+2.5</f>
        <v>5</v>
      </c>
      <c r="D41" s="55" t="s">
        <v>1360</v>
      </c>
    </row>
    <row r="42" spans="1:5">
      <c r="A42" s="38">
        <v>44785</v>
      </c>
      <c r="B42" s="29" t="s">
        <v>1301</v>
      </c>
      <c r="C42" s="52">
        <f>6+6+6+6</f>
        <v>24</v>
      </c>
      <c r="D42" s="55" t="s">
        <v>1489</v>
      </c>
    </row>
    <row r="43" spans="1:5">
      <c r="A43" s="38">
        <v>44785</v>
      </c>
      <c r="B43" s="29" t="s">
        <v>1142</v>
      </c>
      <c r="C43" s="52">
        <f>7+7+13+7+2.5+7</f>
        <v>43.5</v>
      </c>
      <c r="D43" s="55" t="s">
        <v>1574</v>
      </c>
    </row>
    <row r="44" spans="1:5">
      <c r="A44" s="38">
        <v>44785</v>
      </c>
      <c r="B44" s="29" t="s">
        <v>1566</v>
      </c>
      <c r="C44" s="52">
        <v>3</v>
      </c>
      <c r="D44" s="55" t="s">
        <v>1567</v>
      </c>
    </row>
    <row r="45" spans="1:5">
      <c r="A45" s="38">
        <v>44786</v>
      </c>
      <c r="B45" s="29" t="s">
        <v>1090</v>
      </c>
      <c r="C45" s="52">
        <v>2.5</v>
      </c>
      <c r="D45" s="55" t="s">
        <v>1189</v>
      </c>
      <c r="E45" s="71" t="s">
        <v>93</v>
      </c>
    </row>
    <row r="46" spans="1:5">
      <c r="A46" s="38">
        <v>44786</v>
      </c>
      <c r="B46" s="29" t="s">
        <v>1496</v>
      </c>
      <c r="C46" s="52">
        <f>2.5+2.5</f>
        <v>5</v>
      </c>
      <c r="D46" s="55" t="s">
        <v>1360</v>
      </c>
      <c r="E46" s="71" t="s">
        <v>93</v>
      </c>
    </row>
    <row r="47" spans="1:5">
      <c r="A47" s="38">
        <v>44786</v>
      </c>
      <c r="B47" s="29" t="s">
        <v>1301</v>
      </c>
      <c r="C47" s="52">
        <v>3</v>
      </c>
      <c r="D47" s="55" t="s">
        <v>1567</v>
      </c>
    </row>
    <row r="48" spans="1:5">
      <c r="A48" s="38">
        <v>44786</v>
      </c>
      <c r="B48" s="29" t="s">
        <v>1097</v>
      </c>
      <c r="C48" s="52">
        <f>6+2.5+6+6+7</f>
        <v>27.5</v>
      </c>
      <c r="D48" s="55" t="s">
        <v>1568</v>
      </c>
      <c r="E48" s="71" t="s">
        <v>93</v>
      </c>
    </row>
    <row r="49" spans="1:4">
      <c r="A49" s="38">
        <v>44786</v>
      </c>
      <c r="B49" s="29" t="s">
        <v>1548</v>
      </c>
      <c r="C49" s="52">
        <v>2.5</v>
      </c>
      <c r="D49" s="55" t="s">
        <v>1189</v>
      </c>
    </row>
    <row r="50" spans="1:4">
      <c r="A50" s="38">
        <v>44786</v>
      </c>
      <c r="B50" s="29" t="s">
        <v>1139</v>
      </c>
      <c r="C50" s="52">
        <f>2.5+2.5</f>
        <v>5</v>
      </c>
      <c r="D50" s="55" t="s">
        <v>1360</v>
      </c>
    </row>
    <row r="51" spans="1:4">
      <c r="A51" s="38">
        <v>44786</v>
      </c>
      <c r="B51" s="29" t="s">
        <v>1140</v>
      </c>
      <c r="C51" s="52">
        <f>7+6+7</f>
        <v>20</v>
      </c>
      <c r="D51" s="55" t="s">
        <v>1569</v>
      </c>
    </row>
    <row r="52" spans="1:4">
      <c r="A52" s="38">
        <v>44786</v>
      </c>
      <c r="B52" s="29" t="s">
        <v>1142</v>
      </c>
      <c r="C52" s="52">
        <v>2.5</v>
      </c>
      <c r="D52" s="55" t="s">
        <v>1189</v>
      </c>
    </row>
    <row r="53" spans="1:4">
      <c r="A53" s="38">
        <v>44786</v>
      </c>
      <c r="B53" s="29" t="s">
        <v>1158</v>
      </c>
      <c r="C53" s="52">
        <v>2.5</v>
      </c>
      <c r="D53" s="55" t="s">
        <v>1189</v>
      </c>
    </row>
    <row r="54" spans="1:4">
      <c r="A54" s="38">
        <v>44786</v>
      </c>
      <c r="B54" s="29" t="s">
        <v>1570</v>
      </c>
      <c r="C54" s="52">
        <v>2.5</v>
      </c>
      <c r="D54" s="55" t="s">
        <v>1189</v>
      </c>
    </row>
    <row r="55" spans="1:4">
      <c r="A55" s="38">
        <v>44786</v>
      </c>
      <c r="B55" s="29" t="s">
        <v>1571</v>
      </c>
      <c r="C55" s="52">
        <v>2.5</v>
      </c>
      <c r="D55" s="55" t="s">
        <v>1189</v>
      </c>
    </row>
    <row r="56" spans="1:4">
      <c r="A56" s="38">
        <v>44792</v>
      </c>
      <c r="B56" s="29" t="s">
        <v>1139</v>
      </c>
      <c r="C56" s="52">
        <v>2.5</v>
      </c>
      <c r="D56" s="55" t="s">
        <v>1189</v>
      </c>
    </row>
    <row r="57" spans="1:4">
      <c r="A57" s="38">
        <v>44792</v>
      </c>
      <c r="B57" s="29" t="s">
        <v>1506</v>
      </c>
      <c r="C57" s="52">
        <f>5+5+3+3</f>
        <v>16</v>
      </c>
      <c r="D57" s="55" t="s">
        <v>1593</v>
      </c>
    </row>
    <row r="58" spans="1:4">
      <c r="A58" s="38">
        <v>44792</v>
      </c>
      <c r="B58" s="29" t="s">
        <v>1139</v>
      </c>
      <c r="C58" s="52">
        <v>2.5</v>
      </c>
      <c r="D58" s="55" t="s">
        <v>1189</v>
      </c>
    </row>
    <row r="59" spans="1:4">
      <c r="A59" s="38">
        <v>44792</v>
      </c>
      <c r="B59" s="29" t="s">
        <v>1096</v>
      </c>
      <c r="C59" s="52">
        <f>6+2.5+2.5</f>
        <v>11</v>
      </c>
      <c r="D59" s="55" t="s">
        <v>1592</v>
      </c>
    </row>
    <row r="60" spans="1:4">
      <c r="A60" s="38">
        <v>44793</v>
      </c>
      <c r="B60" s="29" t="s">
        <v>1496</v>
      </c>
      <c r="C60" s="52">
        <v>2.5</v>
      </c>
      <c r="D60" s="55" t="s">
        <v>1189</v>
      </c>
    </row>
    <row r="61" spans="1:4">
      <c r="A61" s="38">
        <v>44793</v>
      </c>
      <c r="B61" s="29" t="s">
        <v>1097</v>
      </c>
      <c r="C61" s="52">
        <f>5+5+2.5</f>
        <v>12.5</v>
      </c>
      <c r="D61" s="55" t="s">
        <v>1590</v>
      </c>
    </row>
    <row r="62" spans="1:4">
      <c r="A62" s="38">
        <v>44793</v>
      </c>
      <c r="B62" s="29" t="s">
        <v>1142</v>
      </c>
      <c r="C62" s="52">
        <f>6+6+6+6+2.5</f>
        <v>26.5</v>
      </c>
      <c r="D62" s="55" t="s">
        <v>1591</v>
      </c>
    </row>
    <row r="63" spans="1:4">
      <c r="A63" s="38">
        <v>44796</v>
      </c>
      <c r="B63" s="29" t="s">
        <v>1097</v>
      </c>
      <c r="C63" s="52">
        <f>5+5+5+2.5+3</f>
        <v>20.5</v>
      </c>
      <c r="D63" s="55" t="s">
        <v>1584</v>
      </c>
    </row>
    <row r="64" spans="1:4">
      <c r="A64" s="38">
        <v>44796</v>
      </c>
      <c r="B64" s="29" t="s">
        <v>1096</v>
      </c>
      <c r="C64" s="52">
        <f>5+5+5+5+2.5</f>
        <v>22.5</v>
      </c>
      <c r="D64" s="55" t="s">
        <v>1585</v>
      </c>
    </row>
    <row r="65" spans="1:4">
      <c r="A65" s="38">
        <v>44796</v>
      </c>
      <c r="B65" s="29" t="s">
        <v>1140</v>
      </c>
      <c r="C65" s="52">
        <f>5+5+2.5</f>
        <v>12.5</v>
      </c>
      <c r="D65" s="55" t="s">
        <v>1586</v>
      </c>
    </row>
    <row r="66" spans="1:4">
      <c r="A66" s="38">
        <v>44796</v>
      </c>
      <c r="B66" s="29" t="s">
        <v>1139</v>
      </c>
      <c r="C66" s="52">
        <v>2.5</v>
      </c>
      <c r="D66" s="55" t="s">
        <v>1189</v>
      </c>
    </row>
    <row r="67" spans="1:4">
      <c r="A67" s="38">
        <v>44796</v>
      </c>
      <c r="B67" s="29" t="s">
        <v>1301</v>
      </c>
      <c r="C67" s="52">
        <v>5</v>
      </c>
      <c r="D67" s="55" t="s">
        <v>1587</v>
      </c>
    </row>
    <row r="68" spans="1:4">
      <c r="A68" s="38">
        <v>44796</v>
      </c>
      <c r="B68" s="29" t="s">
        <v>1588</v>
      </c>
      <c r="C68" s="52">
        <v>6</v>
      </c>
      <c r="D68" s="55" t="s">
        <v>1589</v>
      </c>
    </row>
  </sheetData>
  <autoFilter ref="A1:E68">
    <filterColumn colId="1"/>
    <sortState ref="A2:E52">
      <sortCondition ref="A1"/>
    </sortState>
  </autoFilter>
  <sortState ref="A2:E65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4.5"/>
  <cols>
    <col min="1" max="5" width="9.1796875" style="29" customWidth="1"/>
    <col min="6" max="6" width="17.81640625" style="29" customWidth="1"/>
    <col min="7" max="7" width="16.1796875" style="29" customWidth="1"/>
    <col min="8" max="8" width="15.1796875" style="29" customWidth="1"/>
    <col min="9" max="9" width="9.1796875" style="29" customWidth="1"/>
    <col min="10" max="10" width="29.7265625" style="29" customWidth="1"/>
    <col min="11" max="12" width="9.1796875" style="29" customWidth="1"/>
    <col min="13" max="13" width="14.7265625" style="29" customWidth="1"/>
    <col min="14" max="14" width="12" style="29" customWidth="1"/>
    <col min="15" max="15" width="9.1796875" style="29" customWidth="1"/>
    <col min="16" max="16" width="14.7265625" style="29" customWidth="1"/>
    <col min="17" max="17" width="9.1796875" style="29" customWidth="1"/>
    <col min="18" max="18" width="14.7265625" style="29" customWidth="1"/>
    <col min="19" max="19" width="32.7265625" style="29" customWidth="1"/>
    <col min="20" max="20" width="18.26953125" style="29" bestFit="1" customWidth="1"/>
    <col min="21" max="21" width="29" style="29" customWidth="1"/>
    <col min="22" max="22" width="14.7265625" style="29" customWidth="1"/>
    <col min="23" max="23" width="36" style="29" customWidth="1"/>
    <col min="24" max="24" width="27.26953125" style="29" bestFit="1" customWidth="1"/>
    <col min="25" max="25" width="38.453125" style="29" bestFit="1" customWidth="1"/>
    <col min="26" max="26" width="27.1796875" style="29" bestFit="1" customWidth="1"/>
    <col min="27" max="27" width="32.1796875" style="29" bestFit="1" customWidth="1"/>
    <col min="28" max="28" width="35.453125" style="29" bestFit="1" customWidth="1"/>
    <col min="29" max="29" width="29.26953125" bestFit="1" customWidth="1"/>
    <col min="30" max="30" width="30.81640625" bestFit="1" customWidth="1"/>
    <col min="31" max="31" width="28" bestFit="1" customWidth="1"/>
    <col min="32" max="32" width="30.453125" bestFit="1" customWidth="1"/>
    <col min="33" max="33" width="14.453125" customWidth="1"/>
    <col min="34" max="34" width="29.26953125" bestFit="1" customWidth="1"/>
    <col min="35" max="35" width="30.81640625" bestFit="1" customWidth="1"/>
    <col min="36" max="36" width="26.1796875" bestFit="1" customWidth="1"/>
    <col min="37" max="37" width="25.54296875" bestFit="1" customWidth="1"/>
    <col min="38" max="38" width="38.7265625" bestFit="1" customWidth="1"/>
    <col min="39" max="39" width="12.453125" customWidth="1"/>
    <col min="40" max="40" width="21.453125" bestFit="1" customWidth="1"/>
    <col min="41" max="41" width="26.1796875" bestFit="1" customWidth="1"/>
    <col min="42" max="42" width="25.54296875" bestFit="1" customWidth="1"/>
    <col min="44" max="44" width="14.453125" customWidth="1"/>
    <col min="45" max="45" width="18.81640625" customWidth="1"/>
    <col min="46" max="46" width="22.1796875" bestFit="1" customWidth="1"/>
    <col min="47" max="47" width="26.1796875" bestFit="1" customWidth="1"/>
    <col min="48" max="48" width="25.54296875" bestFit="1" customWidth="1"/>
    <col min="49" max="49" width="26.453125" bestFit="1" customWidth="1"/>
    <col min="50" max="50" width="14.453125" customWidth="1"/>
    <col min="51" max="51" width="18.81640625" customWidth="1"/>
    <col min="52" max="52" width="22.1796875" bestFit="1" customWidth="1"/>
    <col min="53" max="53" width="26.1796875" bestFit="1" customWidth="1"/>
    <col min="54" max="54" width="25.54296875" bestFit="1" customWidth="1"/>
    <col min="56" max="1026" width="14.453125" customWidth="1"/>
  </cols>
  <sheetData>
    <row r="1" spans="1:59" ht="13.5" customHeight="1">
      <c r="A1" s="92">
        <v>44541</v>
      </c>
      <c r="B1" s="92"/>
      <c r="C1" s="92"/>
      <c r="D1" s="92">
        <v>44548</v>
      </c>
      <c r="E1" s="92"/>
      <c r="F1" s="92"/>
      <c r="G1" s="92">
        <v>44569</v>
      </c>
      <c r="H1" s="92"/>
      <c r="I1" s="92"/>
      <c r="J1" s="92">
        <v>44576</v>
      </c>
      <c r="K1" s="92"/>
      <c r="L1" s="92"/>
      <c r="M1" s="92">
        <v>44583</v>
      </c>
      <c r="N1" s="92"/>
      <c r="O1" s="92"/>
      <c r="P1" s="92" t="s">
        <v>948</v>
      </c>
      <c r="Q1" s="92"/>
      <c r="R1" s="92"/>
      <c r="S1" s="93">
        <v>44596</v>
      </c>
      <c r="T1" s="93"/>
      <c r="U1" s="93">
        <v>44597</v>
      </c>
      <c r="V1" s="93"/>
      <c r="W1" s="93"/>
      <c r="X1" s="93">
        <v>44603</v>
      </c>
      <c r="Y1" s="93"/>
      <c r="Z1" s="93">
        <v>44604</v>
      </c>
      <c r="AA1" s="93"/>
      <c r="AB1" s="93"/>
      <c r="AC1" s="93">
        <v>44610</v>
      </c>
      <c r="AD1" s="93"/>
      <c r="AE1" s="93">
        <v>44611</v>
      </c>
      <c r="AF1" s="93"/>
      <c r="AG1" s="93"/>
      <c r="AH1" s="61">
        <v>44617</v>
      </c>
      <c r="AI1" s="63"/>
      <c r="AJ1" s="93">
        <v>44618</v>
      </c>
      <c r="AK1" s="93"/>
      <c r="AL1" s="93"/>
      <c r="AM1" s="92">
        <v>44624</v>
      </c>
      <c r="AN1" s="92"/>
      <c r="AO1" s="93">
        <v>44625</v>
      </c>
      <c r="AP1" s="93"/>
      <c r="AQ1" s="93"/>
      <c r="AS1" s="92">
        <v>44631</v>
      </c>
      <c r="AT1" s="92"/>
      <c r="AU1" s="93">
        <v>44632</v>
      </c>
      <c r="AV1" s="93"/>
      <c r="AW1" s="93"/>
      <c r="AY1" s="92">
        <v>44638</v>
      </c>
      <c r="AZ1" s="92"/>
      <c r="BA1" s="93">
        <v>44639</v>
      </c>
      <c r="BB1" s="93"/>
      <c r="BC1" s="93"/>
      <c r="BE1" t="s">
        <v>1177</v>
      </c>
      <c r="BF1" t="s">
        <v>1068</v>
      </c>
      <c r="BG1" t="s">
        <v>1179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1151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1151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1151</v>
      </c>
      <c r="BC2" s="4" t="s">
        <v>951</v>
      </c>
      <c r="BE2" s="65" t="s">
        <v>1151</v>
      </c>
      <c r="BF2" s="65" t="s">
        <v>951</v>
      </c>
      <c r="BG2" s="65" t="s">
        <v>1151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1070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1122</v>
      </c>
      <c r="AK3" s="34" t="s">
        <v>1127</v>
      </c>
      <c r="AL3" s="30" t="s">
        <v>39</v>
      </c>
      <c r="AM3" s="31" t="s">
        <v>1129</v>
      </c>
      <c r="AN3" s="31" t="s">
        <v>1138</v>
      </c>
      <c r="AO3" s="31" t="s">
        <v>1114</v>
      </c>
      <c r="AP3" s="31" t="s">
        <v>1139</v>
      </c>
      <c r="AQ3" s="31" t="s">
        <v>1138</v>
      </c>
      <c r="AR3" s="74"/>
      <c r="AS3" s="31" t="s">
        <v>1144</v>
      </c>
      <c r="AT3" s="31" t="s">
        <v>1138</v>
      </c>
      <c r="AU3" s="31" t="s">
        <v>1114</v>
      </c>
      <c r="AV3" s="31" t="s">
        <v>1139</v>
      </c>
      <c r="AW3" s="31" t="s">
        <v>1138</v>
      </c>
      <c r="AX3" s="67"/>
      <c r="AY3" s="31" t="s">
        <v>1144</v>
      </c>
      <c r="AZ3" s="31" t="s">
        <v>1138</v>
      </c>
      <c r="BA3" s="31" t="s">
        <v>1114</v>
      </c>
      <c r="BB3" s="47" t="s">
        <v>1096</v>
      </c>
      <c r="BC3" s="31" t="s">
        <v>1206</v>
      </c>
      <c r="BE3" t="s">
        <v>1176</v>
      </c>
      <c r="BF3" s="66" t="s">
        <v>1017</v>
      </c>
      <c r="BG3" t="s">
        <v>1178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1069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1130</v>
      </c>
      <c r="AN4" s="31" t="s">
        <v>1139</v>
      </c>
      <c r="AO4" s="31" t="s">
        <v>1132</v>
      </c>
      <c r="AP4" s="47" t="s">
        <v>1096</v>
      </c>
      <c r="AQ4" s="31" t="s">
        <v>1153</v>
      </c>
      <c r="AR4" s="74"/>
      <c r="AS4" s="31" t="s">
        <v>1130</v>
      </c>
      <c r="AT4" s="31" t="s">
        <v>1139</v>
      </c>
      <c r="AU4" s="31" t="s">
        <v>1132</v>
      </c>
      <c r="AV4" s="47" t="s">
        <v>1096</v>
      </c>
      <c r="AW4" s="31" t="s">
        <v>1153</v>
      </c>
      <c r="AX4" s="67"/>
      <c r="AY4" s="31" t="s">
        <v>1130</v>
      </c>
      <c r="AZ4" s="31" t="s">
        <v>1140</v>
      </c>
      <c r="BA4" s="31" t="s">
        <v>1132</v>
      </c>
      <c r="BB4" s="56" t="s">
        <v>1126</v>
      </c>
      <c r="BC4" s="31" t="s">
        <v>1207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1071</v>
      </c>
      <c r="AD5" s="56" t="s">
        <v>1035</v>
      </c>
      <c r="AE5" s="31" t="s">
        <v>109</v>
      </c>
      <c r="AF5" s="56" t="s">
        <v>1096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1096</v>
      </c>
      <c r="AL5" s="31" t="s">
        <v>16</v>
      </c>
      <c r="AM5" s="31" t="s">
        <v>1114</v>
      </c>
      <c r="AN5" s="31" t="s">
        <v>1140</v>
      </c>
      <c r="AO5" s="43" t="s">
        <v>1144</v>
      </c>
      <c r="AP5" s="56" t="s">
        <v>1126</v>
      </c>
      <c r="AQ5" s="31" t="s">
        <v>1140</v>
      </c>
      <c r="AR5" s="74"/>
      <c r="AS5" s="31" t="s">
        <v>1114</v>
      </c>
      <c r="AT5" s="31" t="s">
        <v>1125</v>
      </c>
      <c r="AU5" s="31" t="s">
        <v>1144</v>
      </c>
      <c r="AV5" s="56" t="s">
        <v>1126</v>
      </c>
      <c r="AW5" s="31" t="s">
        <v>1096</v>
      </c>
      <c r="AX5" s="67"/>
      <c r="AY5" s="31" t="s">
        <v>1114</v>
      </c>
      <c r="AZ5" s="31" t="s">
        <v>1143</v>
      </c>
      <c r="BA5" s="31" t="s">
        <v>1144</v>
      </c>
      <c r="BB5" s="56" t="s">
        <v>1205</v>
      </c>
      <c r="BC5" s="31" t="s">
        <v>1208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1131</v>
      </c>
      <c r="AN6" s="34" t="s">
        <v>1181</v>
      </c>
      <c r="AO6" s="31" t="s">
        <v>1134</v>
      </c>
      <c r="AP6" s="56" t="s">
        <v>1125</v>
      </c>
      <c r="AQ6" s="56" t="s">
        <v>991</v>
      </c>
      <c r="AR6" s="74"/>
      <c r="AS6" s="31" t="s">
        <v>1131</v>
      </c>
      <c r="AT6" s="31" t="s">
        <v>1141</v>
      </c>
      <c r="AU6" s="31" t="s">
        <v>1130</v>
      </c>
      <c r="AV6" s="56" t="s">
        <v>1125</v>
      </c>
      <c r="AW6" s="31" t="s">
        <v>1139</v>
      </c>
      <c r="AX6" s="67"/>
      <c r="AY6" s="31" t="s">
        <v>1131</v>
      </c>
      <c r="AZ6" s="31" t="s">
        <v>1009</v>
      </c>
      <c r="BA6" s="31" t="s">
        <v>1130</v>
      </c>
      <c r="BB6" s="56" t="s">
        <v>1129</v>
      </c>
      <c r="BC6" s="31" t="s">
        <v>1143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1097</v>
      </c>
      <c r="AL7" s="31" t="s">
        <v>1184</v>
      </c>
      <c r="AM7" s="31" t="s">
        <v>1132</v>
      </c>
      <c r="AN7" s="34" t="s">
        <v>1182</v>
      </c>
      <c r="AO7" s="31" t="s">
        <v>1130</v>
      </c>
      <c r="AP7" s="56" t="s">
        <v>1129</v>
      </c>
      <c r="AQ7" s="31" t="s">
        <v>1096</v>
      </c>
      <c r="AR7" s="74"/>
      <c r="AS7" s="31" t="s">
        <v>1132</v>
      </c>
      <c r="AT7" s="31" t="s">
        <v>1126</v>
      </c>
      <c r="AU7" s="31" t="s">
        <v>1146</v>
      </c>
      <c r="AV7" s="56" t="s">
        <v>1129</v>
      </c>
      <c r="AW7" s="31" t="s">
        <v>1125</v>
      </c>
      <c r="AX7" s="67"/>
      <c r="AY7" s="31" t="s">
        <v>1133</v>
      </c>
      <c r="AZ7" s="70" t="s">
        <v>1193</v>
      </c>
      <c r="BA7" s="56" t="s">
        <v>1145</v>
      </c>
      <c r="BB7" s="31" t="s">
        <v>1152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1097</v>
      </c>
      <c r="AG8" s="59" t="s">
        <v>25</v>
      </c>
      <c r="AH8" s="31" t="s">
        <v>109</v>
      </c>
      <c r="AI8" s="70" t="s">
        <v>1183</v>
      </c>
      <c r="AJ8" s="31" t="s">
        <v>91</v>
      </c>
      <c r="AK8" s="31" t="s">
        <v>1125</v>
      </c>
      <c r="AL8" s="29"/>
      <c r="AM8" s="31" t="s">
        <v>1133</v>
      </c>
      <c r="AN8" s="31" t="s">
        <v>1125</v>
      </c>
      <c r="AO8" s="31" t="s">
        <v>1136</v>
      </c>
      <c r="AP8" s="31" t="s">
        <v>1152</v>
      </c>
      <c r="AQ8" s="31" t="s">
        <v>1139</v>
      </c>
      <c r="AR8" s="74"/>
      <c r="AS8" s="31" t="s">
        <v>1133</v>
      </c>
      <c r="AT8" s="31" t="s">
        <v>1142</v>
      </c>
      <c r="AU8" s="31" t="s">
        <v>1115</v>
      </c>
      <c r="AV8" s="31" t="s">
        <v>1152</v>
      </c>
      <c r="AW8" s="31" t="s">
        <v>1141</v>
      </c>
      <c r="AX8" s="67"/>
      <c r="AY8" s="31" t="s">
        <v>1134</v>
      </c>
      <c r="AZ8" s="29"/>
      <c r="BA8" s="31" t="s">
        <v>1115</v>
      </c>
      <c r="BB8" s="31" t="s">
        <v>1097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1089</v>
      </c>
      <c r="AI9" s="29"/>
      <c r="AJ9" s="32" t="s">
        <v>104</v>
      </c>
      <c r="AK9" s="31" t="s">
        <v>1126</v>
      </c>
      <c r="AL9" s="29"/>
      <c r="AM9" s="31" t="s">
        <v>1134</v>
      </c>
      <c r="AN9" s="31" t="s">
        <v>1141</v>
      </c>
      <c r="AO9" s="47" t="s">
        <v>1147</v>
      </c>
      <c r="AP9" s="31" t="s">
        <v>1136</v>
      </c>
      <c r="AQ9" s="31" t="s">
        <v>1125</v>
      </c>
      <c r="AR9" s="74"/>
      <c r="AS9" s="31" t="s">
        <v>1135</v>
      </c>
      <c r="AT9" s="31" t="s">
        <v>1143</v>
      </c>
      <c r="AU9" s="31" t="s">
        <v>1090</v>
      </c>
      <c r="AV9" s="31" t="s">
        <v>1136</v>
      </c>
      <c r="AW9" s="31" t="s">
        <v>1097</v>
      </c>
      <c r="AX9" s="67"/>
      <c r="AY9" s="31" t="s">
        <v>1136</v>
      </c>
      <c r="AZ9" s="29"/>
      <c r="BA9" s="31" t="s">
        <v>1146</v>
      </c>
      <c r="BB9" s="31" t="s">
        <v>1099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1104</v>
      </c>
      <c r="AF10" s="29"/>
      <c r="AG10" s="29"/>
      <c r="AH10" s="34" t="s">
        <v>1185</v>
      </c>
      <c r="AI10" s="29"/>
      <c r="AJ10" s="56" t="s">
        <v>1090</v>
      </c>
      <c r="AK10" s="29"/>
      <c r="AL10" s="29"/>
      <c r="AM10" s="31" t="s">
        <v>1135</v>
      </c>
      <c r="AN10" s="31" t="s">
        <v>1126</v>
      </c>
      <c r="AO10" s="56" t="s">
        <v>1145</v>
      </c>
      <c r="AP10" s="34" t="s">
        <v>1156</v>
      </c>
      <c r="AQ10" s="31" t="s">
        <v>1141</v>
      </c>
      <c r="AR10" s="74"/>
      <c r="AS10" s="31" t="s">
        <v>1136</v>
      </c>
      <c r="AT10" s="31" t="s">
        <v>1009</v>
      </c>
      <c r="AU10" s="34" t="s">
        <v>1175</v>
      </c>
      <c r="AV10" s="31" t="s">
        <v>1141</v>
      </c>
      <c r="AW10" s="31" t="s">
        <v>1143</v>
      </c>
      <c r="AX10" s="67"/>
      <c r="AY10" s="31" t="s">
        <v>1137</v>
      </c>
      <c r="AZ10" s="29"/>
      <c r="BA10" s="31" t="s">
        <v>1148</v>
      </c>
      <c r="BB10" s="31" t="s">
        <v>1136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1105</v>
      </c>
      <c r="AF11" s="29"/>
      <c r="AG11" s="29"/>
      <c r="AH11" s="29"/>
      <c r="AI11" s="29"/>
      <c r="AJ11" s="31" t="s">
        <v>1123</v>
      </c>
      <c r="AK11" s="29"/>
      <c r="AL11" s="29"/>
      <c r="AM11" s="31" t="s">
        <v>1136</v>
      </c>
      <c r="AN11" s="31" t="s">
        <v>1142</v>
      </c>
      <c r="AO11" s="31" t="s">
        <v>1115</v>
      </c>
      <c r="AP11" s="31" t="s">
        <v>1141</v>
      </c>
      <c r="AQ11" s="31" t="s">
        <v>1097</v>
      </c>
      <c r="AR11" s="74"/>
      <c r="AS11" s="31" t="s">
        <v>1137</v>
      </c>
      <c r="AT11" s="29"/>
      <c r="AU11" s="29"/>
      <c r="AV11" s="31" t="s">
        <v>1097</v>
      </c>
      <c r="AW11" s="31" t="s">
        <v>1009</v>
      </c>
      <c r="AX11" s="67"/>
      <c r="AY11" s="31" t="s">
        <v>1191</v>
      </c>
      <c r="AZ11" s="29"/>
      <c r="BA11" s="31" t="s">
        <v>1175</v>
      </c>
      <c r="BB11" s="31" t="s">
        <v>1218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1090</v>
      </c>
      <c r="AF12" s="29"/>
      <c r="AG12" s="29"/>
      <c r="AH12" s="29"/>
      <c r="AI12" s="29"/>
      <c r="AJ12" s="31" t="s">
        <v>1111</v>
      </c>
      <c r="AK12" s="29"/>
      <c r="AL12" s="43" t="s">
        <v>988</v>
      </c>
      <c r="AM12" s="31" t="s">
        <v>1137</v>
      </c>
      <c r="AN12" s="31" t="s">
        <v>1143</v>
      </c>
      <c r="AO12" s="31" t="s">
        <v>1146</v>
      </c>
      <c r="AP12" s="31" t="s">
        <v>1097</v>
      </c>
      <c r="AQ12" s="31" t="s">
        <v>1143</v>
      </c>
      <c r="AS12" s="40"/>
      <c r="AT12" s="29"/>
      <c r="AU12" s="69" t="s">
        <v>1145</v>
      </c>
      <c r="AV12" s="56" t="s">
        <v>1196</v>
      </c>
      <c r="AW12" s="70" t="s">
        <v>1197</v>
      </c>
      <c r="AX12" s="67"/>
      <c r="AY12" s="56" t="s">
        <v>1192</v>
      </c>
      <c r="AZ12" s="29"/>
      <c r="BA12" s="29"/>
      <c r="BB12" s="31" t="s">
        <v>1223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1089</v>
      </c>
      <c r="AK13" s="29"/>
      <c r="AL13" s="43" t="s">
        <v>1009</v>
      </c>
      <c r="AM13" s="29"/>
      <c r="AN13" s="29"/>
      <c r="AO13" s="31" t="s">
        <v>1148</v>
      </c>
      <c r="AP13" s="31" t="s">
        <v>1143</v>
      </c>
      <c r="AQ13" s="34" t="s">
        <v>1155</v>
      </c>
      <c r="AS13" s="40"/>
      <c r="AT13" s="40"/>
      <c r="AU13" s="29"/>
      <c r="AV13" s="54"/>
      <c r="AW13" s="70" t="s">
        <v>1198</v>
      </c>
      <c r="AX13" s="67"/>
      <c r="AY13" s="40"/>
      <c r="AZ13" s="40"/>
      <c r="BA13" s="29"/>
      <c r="BB13" s="31" t="s">
        <v>1217</v>
      </c>
      <c r="BC13" s="40" t="s">
        <v>1125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1099</v>
      </c>
      <c r="AQ14" s="54"/>
      <c r="AS14" s="43" t="s">
        <v>1129</v>
      </c>
      <c r="AT14" s="43" t="s">
        <v>1140</v>
      </c>
      <c r="AU14" s="29"/>
      <c r="AV14" s="54"/>
      <c r="AW14" s="31" t="s">
        <v>1154</v>
      </c>
      <c r="AX14" s="67"/>
      <c r="AY14" s="29"/>
      <c r="AZ14" s="40"/>
      <c r="BA14" s="29"/>
      <c r="BB14" s="31" t="s">
        <v>1219</v>
      </c>
      <c r="BC14" s="40" t="s">
        <v>1097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1134</v>
      </c>
      <c r="AT15" s="40"/>
      <c r="AU15" s="29"/>
      <c r="AV15" s="54"/>
      <c r="AW15" s="31" t="s">
        <v>1209</v>
      </c>
      <c r="AX15" s="67"/>
      <c r="AY15" s="29"/>
      <c r="AZ15" s="43" t="s">
        <v>1142</v>
      </c>
      <c r="BA15" s="43" t="s">
        <v>1203</v>
      </c>
      <c r="BB15" s="31" t="s">
        <v>1220</v>
      </c>
      <c r="BC15" s="40" t="s">
        <v>1096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1152</v>
      </c>
      <c r="AX16" s="67"/>
      <c r="AY16" s="29"/>
      <c r="AZ16" s="43" t="s">
        <v>1139</v>
      </c>
      <c r="BA16" s="43" t="s">
        <v>1136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1174</v>
      </c>
      <c r="AV17" s="54"/>
      <c r="AW17" s="40" t="s">
        <v>175</v>
      </c>
      <c r="AX17" s="67"/>
      <c r="AY17" s="29"/>
      <c r="AZ17" s="29"/>
      <c r="BA17" s="44" t="s">
        <v>1204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1147</v>
      </c>
      <c r="AV18" s="54"/>
      <c r="AW18" s="40"/>
      <c r="AX18" s="67"/>
      <c r="AY18" s="43" t="s">
        <v>1174</v>
      </c>
      <c r="AZ18" s="34" t="s">
        <v>1125</v>
      </c>
      <c r="BA18" s="40"/>
      <c r="BB18" s="43" t="s">
        <v>1139</v>
      </c>
      <c r="BC18" s="43" t="s">
        <v>1141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1128</v>
      </c>
      <c r="AL19" s="29"/>
      <c r="AM19" s="29"/>
      <c r="AN19" s="29"/>
      <c r="AO19" s="40"/>
      <c r="AP19" s="54"/>
      <c r="AQ19" s="40"/>
      <c r="AS19" s="40"/>
      <c r="AT19" s="40"/>
      <c r="AU19" s="43" t="s">
        <v>1136</v>
      </c>
      <c r="AV19" s="54"/>
      <c r="AW19" s="40"/>
      <c r="AX19" s="67"/>
      <c r="AY19" s="43" t="s">
        <v>1132</v>
      </c>
      <c r="AZ19" s="34" t="s">
        <v>1141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1102</v>
      </c>
      <c r="AP20" s="40"/>
      <c r="AQ20" s="43" t="s">
        <v>1009</v>
      </c>
      <c r="AS20" s="40"/>
      <c r="AT20" s="40"/>
      <c r="AU20" s="43" t="s">
        <v>1148</v>
      </c>
      <c r="AV20" s="43" t="s">
        <v>1099</v>
      </c>
      <c r="AW20" s="43" t="s">
        <v>1140</v>
      </c>
      <c r="AX20" s="67"/>
      <c r="AY20" s="43" t="s">
        <v>1129</v>
      </c>
      <c r="AZ20" s="34" t="s">
        <v>1126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1124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1135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1103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1180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92.1796875" bestFit="1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INATIVOS</vt:lpstr>
      <vt:lpstr>ATIVOS</vt:lpstr>
      <vt:lpstr>acertaram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2022-08-26T22:28:00Z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