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5"/>
  </bookViews>
  <sheets>
    <sheet name="SIM" sheetId="1" r:id="rId1"/>
    <sheet name="INATIVOS" sheetId="13" r:id="rId2"/>
    <sheet name="ATIVOS" sheetId="2" r:id="rId3"/>
    <sheet name="acertaram" sheetId="9" r:id="rId4"/>
    <sheet name="meninas" sheetId="16" r:id="rId5"/>
    <sheet name="caderneta" sheetId="10" r:id="rId6"/>
    <sheet name="PRESENÇA" sheetId="7" r:id="rId7"/>
    <sheet name="NA SEMANA" sheetId="3" r:id="rId8"/>
    <sheet name="NÃO RESPONDEU" sheetId="4" r:id="rId9"/>
    <sheet name="NÃO" sheetId="5" r:id="rId10"/>
    <sheet name="APAGADOS" sheetId="6" r:id="rId11"/>
    <sheet name="uniformes" sheetId="11" r:id="rId12"/>
    <sheet name="CONTATEI" sheetId="14" r:id="rId13"/>
    <sheet name="campeonato" sheetId="15" r:id="rId14"/>
  </sheets>
  <definedNames>
    <definedName name="_xlnm._FilterDatabase" localSheetId="3" hidden="1">acertaram!$A$1:$F$101</definedName>
    <definedName name="_xlnm._FilterDatabase" localSheetId="10" hidden="1">APAGADOS!$A$1:$I$1</definedName>
    <definedName name="_xlnm._FilterDatabase" localSheetId="2" hidden="1">ATIVOS!$A$2:$Q$39</definedName>
    <definedName name="_xlnm._FilterDatabase" localSheetId="5" hidden="1">caderneta!$A$1:$E$57</definedName>
    <definedName name="_xlnm._FilterDatabase" localSheetId="12" hidden="1">CONTATEI!$A$1:$G$1</definedName>
    <definedName name="_xlnm._FilterDatabase" localSheetId="7" hidden="1">'NA SEMANA'!$A$1:$H$1</definedName>
    <definedName name="_xlnm._FilterDatabase" localSheetId="9" hidden="1">NÃO!$A$1:$M$1</definedName>
    <definedName name="_xlnm._FilterDatabase" localSheetId="8" hidden="1">'NÃO RESPONDEU'!$A$1:$M$8</definedName>
    <definedName name="_xlnm._FilterDatabase" localSheetId="0" hidden="1">SIM!$A$1:$M$9</definedName>
    <definedName name="_xlnm._FilterDatabase" localSheetId="11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4" i="10"/>
  <c r="C53"/>
  <c r="C52"/>
  <c r="C51"/>
  <c r="C49"/>
  <c r="C56"/>
  <c r="C55"/>
  <c r="C43"/>
  <c r="C42"/>
  <c r="C44"/>
  <c r="C40"/>
  <c r="C39"/>
  <c r="C38"/>
  <c r="C36"/>
  <c r="C34"/>
  <c r="C33"/>
  <c r="C29"/>
  <c r="C26"/>
  <c r="C25"/>
  <c r="C20"/>
  <c r="C21"/>
  <c r="C23"/>
  <c r="C22"/>
  <c r="L12" i="2"/>
  <c r="C17" i="10"/>
  <c r="C9"/>
  <c r="C7"/>
  <c r="C6"/>
  <c r="C4"/>
  <c r="C11"/>
  <c r="L39" i="2"/>
  <c r="L35"/>
  <c r="L37"/>
  <c r="L36"/>
  <c r="C3" i="10"/>
  <c r="L32" i="2"/>
  <c r="L57"/>
  <c r="L16"/>
  <c r="L30"/>
  <c r="H24" i="13"/>
  <c r="L19" i="2"/>
  <c r="H23" i="13"/>
  <c r="L56" i="2"/>
  <c r="L13"/>
  <c r="L28"/>
  <c r="L31"/>
  <c r="L50"/>
  <c r="L29"/>
  <c r="L27"/>
  <c r="L26"/>
  <c r="L25"/>
  <c r="L38"/>
  <c r="L51"/>
  <c r="L58"/>
  <c r="L24"/>
  <c r="L23"/>
  <c r="L22"/>
  <c r="L21"/>
  <c r="L20"/>
  <c r="L18"/>
  <c r="L17"/>
  <c r="L15"/>
  <c r="L14"/>
  <c r="L59"/>
  <c r="L11"/>
  <c r="L10"/>
  <c r="L9"/>
  <c r="L8"/>
  <c r="L7"/>
  <c r="L6"/>
  <c r="L55"/>
  <c r="L5"/>
  <c r="L54"/>
  <c r="L60"/>
  <c r="L53"/>
  <c r="L4"/>
  <c r="H20" i="13"/>
  <c r="H19"/>
  <c r="H18"/>
  <c r="H17"/>
  <c r="H16"/>
  <c r="H15"/>
  <c r="L52" i="2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<sst xmlns="http://schemas.openxmlformats.org/spreadsheetml/2006/main" count="3934" uniqueCount="1629">
  <si>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</si>
  <si>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</si>
  <si>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</si>
  <si>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</si>
  <si>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</si>
  <si>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</si>
  <si>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</si>
  <si>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</si>
  <si>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</si>
  <si>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</si>
  <si>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</si>
  <si>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</si>
  <si>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</si>
  <si>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</si>
  <si>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</si>
  <si>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</si>
  <si>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</si>
  <si>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</si>
  <si>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</si>
  <si>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</si>
  <si>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</si>
  <si>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</si>
  <si>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</si>
  <si>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</si>
  <si>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</si>
  <si>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</si>
  <si>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</si>
  <si>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</si>
  <si>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</si>
  <si>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</si>
  <si>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</si>
  <si>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</si>
  <si>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</si>
  <si>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</si>
  <si>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</si>
  <si>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</si>
  <si>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</si>
  <si>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</si>
  <si>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</si>
  <si>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</si>
  <si>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</si>
  <si>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</si>
  <si>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</si>
  <si>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</si>
  <si>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</si>
  <si>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</si>
  <si>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</si>
  <si>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</si>
  <si>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</si>
  <si>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</si>
  <si>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</si>
  <si>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</si>
  <si>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</si>
  <si>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</si>
  <si>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</si>
  <si>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</si>
  <si>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</si>
  <si>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</si>
  <si>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</si>
  <si>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</si>
  <si>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</si>
  <si>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</si>
  <si>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</si>
  <si>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</si>
  <si>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</si>
  <si>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</si>
  <si>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</si>
  <si>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</si>
  <si>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</si>
  <si>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</si>
  <si>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</si>
  <si>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</si>
  <si>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</si>
  <si>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</si>
  <si>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</si>
  <si>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</si>
  <si>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</si>
  <si>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</si>
  <si>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</si>
  <si>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</si>
  <si>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</si>
  <si>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</si>
  <si>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</si>
  <si>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</si>
  <si>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</si>
  <si>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</si>
  <si>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</si>
  <si>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</si>
  <si>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</si>
  <si>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</si>
  <si>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</si>
  <si>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</si>
  <si>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</si>
  <si>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</si>
  <si>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</si>
  <si>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</si>
  <si>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</si>
  <si>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</si>
  <si>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</si>
  <si>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</si>
  <si>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</si>
  <si>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</si>
  <si>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</si>
  <si>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</si>
  <si>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</si>
  <si>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</si>
  <si>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</si>
  <si>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</si>
  <si>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</si>
  <si>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</si>
  <si>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</si>
  <si>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</si>
  <si>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</si>
  <si>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</si>
  <si>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</si>
  <si>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</si>
  <si>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</si>
  <si>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</si>
  <si>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</si>
  <si>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</si>
  <si>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</si>
  <si>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</si>
  <si>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</si>
  <si>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</si>
  <si>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</si>
  <si>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</si>
  <si>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</si>
  <si>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</si>
  <si>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</si>
  <si>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</si>
  <si>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</si>
  <si>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</si>
  <si>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</si>
  <si>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</si>
  <si>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</si>
  <si>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</si>
  <si>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</si>
  <si>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</si>
  <si>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</si>
  <si>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</si>
  <si>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</si>
  <si>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</si>
  <si>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</si>
  <si>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</si>
  <si>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</si>
  <si>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</si>
  <si>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</si>
  <si>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</si>
  <si>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</si>
  <si>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</si>
  <si>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</si>
  <si>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</si>
  <si>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</si>
  <si>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</si>
  <si>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</si>
  <si>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</si>
  <si>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</si>
  <si>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</si>
  <si>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</si>
  <si>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</si>
  <si>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</si>
  <si>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</si>
  <si>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</si>
  <si>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</si>
  <si>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</si>
  <si>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</si>
  <si>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</si>
  <si>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</si>
  <si>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</si>
  <si>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</si>
  <si>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</si>
  <si>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</si>
  <si>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</si>
  <si>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</si>
  <si>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</si>
  <si>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</si>
  <si>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</si>
  <si>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</si>
  <si>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</si>
  <si>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</si>
  <si>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</si>
  <si>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</si>
  <si>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</si>
  <si>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</si>
  <si>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</si>
  <si>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</si>
  <si>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</si>
  <si>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</si>
  <si>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</si>
  <si>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</si>
  <si>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</si>
  <si>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</si>
  <si>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</si>
  <si>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</si>
  <si>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</si>
  <si>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</si>
  <si>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</si>
  <si>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</si>
  <si>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</si>
  <si>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</si>
  <si>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</si>
  <si>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</si>
  <si>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</si>
  <si>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</si>
  <si>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</si>
  <si>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</si>
  <si>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</si>
  <si>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</si>
  <si>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</si>
  <si>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</si>
  <si>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</si>
  <si>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</si>
  <si>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</si>
  <si>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</si>
  <si>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</si>
  <si>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</si>
  <si>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</si>
  <si>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</si>
  <si>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</si>
  <si>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</si>
  <si>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</si>
  <si>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</si>
  <si>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</si>
  <si>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</si>
  <si>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</si>
  <si>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</si>
  <si>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</si>
  <si>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</si>
  <si>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</si>
  <si>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</si>
  <si>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</si>
  <si>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</si>
  <si>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</si>
  <si>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</si>
  <si>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</si>
  <si>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</si>
  <si>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</si>
  <si>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</si>
  <si>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</si>
  <si>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</si>
  <si>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</si>
  <si>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</si>
  <si>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</si>
  <si>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</si>
  <si>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</si>
  <si>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</si>
  <si>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</si>
  <si>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</si>
  <si>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</si>
  <si>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</si>
  <si>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</si>
  <si>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</si>
  <si>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</si>
  <si>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</si>
  <si>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</si>
  <si>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</si>
  <si>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</si>
  <si>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</si>
  <si>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</si>
  <si>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</si>
  <si>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</si>
  <si>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</si>
  <si>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</si>
  <si>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</si>
  <si>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</si>
  <si>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</si>
  <si>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</si>
  <si>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</si>
  <si>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</si>
  <si>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</si>
  <si>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</si>
  <si>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</si>
  <si>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</si>
  <si>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</si>
  <si>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</si>
  <si>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</si>
  <si>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</si>
  <si>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</si>
  <si>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</si>
  <si>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</si>
  <si>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</si>
  <si>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</si>
  <si>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</si>
  <si>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</si>
  <si>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</si>
  <si>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</si>
  <si>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</si>
  <si>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</si>
  <si>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</si>
  <si>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</si>
  <si>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</si>
  <si>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</si>
  <si>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</si>
  <si>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</si>
  <si>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</si>
  <si>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</si>
  <si>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</si>
  <si>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</si>
  <si>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</si>
  <si>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</si>
  <si>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</si>
  <si>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</si>
  <si>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</si>
  <si>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</si>
  <si>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</si>
  <si>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</si>
  <si>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</si>
  <si>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</si>
  <si>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</si>
  <si>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</si>
  <si>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</si>
  <si>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</si>
  <si>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</si>
  <si>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</si>
  <si>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</si>
  <si>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</si>
  <si>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</si>
  <si>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</si>
  <si>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</si>
  <si>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</si>
  <si>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</si>
  <si>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</si>
  <si>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</si>
  <si>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</si>
  <si>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</si>
  <si>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</si>
  <si>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</si>
  <si>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</si>
  <si>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</si>
  <si>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</si>
  <si>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</si>
  <si>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</si>
  <si>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</si>
  <si>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</si>
  <si>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</si>
  <si>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</si>
  <si>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</si>
  <si>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</si>
  <si>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</si>
  <si>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</si>
  <si>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</si>
  <si>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</si>
  <si>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</si>
  <si>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</si>
  <si>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</si>
  <si>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</si>
  <si>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</si>
  <si>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</si>
  <si>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</si>
  <si>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</si>
  <si>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</si>
  <si>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</si>
  <si>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</si>
  <si>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</si>
  <si>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</si>
  <si>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</si>
  <si>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</si>
  <si>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</si>
  <si>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</si>
  <si>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</si>
  <si>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</si>
  <si>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</si>
  <si>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</si>
  <si>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</si>
  <si>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</si>
  <si>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</si>
  <si>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</si>
  <si>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</si>
  <si>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</si>
  <si>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</si>
  <si>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</si>
  <si>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</si>
  <si>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</si>
  <si>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</si>
  <si>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</si>
  <si>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</si>
  <si>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</si>
  <si>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</si>
  <si>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</si>
  <si>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</si>
  <si>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</si>
  <si>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</si>
  <si>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</si>
  <si>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</si>
  <si>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</si>
  <si>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</si>
  <si>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</si>
  <si>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</si>
  <si>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</si>
  <si>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</si>
  <si>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</si>
  <si>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</si>
  <si>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</si>
  <si>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</si>
  <si>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</si>
  <si>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</si>
  <si>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</si>
  <si>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</si>
  <si>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</si>
  <si>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</si>
  <si>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</si>
  <si>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</si>
  <si>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</si>
  <si>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</si>
  <si>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</si>
  <si>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</si>
  <si>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</si>
  <si>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</si>
  <si>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</si>
  <si>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</si>
  <si>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</si>
  <si>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</si>
  <si>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</si>
  <si>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</si>
  <si>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</si>
  <si>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</si>
  <si>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</si>
  <si>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</si>
  <si>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</si>
  <si>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</si>
  <si>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</si>
  <si>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</si>
  <si>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</si>
  <si>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</si>
  <si>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</si>
  <si>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</si>
  <si>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</si>
  <si>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</si>
  <si>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</si>
  <si>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</si>
  <si>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</si>
  <si>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</si>
  <si>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</si>
  <si>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</si>
  <si>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</si>
  <si>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</si>
  <si>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</si>
  <si>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</si>
  <si>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</si>
  <si>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</si>
  <si>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</si>
  <si>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</si>
  <si>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</si>
  <si>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</si>
  <si>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</si>
  <si>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</si>
  <si>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</si>
  <si>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</si>
  <si>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</si>
  <si>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</si>
  <si>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</si>
  <si>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</si>
  <si>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</si>
  <si>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</si>
  <si>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</si>
  <si>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</si>
  <si>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</si>
  <si>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</si>
  <si>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</si>
  <si>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</si>
  <si>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</si>
  <si>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</si>
  <si>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</si>
  <si>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</si>
  <si>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</si>
  <si>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</si>
  <si>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</si>
  <si>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</si>
  <si>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</si>
  <si>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</si>
  <si>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</si>
  <si>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</si>
  <si>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</si>
  <si>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</si>
  <si>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</si>
  <si>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</si>
  <si>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</si>
  <si>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</si>
  <si>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</si>
  <si>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</si>
  <si>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</si>
  <si>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</si>
  <si>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</si>
  <si>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</si>
  <si>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</si>
  <si>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</si>
  <si>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</si>
  <si>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</si>
  <si>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</si>
  <si>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</si>
  <si>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</si>
  <si>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</si>
  <si>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</si>
  <si>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</si>
  <si>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</si>
  <si>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</si>
  <si>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</si>
  <si>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</si>
  <si>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</si>
  <si>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</si>
  <si>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</si>
  <si>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</si>
  <si>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</si>
  <si>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</si>
  <si>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</si>
  <si>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</si>
  <si>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</si>
  <si>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</si>
  <si>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</si>
  <si>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</si>
  <si>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</si>
  <si>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</si>
  <si>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</si>
  <si>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</si>
  <si>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</si>
  <si>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</si>
  <si>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</si>
  <si>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</si>
  <si>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</si>
  <si>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</si>
  <si>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</si>
  <si>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</si>
  <si>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</si>
  <si>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</si>
  <si>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</si>
  <si>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</si>
  <si>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</si>
  <si>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</si>
  <si>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</si>
  <si>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</si>
  <si>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</si>
  <si>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</si>
  <si>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</si>
  <si>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</si>
  <si>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</si>
  <si>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</si>
  <si>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</si>
  <si>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</si>
  <si>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</si>
  <si>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</si>
  <si>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</si>
  <si>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</si>
  <si>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</si>
  <si>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</si>
  <si>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</si>
  <si>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</si>
  <si>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</si>
  <si>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</si>
  <si>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</si>
  <si>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</si>
  <si>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</si>
  <si>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</si>
  <si>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</si>
  <si>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</si>
  <si>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</si>
  <si>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</si>
  <si>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</si>
  <si>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</si>
  <si>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</si>
  <si>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</si>
  <si>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</si>
  <si>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</si>
  <si>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</si>
  <si>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</si>
  <si>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</si>
  <si>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</si>
  <si>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</si>
  <si>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</si>
  <si>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</si>
  <si>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</si>
  <si>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</si>
  <si>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</si>
  <si>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</si>
  <si>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</si>
  <si>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</si>
  <si>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</si>
  <si>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</si>
  <si>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</si>
  <si>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</si>
  <si>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</si>
  <si>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</si>
  <si>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</si>
  <si>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</si>
  <si>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</si>
  <si>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</si>
  <si>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</si>
  <si>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</si>
  <si>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</si>
  <si>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</si>
  <si>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</si>
  <si>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</si>
  <si>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</si>
  <si>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</si>
  <si>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</si>
  <si>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</si>
  <si>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</si>
  <si>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</si>
  <si>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</si>
  <si>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</si>
  <si>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</si>
  <si>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</si>
  <si>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</si>
  <si>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</si>
  <si>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</si>
  <si>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</si>
  <si>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</si>
  <si>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</si>
  <si>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</si>
  <si>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</si>
  <si>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</si>
  <si>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</si>
  <si>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</si>
  <si>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</si>
  <si>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</si>
  <si>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</si>
  <si>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</si>
  <si>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</si>
  <si>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</si>
  <si>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</si>
  <si>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</si>
  <si>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</si>
  <si>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</si>
  <si>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</si>
  <si>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</si>
  <si>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</si>
  <si>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</si>
  <si>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</si>
  <si>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</si>
  <si>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</si>
  <si>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</si>
  <si>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</si>
  <si>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</si>
  <si>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</si>
  <si>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</si>
  <si>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</si>
  <si>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</si>
  <si>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</si>
  <si>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</si>
  <si>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</si>
  <si>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</si>
  <si>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</si>
  <si>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</si>
  <si>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</si>
  <si>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</si>
  <si>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</si>
  <si>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</si>
  <si>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</si>
  <si>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</si>
  <si>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</si>
  <si>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</si>
  <si>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</si>
  <si>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</si>
  <si>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</si>
  <si>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</si>
  <si>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</si>
  <si>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</si>
  <si>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</si>
  <si>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</si>
  <si>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</si>
  <si>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</si>
  <si>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</si>
  <si>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</si>
  <si>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</si>
  <si>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</si>
  <si>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</si>
  <si>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</si>
  <si>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</si>
  <si>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</si>
  <si>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</si>
  <si>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</si>
  <si>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</si>
  <si>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</si>
  <si>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</si>
  <si>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</si>
  <si>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</si>
  <si>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</si>
  <si>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</si>
  <si>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</si>
  <si>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</si>
  <si>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</si>
  <si>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</si>
  <si>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</si>
  <si>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</si>
  <si>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</si>
  <si>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</si>
  <si>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</si>
  <si>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</si>
  <si>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</si>
  <si>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</si>
  <si>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</si>
  <si>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</si>
  <si>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</si>
  <si>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</si>
  <si>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</si>
  <si>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</si>
  <si>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</si>
  <si>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</si>
  <si>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</si>
  <si>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</si>
  <si>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</si>
  <si>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</si>
  <si>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</si>
  <si>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</si>
  <si>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</si>
  <si>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</si>
  <si>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</si>
  <si>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</si>
  <si>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</si>
  <si>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</si>
  <si>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</si>
  <si>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</si>
  <si>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</si>
  <si>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</si>
  <si>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</si>
  <si>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</si>
  <si>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</si>
  <si>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</si>
  <si>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</si>
  <si>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</si>
  <si>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</si>
  <si>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</si>
  <si>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</si>
  <si>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</si>
  <si>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</si>
  <si>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</si>
  <si>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</si>
  <si>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</si>
  <si>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</si>
  <si>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</si>
  <si>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</si>
  <si>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</si>
  <si>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</si>
  <si>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</si>
  <si>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</si>
  <si>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</si>
  <si>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</si>
  <si>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</si>
  <si>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</si>
  <si>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</si>
  <si>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</si>
  <si>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</si>
  <si>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</si>
  <si>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</si>
  <si>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</si>
  <si>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</si>
  <si>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</si>
  <si>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</si>
  <si>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</si>
  <si>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</si>
  <si>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</si>
  <si>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</si>
  <si>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</si>
  <si>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</si>
  <si>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</si>
  <si>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</si>
  <si>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</si>
  <si>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</si>
  <si>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</si>
  <si>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</si>
  <si>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</si>
  <si>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</si>
  <si>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</si>
  <si>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</si>
  <si>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</si>
  <si>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</si>
  <si>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</si>
  <si>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</si>
  <si>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</si>
  <si>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</si>
  <si>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</si>
  <si>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</si>
  <si>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</si>
  <si>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</si>
  <si>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</si>
  <si>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</si>
  <si>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</si>
  <si>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</si>
  <si>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</si>
  <si>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</si>
  <si>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</si>
  <si>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</si>
  <si>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</si>
  <si>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</si>
  <si>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</si>
  <si>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</si>
  <si>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</si>
  <si>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</si>
  <si>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</si>
  <si>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</si>
  <si>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</si>
  <si>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</si>
  <si>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</si>
  <si>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</si>
  <si>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</si>
  <si>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</si>
  <si>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</si>
  <si>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</si>
  <si>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</si>
  <si>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</si>
  <si>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</si>
  <si>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</si>
  <si>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</si>
  <si>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</si>
  <si>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</si>
  <si>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</si>
  <si>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</si>
  <si>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</si>
  <si>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</si>
  <si>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</si>
  <si>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</si>
  <si>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</si>
  <si>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</si>
  <si>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</si>
  <si>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</si>
  <si>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</si>
  <si>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</si>
  <si>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</si>
  <si>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</si>
  <si>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</si>
  <si>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</si>
  <si>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</si>
  <si>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</si>
  <si>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</si>
  <si>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</si>
  <si>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</si>
  <si>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</si>
  <si>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</si>
  <si>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</si>
  <si>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</si>
  <si>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</si>
  <si>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</si>
  <si>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</si>
  <si>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</si>
  <si>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</si>
  <si>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</si>
  <si>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</si>
  <si>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</si>
  <si>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</si>
  <si>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</si>
  <si>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</si>
  <si>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</si>
  <si>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</si>
  <si>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</si>
  <si>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</si>
  <si>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</si>
  <si>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</si>
  <si>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</si>
  <si>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</si>
  <si>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</si>
  <si>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</si>
  <si>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</si>
  <si>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</si>
  <si>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</si>
  <si>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</si>
  <si>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</si>
  <si>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</si>
  <si>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</si>
  <si>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</si>
  <si>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</si>
  <si>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</si>
  <si>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</si>
  <si>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</si>
  <si>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</si>
  <si>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</si>
  <si>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</si>
  <si>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</si>
  <si>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</si>
  <si>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</si>
  <si>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</si>
  <si>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</si>
  <si>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</si>
  <si>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</si>
  <si>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</si>
  <si>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</si>
  <si>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</si>
  <si>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</si>
  <si>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</si>
  <si>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</si>
  <si>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</si>
  <si>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</si>
  <si>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</si>
  <si>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</si>
  <si>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</si>
  <si>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</si>
  <si>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</si>
  <si>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</si>
  <si>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</si>
  <si>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</si>
  <si>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</si>
  <si>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</si>
  <si>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</si>
  <si>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</si>
  <si>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</si>
  <si>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</si>
  <si>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</si>
  <si>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</si>
  <si>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</si>
  <si>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</si>
  <si>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</si>
  <si>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</si>
  <si>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</si>
  <si>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</si>
  <si>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</si>
  <si>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</si>
  <si>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</si>
  <si>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</si>
  <si>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</si>
  <si>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</si>
  <si>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</si>
  <si>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</si>
  <si>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</si>
  <si>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</si>
  <si>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</si>
  <si>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</si>
  <si>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</si>
  <si>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</si>
  <si>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</si>
  <si>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</si>
  <si>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</si>
  <si>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</si>
  <si>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</si>
  <si>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</si>
  <si>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</si>
  <si>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</si>
  <si>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</si>
  <si>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</si>
  <si>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</si>
  <si>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</si>
  <si>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</si>
  <si>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</si>
  <si>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</si>
  <si>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</si>
  <si>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</si>
  <si>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</si>
  <si>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</si>
  <si>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</si>
  <si>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</si>
  <si>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</si>
  <si>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</si>
  <si>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</si>
  <si>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</si>
  <si>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</si>
  <si>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</si>
  <si>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</si>
  <si>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</si>
  <si>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</si>
  <si>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</si>
  <si>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</si>
  <si>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</si>
  <si>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</si>
  <si>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</si>
  <si>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</si>
  <si>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</si>
  <si>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</si>
  <si>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</si>
  <si>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</si>
  <si>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</si>
  <si>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</si>
  <si>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</si>
  <si>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</si>
  <si>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</si>
  <si>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</si>
  <si>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</si>
  <si>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</si>
  <si>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</si>
  <si>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</si>
  <si>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</si>
  <si>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</si>
  <si>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</si>
  <si>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</si>
  <si>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</si>
  <si>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</si>
  <si>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</si>
  <si>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</si>
  <si>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</si>
  <si>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</si>
  <si>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</si>
  <si>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</si>
  <si>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</si>
  <si>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</si>
  <si>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</si>
  <si>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</si>
  <si>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</si>
  <si>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</si>
  <si>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</si>
  <si>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</si>
  <si>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</si>
  <si>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</si>
  <si>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</si>
  <si>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</si>
  <si>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</si>
  <si>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</si>
  <si>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</si>
  <si>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</si>
  <si>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</si>
  <si>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</si>
  <si>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</si>
  <si>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</si>
  <si>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</si>
  <si>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</si>
  <si>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</si>
  <si>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</si>
  <si>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</si>
  <si>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</si>
  <si>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</si>
  <si>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</si>
  <si>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</si>
  <si>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</si>
  <si>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</si>
  <si>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</si>
  <si>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</si>
  <si>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</si>
  <si>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</si>
  <si>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</si>
  <si>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</si>
  <si>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</si>
  <si>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</si>
  <si>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</si>
  <si>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</si>
  <si>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</si>
  <si>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</si>
  <si>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</si>
  <si>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</si>
  <si>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</si>
  <si>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</si>
  <si>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</si>
  <si>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</si>
  <si>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</si>
  <si>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</si>
  <si>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</si>
  <si>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</si>
  <si>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</si>
  <si>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</si>
  <si>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</si>
  <si>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</si>
  <si>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</si>
  <si>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</si>
  <si>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</si>
  <si>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</si>
  <si>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</si>
  <si>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</si>
  <si>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</si>
  <si>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</si>
  <si>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</si>
  <si>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</si>
  <si>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</si>
  <si>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</si>
  <si>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</si>
  <si>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</si>
  <si>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</si>
  <si>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</si>
  <si>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</si>
  <si>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</si>
  <si>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</si>
  <si>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</si>
  <si>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</si>
  <si>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</si>
  <si>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</si>
  <si>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</si>
  <si>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</si>
  <si>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</si>
  <si>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</si>
  <si>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</si>
  <si>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</si>
  <si>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</si>
  <si>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</si>
  <si>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</si>
  <si>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</si>
  <si>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</si>
  <si>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</si>
  <si>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</si>
  <si>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</si>
  <si>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</si>
  <si>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</si>
  <si>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</si>
  <si>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</si>
  <si>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</si>
  <si>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</si>
  <si>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</si>
  <si>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</si>
  <si>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</si>
  <si>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</si>
  <si>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</si>
  <si>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</si>
  <si>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</si>
  <si>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</si>
  <si>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</si>
  <si>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</si>
  <si>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</si>
  <si>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</si>
  <si>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</si>
  <si>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</si>
  <si>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</si>
  <si>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</si>
  <si>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</si>
  <si>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</si>
  <si>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</si>
  <si>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</si>
  <si>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</si>
  <si>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</si>
  <si>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</si>
  <si>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</si>
  <si>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</si>
  <si>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</si>
  <si>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</si>
  <si>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</si>
  <si>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</si>
  <si>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</si>
  <si>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</si>
  <si>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</si>
  <si>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</si>
  <si>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</si>
  <si>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</si>
  <si>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</si>
  <si>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</si>
  <si>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</si>
  <si>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</si>
  <si>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</si>
  <si>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</si>
  <si>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</si>
  <si>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</si>
  <si>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</si>
  <si>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</si>
  <si>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</si>
  <si>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</si>
  <si>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</si>
  <si>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</si>
  <si>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</si>
  <si>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</si>
  <si>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</si>
  <si>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</si>
  <si>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</si>
  <si>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</si>
  <si>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</si>
  <si>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</si>
  <si>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</si>
  <si>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</si>
  <si>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</si>
  <si>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</si>
  <si>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</si>
  <si>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</si>
  <si>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</si>
  <si>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</si>
  <si>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</si>
  <si>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</si>
  <si>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</si>
  <si>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</si>
  <si>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</si>
  <si>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</si>
  <si>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</si>
  <si>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</si>
  <si>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</si>
  <si>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</si>
  <si>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</si>
  <si>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</si>
  <si>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</si>
  <si>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</si>
  <si>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</si>
  <si>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</si>
  <si>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</si>
  <si>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</si>
  <si>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</si>
  <si>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</si>
  <si>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</si>
  <si>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</si>
  <si>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</si>
  <si>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</si>
  <si>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</si>
  <si>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</si>
  <si>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</si>
  <si>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</si>
  <si>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</si>
  <si>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</si>
  <si>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</si>
  <si>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</si>
  <si>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</si>
  <si>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</si>
  <si>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</si>
  <si>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</si>
  <si>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</si>
  <si>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</si>
  <si>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</si>
  <si>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</si>
  <si>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</si>
  <si>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</si>
  <si>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</si>
  <si>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</si>
  <si>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</si>
  <si>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</si>
  <si>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</si>
  <si>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</si>
  <si>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</si>
  <si>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</si>
  <si>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</si>
  <si>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</si>
  <si>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</si>
  <si>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</si>
  <si>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</si>
  <si>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</si>
  <si>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</si>
  <si>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</si>
  <si>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</si>
  <si>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</si>
  <si>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</si>
  <si>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</si>
  <si>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</si>
  <si>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</si>
  <si>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</si>
  <si>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</si>
  <si>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</si>
  <si>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</si>
  <si>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</si>
  <si>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</si>
  <si>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</si>
  <si>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</si>
  <si>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</si>
  <si>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</si>
  <si>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</si>
  <si>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</si>
  <si>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</si>
  <si>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</si>
  <si>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</si>
  <si>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</si>
  <si>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</si>
  <si>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</si>
  <si>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</si>
  <si>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</si>
  <si>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</si>
  <si>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</si>
  <si>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</si>
  <si>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</si>
  <si>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</si>
  <si>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</si>
  <si>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</si>
  <si>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</si>
  <si>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</si>
  <si>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</si>
  <si>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</si>
  <si>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</si>
  <si>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</si>
  <si>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</si>
  <si>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</si>
  <si>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</si>
  <si>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</si>
  <si>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</si>
  <si>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</si>
  <si>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</si>
  <si>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</si>
  <si>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</si>
  <si>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</si>
  <si>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</si>
  <si>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</si>
  <si>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</si>
  <si>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</si>
  <si>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</si>
  <si>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</si>
  <si>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</si>
  <si>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</si>
  <si>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</si>
  <si>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</si>
  <si>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</si>
  <si>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</si>
  <si>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</si>
  <si>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</si>
  <si>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</si>
  <si>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</si>
  <si>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</si>
  <si>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</si>
  <si>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</si>
  <si>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</si>
  <si>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</si>
  <si>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</si>
  <si>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</si>
  <si>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</si>
  <si>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</si>
  <si>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</si>
  <si>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</si>
  <si>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</si>
  <si>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</si>
  <si>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</si>
  <si>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</si>
  <si>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</si>
  <si>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</si>
  <si>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</si>
  <si>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</si>
  <si>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</si>
  <si>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</si>
  <si>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</si>
  <si>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</si>
  <si>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</si>
  <si>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</si>
  <si>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</si>
  <si>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</si>
  <si>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</si>
  <si>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</si>
  <si>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</si>
  <si>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</si>
  <si>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</si>
  <si>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</si>
  <si>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</si>
  <si>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</si>
  <si>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</si>
  <si>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</si>
  <si>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</si>
  <si>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</si>
  <si>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</si>
  <si>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</si>
  <si>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</si>
  <si>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</si>
  <si>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</si>
  <si>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</si>
  <si>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</si>
  <si>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</si>
  <si>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</si>
  <si>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</si>
  <si>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</si>
  <si>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</si>
  <si>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</si>
  <si>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</si>
  <si>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</si>
  <si>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</si>
  <si>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</si>
  <si>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</si>
  <si>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</si>
  <si>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</si>
  <si>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</si>
  <si>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</si>
  <si>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</si>
  <si>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</si>
  <si>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</si>
  <si>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</si>
  <si>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</si>
  <si>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</si>
  <si>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</si>
  <si>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</si>
  <si>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</si>
  <si>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</si>
  <si>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</si>
  <si>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</si>
  <si>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</si>
  <si>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</si>
  <si>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</si>
  <si>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</si>
  <si>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</si>
  <si>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</si>
  <si>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</si>
  <si>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</si>
  <si>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</si>
  <si>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</si>
  <si>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</si>
  <si>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</si>
  <si>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</si>
  <si>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</si>
  <si>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</si>
  <si>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</si>
  <si>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</si>
  <si>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</si>
  <si>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</si>
  <si>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</si>
  <si>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</si>
  <si>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</si>
  <si>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</si>
  <si>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</si>
  <si>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</si>
  <si>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</si>
  <si>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</si>
  <si>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</si>
  <si>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</si>
  <si>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</si>
  <si>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</si>
  <si>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</si>
  <si>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</si>
  <si>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</si>
  <si>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</si>
  <si>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</si>
  <si>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</si>
  <si>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</si>
  <si>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</si>
  <si>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</si>
  <si>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</si>
  <si>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</si>
  <si>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</si>
  <si>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</si>
  <si>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</si>
  <si>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</si>
  <si>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</si>
  <si>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</si>
  <si>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</si>
  <si>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</si>
  <si>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</si>
  <si>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</si>
  <si>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</si>
  <si>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</si>
  <si>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</si>
  <si>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</si>
  <si>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</si>
  <si>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</si>
  <si>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</si>
  <si>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</si>
  <si>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</si>
  <si>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</si>
  <si>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</si>
  <si>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</si>
  <si>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</si>
  <si>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</si>
  <si>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</si>
  <si>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</si>
  <si>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</si>
  <si>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</si>
  <si>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</si>
  <si>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</si>
  <si>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</si>
  <si>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</si>
  <si>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</si>
  <si>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</si>
  <si>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</si>
  <si>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</si>
  <si>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</si>
  <si>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</si>
  <si>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</si>
  <si>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</si>
  <si>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</si>
  <si>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</si>
  <si>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</si>
  <si>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</si>
  <si>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</si>
  <si>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</si>
  <si>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</si>
  <si>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</si>
  <si>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</si>
  <si>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</si>
  <si>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</si>
  <si>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</si>
  <si>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</si>
  <si>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</si>
  <si>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</si>
  <si>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</si>
  <si>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</si>
  <si>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</si>
  <si>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</si>
  <si>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</si>
  <si>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</si>
  <si>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</si>
  <si>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</si>
  <si>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</si>
  <si>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</si>
  <si>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</si>
  <si>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</si>
  <si>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</si>
  <si>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</si>
  <si>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</si>
  <si>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</si>
  <si>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</si>
  <si>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</si>
  <si>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</si>
  <si>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</si>
  <si>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</si>
  <si>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</si>
  <si>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</si>
  <si>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</si>
  <si>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</si>
  <si>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</si>
  <si>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</si>
  <si>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</si>
  <si>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</si>
  <si>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</si>
  <si>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</si>
  <si>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</si>
  <si>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</si>
  <si>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</si>
  <si>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</si>
  <si>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</si>
  <si>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</si>
  <si>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</si>
  <si>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</si>
  <si>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</si>
  <si>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</si>
  <si>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</si>
  <si>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</si>
  <si>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</si>
  <si>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</si>
  <si>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</si>
  <si>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</si>
  <si>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</si>
  <si>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</si>
  <si>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</si>
  <si>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</si>
  <si>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4 cervejas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</si>
  <si>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</si>
  <si>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</si>
  <si>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</si>
  <si>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</si>
  <si>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</si>
  <si>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</si>
  <si>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</si>
  <si>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</si>
  <si>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</si>
  <si>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</si>
  <si>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pablo</t>
  </si>
  <si>
    <t>2 (disponível)</t>
  </si>
  <si>
    <t>nicolas (josé)</t>
  </si>
  <si>
    <t>tiago (tommy)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</si>
  <si>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</si>
  <si>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</si>
  <si>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</si>
  <si>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</si>
  <si>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</si>
  <si>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</si>
  <si>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</si>
  <si>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</si>
  <si>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</si>
  <si>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</si>
  <si>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</si>
  <si>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</si>
  <si>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</si>
  <si>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</si>
  <si>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</si>
  <si>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</si>
  <si>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</si>
  <si>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</si>
  <si>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</si>
  <si>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</si>
  <si>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</si>
  <si>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</si>
  <si>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</si>
  <si>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</si>
  <si>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</si>
  <si>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</si>
  <si>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</si>
  <si>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</si>
  <si>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</si>
  <si>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</si>
  <si>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</si>
  <si>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</si>
  <si>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</si>
  <si>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</si>
  <si>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</si>
  <si>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ruan (gislene)</t>
  </si>
  <si>
    <t>leo (agnes)</t>
  </si>
  <si>
    <t>pedro (novo sub07)</t>
  </si>
  <si>
    <t>lucas (sub15)</t>
  </si>
  <si>
    <t>gustavo (sérgio)</t>
  </si>
  <si>
    <t>matheus (novo sub07)</t>
  </si>
  <si>
    <t>cartão de crédito (3x)</t>
  </si>
  <si>
    <t>cartão de crédito (1x)</t>
  </si>
  <si>
    <t>48 bebidas</t>
  </si>
  <si>
    <t>joão sub 11</t>
  </si>
  <si>
    <t>Pedro (sub07)</t>
  </si>
  <si>
    <t>mateus (rodrigo)</t>
  </si>
  <si>
    <t>joão henrique</t>
  </si>
  <si>
    <t>1 torcida</t>
  </si>
  <si>
    <t>cauã (vanessa)</t>
  </si>
  <si>
    <t>murilo/miguel</t>
  </si>
  <si>
    <t>murilo</t>
  </si>
  <si>
    <t>Aluno, Sub07, Marcia, Pedro</t>
  </si>
  <si>
    <t>(15) 99178-2606</t>
  </si>
  <si>
    <t>65 shorts</t>
  </si>
  <si>
    <t>37 bebidas</t>
  </si>
  <si>
    <t>103,50 bebidas</t>
  </si>
  <si>
    <t>4 petra + 1 água</t>
  </si>
  <si>
    <t>2 petra + 1 água</t>
  </si>
  <si>
    <t>leo (aparecido)</t>
  </si>
  <si>
    <t>1 budweiser</t>
  </si>
  <si>
    <t>4 stella + 1 água</t>
  </si>
  <si>
    <t>1 cerveja + 2 águas</t>
  </si>
  <si>
    <t>20,50 bebidas</t>
  </si>
  <si>
    <t>17 bebidas</t>
  </si>
  <si>
    <t>4 cervejas + 1 torcida</t>
  </si>
  <si>
    <t>4 petra + 2 torcida + 1 água</t>
  </si>
  <si>
    <t>1 cerveja</t>
  </si>
  <si>
    <t>1 cerveja + 1 água</t>
  </si>
  <si>
    <t>18 bebidas</t>
  </si>
  <si>
    <t>ian</t>
  </si>
  <si>
    <t>17,5 bebidas</t>
  </si>
  <si>
    <t>61 bebidas</t>
  </si>
  <si>
    <t>12,5 bebidas</t>
  </si>
  <si>
    <t>matheus (rodrigo)</t>
  </si>
  <si>
    <t>2 bebidas</t>
  </si>
  <si>
    <t>4 cervejas + 1 água</t>
  </si>
  <si>
    <t>2 cervejas + 1 água</t>
  </si>
  <si>
    <t>4 heineken +  1 petra + 1 torcida + 1 água</t>
  </si>
  <si>
    <t>1 stella</t>
  </si>
  <si>
    <t>1 petra + 1 heineken</t>
  </si>
  <si>
    <t>1 água + 1 torcida + 1 heineken</t>
  </si>
  <si>
    <t>Aluno, Sub15, Cristiane, João Henrique</t>
  </si>
  <si>
    <t>Aluno, Sub15, Willian, Cauã</t>
  </si>
  <si>
    <t>pix/dinheiro</t>
  </si>
  <si>
    <t>R$100,00 dinheiro/R$30,00 pix</t>
  </si>
  <si>
    <t>33 inscrição 1 jogo campeonato</t>
  </si>
  <si>
    <t>17pix(bebidas no dia 08/09)</t>
  </si>
  <si>
    <t>pedro (sub07, george)</t>
  </si>
  <si>
    <t>11 bebidas</t>
  </si>
  <si>
    <t>33 inscrição campeonato</t>
  </si>
  <si>
    <t>miguel, murilo</t>
  </si>
  <si>
    <t>roberta (mãe da branca)</t>
  </si>
  <si>
    <t>2 cervejas + 2 água</t>
  </si>
  <si>
    <t>1 heineken + 1 água</t>
  </si>
  <si>
    <t>fernanda</t>
  </si>
  <si>
    <t>a gordinha</t>
  </si>
  <si>
    <t>100 uniforme, parcela 2/4</t>
  </si>
  <si>
    <t>Bryan</t>
  </si>
  <si>
    <t>Gabriel (novo sub11)</t>
  </si>
  <si>
    <t>6 heineken (R$42,00) + 1 petra (R$5,00) + 1 água (R$2,50)</t>
  </si>
  <si>
    <t>2 heineken</t>
  </si>
  <si>
    <t>3 heineken (R$21,00) + 1 água (R$2,50)</t>
  </si>
  <si>
    <t>4 petra + 1 água + 1 torcida</t>
  </si>
  <si>
    <t>19,50 bebidas</t>
  </si>
  <si>
    <t>15,00 bebidas</t>
  </si>
  <si>
    <t>2 torcida + 1 guaraná antactica</t>
  </si>
  <si>
    <t>1 guaraná antarctica + 1 água</t>
  </si>
  <si>
    <t>2 gatorades</t>
  </si>
  <si>
    <t>1 salgadinho fofura</t>
  </si>
  <si>
    <t>1 torcida +  1 cerveja</t>
  </si>
  <si>
    <t>1 cerveja (R$6,00) + 1 cerveja (R$5,00)</t>
  </si>
  <si>
    <t>2 salgadinhos</t>
  </si>
  <si>
    <t>2 heineken + 1 budweiser</t>
  </si>
  <si>
    <t>arthur (felipe)</t>
  </si>
  <si>
    <t>roberta</t>
  </si>
  <si>
    <t>flavia</t>
  </si>
  <si>
    <t>juliete</t>
  </si>
  <si>
    <t>mayara</t>
  </si>
  <si>
    <t>cleide (mãe enzo)</t>
  </si>
  <si>
    <t>kaith (mãe arthur)</t>
  </si>
  <si>
    <t>flávia (irmã fernanda)</t>
  </si>
  <si>
    <t>liziane (mãe do theo rodrigues)</t>
  </si>
  <si>
    <t>liziane</t>
  </si>
  <si>
    <t>daniel</t>
  </si>
  <si>
    <t>2 torcidas</t>
  </si>
  <si>
    <t>2 heineken (R$14,00) + 1 stella (R$6,00)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</si>
</sst>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activeCell="I1" sqref="I1"/>
      <selection pane="bottomLeft" activeCell="F9" sqref="F9"/>
    </sheetView>
  </sheetViews>
  <sheetFormatPr defaultRowHeight="14.5"/>
  <cols>
    <col min="1" max="2" width="13.54296875" customWidth="1"/>
    <col min="3" max="3" width="12" customWidth="1"/>
    <col min="4" max="4" width="18.1796875" customWidth="1"/>
    <col min="5" max="5" width="13.81640625" customWidth="1"/>
    <col min="6" max="6" width="16.81640625" customWidth="1"/>
    <col min="7" max="7" width="11.1796875" customWidth="1"/>
    <col min="8" max="8" width="76.26953125" customWidth="1"/>
    <col min="9" max="9" width="14.7265625" customWidth="1"/>
    <col min="10" max="10" width="10.1796875" customWidth="1"/>
    <col min="11" max="11" width="12.54296875" customWidth="1"/>
    <col min="12" max="13" width="16.26953125" customWidth="1"/>
    <col min="14" max="14" width="6.26953125" customWidth="1"/>
    <col min="15" max="15" width="7.26953125" customWidth="1"/>
    <col min="16" max="16" width="8" customWidth="1"/>
    <col min="17" max="18" width="8.26953125" customWidth="1"/>
    <col min="19" max="19" width="10.1796875" customWidth="1"/>
    <col min="20" max="24" width="11" customWidth="1"/>
    <col min="25" max="26" width="8.54296875" customWidth="1"/>
    <col min="27" max="1025" width="14.453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4.5"/>
  <cols>
    <col min="1" max="1" width="13.54296875" customWidth="1"/>
    <col min="2" max="2" width="8.7265625" customWidth="1"/>
    <col min="3" max="3" width="20.26953125" customWidth="1"/>
    <col min="4" max="9" width="8.7265625" customWidth="1"/>
    <col min="10" max="10" width="92.1796875" bestFit="1" customWidth="1"/>
    <col min="11" max="12" width="8.7265625" customWidth="1"/>
    <col min="13" max="13" width="9.7265625" customWidth="1"/>
    <col min="14" max="17" width="9.1796875" customWidth="1"/>
    <col min="18" max="26" width="8.54296875" customWidth="1"/>
    <col min="27" max="1025" width="14.453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4.5"/>
  <cols>
    <col min="1" max="1" width="23.54296875" style="29" customWidth="1"/>
    <col min="2" max="2" width="13.26953125" style="29" customWidth="1"/>
    <col min="3" max="3" width="14.26953125" style="29" customWidth="1"/>
    <col min="4" max="5" width="9.1796875" style="29" customWidth="1"/>
    <col min="6" max="6" width="15.1796875" style="29" customWidth="1"/>
    <col min="7" max="7" width="14.7265625" style="29" customWidth="1"/>
    <col min="8" max="8" width="10.7265625" style="29" customWidth="1"/>
    <col min="9" max="9" width="23.81640625" style="29" customWidth="1"/>
    <col min="10" max="26" width="8.54296875" customWidth="1"/>
    <col min="27" max="1025" width="14.453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4.5"/>
  <cols>
    <col min="1" max="1" width="18.7265625" bestFit="1" customWidth="1"/>
    <col min="2" max="2" width="18.7265625" customWidth="1"/>
    <col min="4" max="4" width="11.1796875" style="72" bestFit="1" customWidth="1"/>
    <col min="5" max="5" width="22" customWidth="1"/>
    <col min="6" max="6" width="10.7265625" bestFit="1" customWidth="1"/>
    <col min="7" max="7" width="17.54296875" customWidth="1"/>
    <col min="8" max="8" width="22" customWidth="1"/>
    <col min="9" max="9" width="10.726562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1463</v>
      </c>
      <c r="C1" s="50" t="s">
        <v>2</v>
      </c>
      <c r="D1" s="88" t="s">
        <v>1110</v>
      </c>
      <c r="E1" s="50" t="s">
        <v>1460</v>
      </c>
      <c r="F1" s="50" t="s">
        <v>162</v>
      </c>
      <c r="G1" s="50" t="s">
        <v>1064</v>
      </c>
      <c r="H1" s="50" t="s">
        <v>1461</v>
      </c>
      <c r="I1" s="50" t="s">
        <v>162</v>
      </c>
      <c r="J1" s="50" t="s">
        <v>1064</v>
      </c>
      <c r="K1" s="50" t="s">
        <v>1462</v>
      </c>
      <c r="L1" s="50" t="s">
        <v>162</v>
      </c>
      <c r="M1" s="50" t="s">
        <v>1064</v>
      </c>
    </row>
    <row r="2" spans="1:13">
      <c r="A2" s="29" t="s">
        <v>1467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1466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1465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1464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1393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1397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1406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1364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1394</v>
      </c>
      <c r="H18" s="29">
        <v>100</v>
      </c>
      <c r="I18" s="38">
        <v>44722</v>
      </c>
      <c r="J18" s="29" t="s">
        <v>1363</v>
      </c>
      <c r="K18" s="29"/>
      <c r="L18" s="29"/>
      <c r="M18" s="29"/>
    </row>
    <row r="19" spans="1:13">
      <c r="A19" s="29" t="s">
        <v>1468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1365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1469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1470</v>
      </c>
      <c r="B28" s="29" t="s">
        <v>1499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1498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1486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1494</v>
      </c>
      <c r="B33" s="29"/>
      <c r="C33" s="29" t="s">
        <v>1228</v>
      </c>
      <c r="D33" s="71">
        <v>10</v>
      </c>
      <c r="E33" s="29"/>
      <c r="F33" s="29"/>
      <c r="G33" s="53" t="s">
        <v>1544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1543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4.5"/>
  <cols>
    <col min="1" max="1" width="18.26953125" bestFit="1" customWidth="1"/>
    <col min="2" max="2" width="11.453125" bestFit="1" customWidth="1"/>
    <col min="3" max="3" width="13.54296875" bestFit="1" customWidth="1"/>
    <col min="4" max="4" width="26.7265625" bestFit="1" customWidth="1"/>
    <col min="5" max="5" width="19.1796875" bestFit="1" customWidth="1"/>
    <col min="6" max="7" width="14.726562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4.5"/>
  <cols>
    <col min="3" max="3" width="10" bestFit="1" customWidth="1"/>
    <col min="5" max="5" width="10" style="81" bestFit="1" customWidth="1"/>
  </cols>
  <sheetData>
    <row r="1" spans="1:6">
      <c r="A1" s="94" t="s">
        <v>1405</v>
      </c>
      <c r="B1" s="94"/>
      <c r="C1" s="94"/>
      <c r="D1" s="94" t="s">
        <v>1402</v>
      </c>
      <c r="E1" s="94"/>
      <c r="F1" s="94"/>
    </row>
    <row r="2" spans="1:6">
      <c r="A2" s="50" t="s">
        <v>1401</v>
      </c>
      <c r="B2" s="50" t="s">
        <v>1400</v>
      </c>
      <c r="C2" s="82" t="s">
        <v>1399</v>
      </c>
      <c r="D2" s="50" t="s">
        <v>1400</v>
      </c>
      <c r="E2" s="50" t="s">
        <v>1403</v>
      </c>
      <c r="F2" s="50" t="s">
        <v>1404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4.5"/>
  <cols>
    <col min="1" max="1" width="28.1796875" style="29" bestFit="1" customWidth="1"/>
    <col min="2" max="6" width="9.1796875" style="29"/>
    <col min="7" max="7" width="35.7265625" style="29" bestFit="1" customWidth="1"/>
    <col min="8" max="8" width="11.26953125" style="29" bestFit="1" customWidth="1"/>
    <col min="9" max="9" width="10.7265625" style="29" bestFit="1" customWidth="1"/>
    <col min="10" max="11" width="9.1796875" style="29"/>
    <col min="12" max="12" width="10.7265625" style="29" bestFit="1" customWidth="1"/>
  </cols>
  <sheetData>
    <row r="1" spans="1:12">
      <c r="A1" s="91" t="s">
        <v>153</v>
      </c>
      <c r="B1" s="91"/>
      <c r="C1" s="91"/>
      <c r="D1" s="91"/>
      <c r="E1" s="91"/>
      <c r="F1" s="91"/>
      <c r="G1" s="91" t="s">
        <v>11</v>
      </c>
      <c r="H1" s="91"/>
      <c r="I1" s="91"/>
      <c r="J1" s="91"/>
      <c r="K1" s="91"/>
      <c r="L1" s="91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8 meses 6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3 meses 2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3 meses 29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3 meses 11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9 meses 1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11 anos, 0 meses 6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2 meses 25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5 meses 18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9 meses 6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2 meses 21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7 meses 27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4 meses 25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8 meses 2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3 meses 16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4 meses 10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2 meses 23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5 meses 10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5 meses 21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8 meses 27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9 meses 29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1459</v>
      </c>
      <c r="G24" s="27" t="s">
        <v>1252</v>
      </c>
      <c r="H24" s="6" t="str">
        <f t="shared" ca="1" si="0"/>
        <v>11 anos, 2 meses 24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45"/>
  <sheetViews>
    <sheetView zoomScale="85" zoomScaleNormal="85" workbookViewId="0">
      <pane ySplit="2" topLeftCell="A30" activePane="bottomLeft" state="frozen"/>
      <selection pane="bottomLeft" activeCell="H31" sqref="H31"/>
    </sheetView>
  </sheetViews>
  <sheetFormatPr defaultRowHeight="14.5"/>
  <cols>
    <col min="1" max="1" width="28.54296875" style="29" customWidth="1"/>
    <col min="2" max="2" width="9" style="29" customWidth="1"/>
    <col min="3" max="3" width="14.1796875" style="29" customWidth="1"/>
    <col min="4" max="4" width="11.26953125" style="29" customWidth="1"/>
    <col min="5" max="5" width="14.7265625" style="29" customWidth="1"/>
    <col min="6" max="6" width="16.54296875" style="29" customWidth="1"/>
    <col min="7" max="7" width="11" style="29" customWidth="1"/>
    <col min="8" max="8" width="45.54296875" style="29" bestFit="1" customWidth="1"/>
    <col min="9" max="9" width="38.1796875" style="29" customWidth="1"/>
    <col min="10" max="10" width="27.54296875" style="29" bestFit="1" customWidth="1"/>
    <col min="11" max="11" width="14.54296875" style="55" bestFit="1" customWidth="1"/>
    <col min="12" max="12" width="22.54296875" style="29" customWidth="1"/>
    <col min="13" max="13" width="13.54296875" style="29" bestFit="1" customWidth="1"/>
    <col min="14" max="14" width="13.54296875" style="78" customWidth="1"/>
    <col min="15" max="15" width="13.54296875" style="71" customWidth="1"/>
    <col min="16" max="16" width="14.453125" style="29" customWidth="1"/>
    <col min="17" max="17" width="13.54296875" style="71" customWidth="1"/>
    <col min="18" max="1011" width="14.453125" customWidth="1"/>
  </cols>
  <sheetData>
    <row r="1" spans="1:17">
      <c r="A1" s="91" t="s">
        <v>153</v>
      </c>
      <c r="B1" s="91"/>
      <c r="C1" s="91"/>
      <c r="D1" s="91"/>
      <c r="E1" s="91"/>
      <c r="F1" s="91"/>
      <c r="G1" s="76"/>
      <c r="H1" s="76"/>
      <c r="I1" s="91" t="s">
        <v>11</v>
      </c>
      <c r="J1" s="91"/>
      <c r="K1" s="91"/>
      <c r="L1" s="91"/>
      <c r="M1" s="91"/>
      <c r="N1" s="91"/>
      <c r="O1" s="91"/>
      <c r="P1" s="91"/>
      <c r="Q1" s="91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1399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1418</v>
      </c>
      <c r="P2" s="14" t="s">
        <v>1536</v>
      </c>
      <c r="Q2" s="14" t="s">
        <v>1535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2" ca="1" si="0">DATEDIF(K3,TODAY(),"y")&amp;" anos, "&amp;DATEDIF(K3,TODAY(),"YM")&amp;" meses "&amp;DATEDIF(K3,TODAY(),"MD")&amp;" dias"</f>
        <v>4 anos, 0 meses 7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1 meses 23 dias</v>
      </c>
      <c r="M4" s="27" t="s">
        <v>64</v>
      </c>
      <c r="N4" s="78">
        <v>11</v>
      </c>
      <c r="O4" s="80"/>
      <c r="P4" s="29">
        <v>33</v>
      </c>
      <c r="Q4" s="71" t="s">
        <v>18</v>
      </c>
    </row>
    <row r="5" spans="1:17">
      <c r="A5" s="8" t="s">
        <v>78</v>
      </c>
      <c r="B5" s="8" t="s">
        <v>189</v>
      </c>
      <c r="C5" s="8" t="s">
        <v>190</v>
      </c>
      <c r="D5" s="8"/>
      <c r="E5" s="8" t="s">
        <v>81</v>
      </c>
      <c r="F5" s="8"/>
      <c r="G5" s="27" t="s">
        <v>1342</v>
      </c>
      <c r="H5" s="8" t="s">
        <v>1271</v>
      </c>
      <c r="I5" s="8" t="s">
        <v>79</v>
      </c>
      <c r="J5" s="8" t="s">
        <v>1419</v>
      </c>
      <c r="K5" s="18">
        <v>42541</v>
      </c>
      <c r="L5" s="6" t="str">
        <f t="shared" ca="1" si="0"/>
        <v>6 anos, 3 meses 12 dias</v>
      </c>
      <c r="M5" s="27" t="s">
        <v>64</v>
      </c>
      <c r="N5" s="77">
        <v>15</v>
      </c>
      <c r="O5" s="85" t="s">
        <v>18</v>
      </c>
      <c r="P5" s="29">
        <v>100</v>
      </c>
      <c r="Q5" s="71" t="s">
        <v>18</v>
      </c>
    </row>
    <row r="6" spans="1:17">
      <c r="A6" s="8" t="s">
        <v>200</v>
      </c>
      <c r="B6" s="8" t="s">
        <v>201</v>
      </c>
      <c r="C6" s="8" t="s">
        <v>202</v>
      </c>
      <c r="D6" s="8" t="s">
        <v>203</v>
      </c>
      <c r="E6" s="8" t="s">
        <v>97</v>
      </c>
      <c r="F6" s="8" t="s">
        <v>204</v>
      </c>
      <c r="G6" s="27" t="s">
        <v>1339</v>
      </c>
      <c r="H6" s="8" t="s">
        <v>1268</v>
      </c>
      <c r="I6" s="8" t="s">
        <v>205</v>
      </c>
      <c r="J6" s="27" t="s">
        <v>1454</v>
      </c>
      <c r="K6" s="18">
        <v>42338</v>
      </c>
      <c r="L6" s="6" t="str">
        <f t="shared" ca="1" si="0"/>
        <v>6 anos, 10 meses 2 dias</v>
      </c>
      <c r="M6" s="27" t="s">
        <v>64</v>
      </c>
      <c r="N6" s="77">
        <v>11</v>
      </c>
      <c r="O6" s="85" t="s">
        <v>18</v>
      </c>
      <c r="P6" s="29">
        <v>100</v>
      </c>
      <c r="Q6" s="71" t="s">
        <v>18</v>
      </c>
    </row>
    <row r="7" spans="1:17">
      <c r="A7" s="27" t="s">
        <v>1092</v>
      </c>
      <c r="B7" s="27" t="s">
        <v>1093</v>
      </c>
      <c r="C7" s="27" t="s">
        <v>1094</v>
      </c>
      <c r="D7" s="27" t="s">
        <v>1095</v>
      </c>
      <c r="E7" s="27" t="s">
        <v>1000</v>
      </c>
      <c r="F7" s="8" t="s">
        <v>1345</v>
      </c>
      <c r="G7" s="27" t="s">
        <v>1343</v>
      </c>
      <c r="H7" s="8" t="s">
        <v>1273</v>
      </c>
      <c r="I7" s="27" t="s">
        <v>1091</v>
      </c>
      <c r="J7" s="27" t="s">
        <v>1420</v>
      </c>
      <c r="K7" s="87">
        <v>42294</v>
      </c>
      <c r="L7" s="6" t="str">
        <f t="shared" ca="1" si="0"/>
        <v>6 anos, 11 meses 15 dias</v>
      </c>
      <c r="M7" s="27" t="s">
        <v>64</v>
      </c>
      <c r="N7" s="77">
        <v>19</v>
      </c>
      <c r="O7" s="80" t="s">
        <v>18</v>
      </c>
      <c r="P7" s="29">
        <v>100</v>
      </c>
      <c r="Q7" s="71" t="s">
        <v>18</v>
      </c>
    </row>
    <row r="8" spans="1:17" ht="15.75" customHeight="1">
      <c r="A8" s="8" t="s">
        <v>183</v>
      </c>
      <c r="B8" s="8" t="s">
        <v>184</v>
      </c>
      <c r="C8" s="8" t="s">
        <v>185</v>
      </c>
      <c r="D8" s="8" t="s">
        <v>186</v>
      </c>
      <c r="E8" s="8" t="s">
        <v>187</v>
      </c>
      <c r="F8" s="8"/>
      <c r="G8" s="27" t="s">
        <v>1340</v>
      </c>
      <c r="H8" s="8" t="s">
        <v>73</v>
      </c>
      <c r="I8" s="27" t="s">
        <v>188</v>
      </c>
      <c r="J8" s="27" t="s">
        <v>1421</v>
      </c>
      <c r="K8" s="18">
        <v>42292</v>
      </c>
      <c r="L8" s="6" t="str">
        <f t="shared" ca="1" si="0"/>
        <v>6 anos, 11 meses 17 dias</v>
      </c>
      <c r="M8" s="27" t="s">
        <v>64</v>
      </c>
      <c r="N8" s="77">
        <v>12</v>
      </c>
      <c r="O8" s="85" t="s">
        <v>18</v>
      </c>
      <c r="P8" s="29">
        <v>100</v>
      </c>
      <c r="Q8" s="71" t="s">
        <v>18</v>
      </c>
    </row>
    <row r="9" spans="1:17" ht="15.75" customHeight="1">
      <c r="A9" s="8"/>
      <c r="B9" s="8"/>
      <c r="C9" s="8"/>
      <c r="D9" s="8"/>
      <c r="E9" s="8" t="s">
        <v>1260</v>
      </c>
      <c r="F9" s="8"/>
      <c r="G9" s="27" t="s">
        <v>1338</v>
      </c>
      <c r="H9" s="8" t="s">
        <v>1274</v>
      </c>
      <c r="I9" s="27" t="s">
        <v>1247</v>
      </c>
      <c r="J9" s="27" t="s">
        <v>1422</v>
      </c>
      <c r="K9" s="86">
        <v>42272</v>
      </c>
      <c r="L9" s="6" t="str">
        <f t="shared" ca="1" si="0"/>
        <v>7 anos, 0 meses 7 dias</v>
      </c>
      <c r="M9" s="27" t="s">
        <v>64</v>
      </c>
      <c r="N9" s="80">
        <v>44621</v>
      </c>
      <c r="O9" s="80" t="s">
        <v>18</v>
      </c>
      <c r="P9" s="29">
        <v>100</v>
      </c>
      <c r="Q9" s="71" t="s">
        <v>18</v>
      </c>
    </row>
    <row r="10" spans="1:17" ht="15.75" customHeight="1">
      <c r="A10" s="8" t="s">
        <v>83</v>
      </c>
      <c r="B10" s="8" t="s">
        <v>192</v>
      </c>
      <c r="C10" s="8" t="s">
        <v>193</v>
      </c>
      <c r="D10" s="8" t="s">
        <v>194</v>
      </c>
      <c r="E10" s="8" t="s">
        <v>86</v>
      </c>
      <c r="F10" s="8"/>
      <c r="G10" s="27" t="s">
        <v>1338</v>
      </c>
      <c r="H10" s="8" t="s">
        <v>1275</v>
      </c>
      <c r="I10" s="27" t="s">
        <v>84</v>
      </c>
      <c r="J10" s="27" t="s">
        <v>1436</v>
      </c>
      <c r="K10" s="18">
        <v>42219</v>
      </c>
      <c r="L10" s="6" t="str">
        <f t="shared" ca="1" si="0"/>
        <v>7 anos, 1 meses 29 dias</v>
      </c>
      <c r="M10" s="27" t="s">
        <v>64</v>
      </c>
      <c r="N10" s="77">
        <v>5</v>
      </c>
      <c r="O10" s="85" t="s">
        <v>18</v>
      </c>
      <c r="P10" s="29">
        <v>100</v>
      </c>
      <c r="Q10" s="71" t="s">
        <v>18</v>
      </c>
    </row>
    <row r="11" spans="1:17" ht="15.75" customHeight="1">
      <c r="A11" s="8" t="s">
        <v>112</v>
      </c>
      <c r="B11" s="8" t="s">
        <v>220</v>
      </c>
      <c r="C11" s="8" t="s">
        <v>221</v>
      </c>
      <c r="D11" s="8" t="s">
        <v>222</v>
      </c>
      <c r="E11" s="8" t="s">
        <v>115</v>
      </c>
      <c r="F11" s="8" t="s">
        <v>223</v>
      </c>
      <c r="G11" s="27" t="s">
        <v>1338</v>
      </c>
      <c r="H11" s="8" t="s">
        <v>1276</v>
      </c>
      <c r="I11" s="27" t="s">
        <v>113</v>
      </c>
      <c r="J11" s="27"/>
      <c r="K11" s="18">
        <v>42170</v>
      </c>
      <c r="L11" s="6" t="str">
        <f t="shared" ca="1" si="0"/>
        <v>7 anos, 3 meses 17 dias</v>
      </c>
      <c r="M11" s="27" t="s">
        <v>64</v>
      </c>
      <c r="N11" s="77">
        <v>1</v>
      </c>
      <c r="O11" s="17"/>
      <c r="P11" s="29">
        <v>33</v>
      </c>
      <c r="Q11" s="71" t="s">
        <v>18</v>
      </c>
    </row>
    <row r="12" spans="1:17" ht="15.75" customHeight="1">
      <c r="A12" s="8"/>
      <c r="B12" s="8"/>
      <c r="C12" s="8"/>
      <c r="D12" s="8"/>
      <c r="E12" s="8"/>
      <c r="F12" s="8"/>
      <c r="G12" s="27" t="s">
        <v>1342</v>
      </c>
      <c r="H12" s="8" t="s">
        <v>1277</v>
      </c>
      <c r="I12" s="27" t="s">
        <v>1244</v>
      </c>
      <c r="J12" s="27" t="s">
        <v>1435</v>
      </c>
      <c r="K12" s="86">
        <v>42107</v>
      </c>
      <c r="L12" s="6" t="str">
        <f t="shared" ca="1" si="0"/>
        <v>7 anos, 5 meses 19 dias</v>
      </c>
      <c r="M12" s="27" t="s">
        <v>64</v>
      </c>
      <c r="N12" s="80">
        <v>44617</v>
      </c>
      <c r="O12" s="80" t="s">
        <v>18</v>
      </c>
      <c r="P12" s="29">
        <v>100</v>
      </c>
      <c r="Q12" s="71" t="s">
        <v>18</v>
      </c>
    </row>
    <row r="13" spans="1:17" ht="15.75" customHeight="1">
      <c r="A13" s="29" t="s">
        <v>1388</v>
      </c>
      <c r="B13" s="29" t="s">
        <v>1389</v>
      </c>
      <c r="C13" s="29" t="s">
        <v>1390</v>
      </c>
      <c r="D13" s="29" t="s">
        <v>1391</v>
      </c>
      <c r="E13" s="29" t="s">
        <v>1392</v>
      </c>
      <c r="G13" s="29" t="s">
        <v>1341</v>
      </c>
      <c r="H13" s="29" t="s">
        <v>1387</v>
      </c>
      <c r="I13" s="29" t="s">
        <v>1386</v>
      </c>
      <c r="K13" s="86">
        <v>42058</v>
      </c>
      <c r="L13" s="6" t="str">
        <f t="shared" ca="1" si="0"/>
        <v>7 anos, 7 meses 9 dias</v>
      </c>
      <c r="M13" s="27" t="s">
        <v>64</v>
      </c>
      <c r="N13" s="80">
        <v>44713</v>
      </c>
      <c r="Q13" s="71" t="s">
        <v>18</v>
      </c>
    </row>
    <row r="14" spans="1:17" ht="15.75" customHeight="1">
      <c r="E14" s="8" t="s">
        <v>1261</v>
      </c>
      <c r="F14" s="8"/>
      <c r="G14" s="27" t="s">
        <v>1340</v>
      </c>
      <c r="H14" s="8" t="s">
        <v>1380</v>
      </c>
      <c r="I14" s="27" t="s">
        <v>1265</v>
      </c>
      <c r="J14" s="27" t="s">
        <v>1434</v>
      </c>
      <c r="K14" s="87">
        <v>42019</v>
      </c>
      <c r="L14" s="6" t="str">
        <f t="shared" ca="1" si="0"/>
        <v>7 anos, 8 meses 17 dias</v>
      </c>
      <c r="M14" s="27" t="s">
        <v>64</v>
      </c>
      <c r="N14" s="45">
        <v>44660</v>
      </c>
      <c r="O14" s="80" t="s">
        <v>18</v>
      </c>
      <c r="P14" s="29">
        <v>100</v>
      </c>
      <c r="Q14" s="71" t="s">
        <v>18</v>
      </c>
    </row>
    <row r="15" spans="1:17" ht="15.75" customHeight="1">
      <c r="A15" s="8" t="s">
        <v>60</v>
      </c>
      <c r="B15" s="8"/>
      <c r="C15" s="8"/>
      <c r="D15" s="8" t="s">
        <v>175</v>
      </c>
      <c r="E15" s="8" t="s">
        <v>63</v>
      </c>
      <c r="G15" s="27" t="s">
        <v>1338</v>
      </c>
      <c r="H15" s="29" t="s">
        <v>1278</v>
      </c>
      <c r="I15" s="29" t="s">
        <v>1245</v>
      </c>
      <c r="K15" s="86">
        <v>41878</v>
      </c>
      <c r="L15" s="6" t="str">
        <f t="shared" ca="1" si="0"/>
        <v>8 anos, 1 meses 5 dias</v>
      </c>
      <c r="M15" s="27" t="s">
        <v>21</v>
      </c>
      <c r="N15" s="78">
        <v>30</v>
      </c>
      <c r="O15" s="80"/>
      <c r="Q15" s="80" t="s">
        <v>93</v>
      </c>
    </row>
    <row r="16" spans="1:17" ht="15.75" customHeight="1">
      <c r="A16" s="29" t="s">
        <v>1474</v>
      </c>
      <c r="B16" s="29" t="s">
        <v>1475</v>
      </c>
      <c r="C16" s="29" t="s">
        <v>1476</v>
      </c>
      <c r="D16" s="29" t="s">
        <v>1477</v>
      </c>
      <c r="E16" s="29" t="s">
        <v>1478</v>
      </c>
      <c r="G16" s="38" t="s">
        <v>1343</v>
      </c>
      <c r="H16" s="29" t="s">
        <v>1456</v>
      </c>
      <c r="I16" s="29" t="s">
        <v>1473</v>
      </c>
      <c r="K16" s="86">
        <v>41613</v>
      </c>
      <c r="L16" s="6" t="str">
        <f t="shared" ca="1" si="0"/>
        <v>8 anos, 9 meses 27 dias</v>
      </c>
      <c r="M16" s="27" t="s">
        <v>21</v>
      </c>
      <c r="Q16" s="71" t="s">
        <v>18</v>
      </c>
    </row>
    <row r="17" spans="1:17" ht="15.75" customHeight="1">
      <c r="A17" s="27" t="s">
        <v>1279</v>
      </c>
      <c r="B17" s="8" t="s">
        <v>180</v>
      </c>
      <c r="C17" s="8" t="s">
        <v>181</v>
      </c>
      <c r="D17" s="8" t="s">
        <v>175</v>
      </c>
      <c r="E17" s="8" t="s">
        <v>57</v>
      </c>
      <c r="F17" s="8"/>
      <c r="G17" s="38" t="s">
        <v>1342</v>
      </c>
      <c r="H17" s="8" t="s">
        <v>1280</v>
      </c>
      <c r="I17" s="8" t="s">
        <v>55</v>
      </c>
      <c r="J17" s="8"/>
      <c r="K17" s="18">
        <v>41521</v>
      </c>
      <c r="L17" s="6" t="str">
        <f t="shared" ca="1" si="0"/>
        <v>9 anos, 0 meses 28 dias</v>
      </c>
      <c r="M17" s="27" t="s">
        <v>21</v>
      </c>
      <c r="N17" s="77">
        <v>4</v>
      </c>
      <c r="O17" s="17"/>
      <c r="Q17" s="71" t="s">
        <v>18</v>
      </c>
    </row>
    <row r="18" spans="1:17" ht="15.75" customHeight="1">
      <c r="A18" s="8" t="s">
        <v>60</v>
      </c>
      <c r="B18" s="8"/>
      <c r="C18" s="8"/>
      <c r="D18" s="8" t="s">
        <v>175</v>
      </c>
      <c r="E18" s="8" t="s">
        <v>63</v>
      </c>
      <c r="F18" s="8"/>
      <c r="G18" s="27" t="s">
        <v>1338</v>
      </c>
      <c r="H18" s="8" t="s">
        <v>1278</v>
      </c>
      <c r="I18" s="8" t="s">
        <v>61</v>
      </c>
      <c r="J18" s="8" t="s">
        <v>1433</v>
      </c>
      <c r="K18" s="18">
        <v>41262</v>
      </c>
      <c r="L18" s="6" t="str">
        <f t="shared" ca="1" si="0"/>
        <v>9 anos, 9 meses 13 dias</v>
      </c>
      <c r="M18" s="27" t="s">
        <v>21</v>
      </c>
      <c r="N18" s="77">
        <v>30</v>
      </c>
      <c r="O18" s="85" t="s">
        <v>18</v>
      </c>
      <c r="P18" s="29">
        <v>125</v>
      </c>
      <c r="Q18" s="71" t="s">
        <v>18</v>
      </c>
    </row>
    <row r="19" spans="1:17" ht="15.75" customHeight="1">
      <c r="A19" s="29" t="s">
        <v>1448</v>
      </c>
      <c r="B19" s="29" t="s">
        <v>1449</v>
      </c>
      <c r="C19" s="29" t="s">
        <v>1450</v>
      </c>
      <c r="D19" s="29" t="s">
        <v>1451</v>
      </c>
      <c r="E19" s="29" t="s">
        <v>1452</v>
      </c>
      <c r="G19" s="29" t="s">
        <v>1341</v>
      </c>
      <c r="H19" s="29" t="s">
        <v>1453</v>
      </c>
      <c r="I19" s="29" t="s">
        <v>1447</v>
      </c>
      <c r="K19" s="86">
        <v>41172</v>
      </c>
      <c r="L19" s="6" t="str">
        <f t="shared" ca="1" si="0"/>
        <v>10 anos, 0 meses 12 dias</v>
      </c>
      <c r="M19" s="27" t="s">
        <v>21</v>
      </c>
      <c r="Q19" s="71" t="s">
        <v>18</v>
      </c>
    </row>
    <row r="20" spans="1:17" ht="15.75" customHeight="1">
      <c r="A20" s="8"/>
      <c r="B20" s="8"/>
      <c r="C20" s="8"/>
      <c r="D20" s="8"/>
      <c r="E20" s="8"/>
      <c r="F20" s="8"/>
      <c r="G20" s="38" t="s">
        <v>1342</v>
      </c>
      <c r="H20" s="8" t="s">
        <v>1281</v>
      </c>
      <c r="I20" s="27" t="s">
        <v>1249</v>
      </c>
      <c r="J20" s="27" t="s">
        <v>1432</v>
      </c>
      <c r="K20" s="86">
        <v>41169</v>
      </c>
      <c r="L20" s="6" t="str">
        <f t="shared" ca="1" si="0"/>
        <v>10 anos, 0 meses 15 dias</v>
      </c>
      <c r="M20" s="27" t="s">
        <v>21</v>
      </c>
      <c r="N20" s="45">
        <v>44646</v>
      </c>
      <c r="O20" s="80" t="s">
        <v>18</v>
      </c>
      <c r="P20" s="29">
        <v>125</v>
      </c>
      <c r="Q20" s="71" t="s">
        <v>18</v>
      </c>
    </row>
    <row r="21" spans="1:17" ht="15.75" customHeight="1">
      <c r="A21" s="8"/>
      <c r="B21" s="8"/>
      <c r="C21" s="8"/>
      <c r="D21" s="8"/>
      <c r="E21" s="8"/>
      <c r="F21" s="8"/>
      <c r="G21" s="38" t="s">
        <v>1342</v>
      </c>
      <c r="H21" s="8" t="s">
        <v>1282</v>
      </c>
      <c r="I21" s="27" t="s">
        <v>1238</v>
      </c>
      <c r="J21" s="27" t="s">
        <v>1431</v>
      </c>
      <c r="K21" s="87">
        <v>41094</v>
      </c>
      <c r="L21" s="6" t="str">
        <f t="shared" ca="1" si="0"/>
        <v>10 anos, 2 meses 28 dias</v>
      </c>
      <c r="M21" s="27" t="s">
        <v>21</v>
      </c>
      <c r="N21" s="45">
        <v>44646</v>
      </c>
      <c r="O21" s="80" t="s">
        <v>18</v>
      </c>
      <c r="P21" s="29">
        <v>125</v>
      </c>
      <c r="Q21" s="71" t="s">
        <v>18</v>
      </c>
    </row>
    <row r="22" spans="1:17" ht="15.75" customHeight="1">
      <c r="G22" s="38" t="s">
        <v>1342</v>
      </c>
      <c r="H22" s="29" t="s">
        <v>1283</v>
      </c>
      <c r="I22" s="29" t="s">
        <v>1242</v>
      </c>
      <c r="J22" s="27" t="s">
        <v>1430</v>
      </c>
      <c r="K22" s="86">
        <v>41051</v>
      </c>
      <c r="L22" s="6" t="str">
        <f t="shared" ca="1" si="0"/>
        <v>10 anos, 4 meses 10 dias</v>
      </c>
      <c r="M22" s="27" t="s">
        <v>21</v>
      </c>
      <c r="N22" s="78">
        <v>11</v>
      </c>
      <c r="O22" s="80" t="s">
        <v>18</v>
      </c>
      <c r="P22" s="29">
        <v>125</v>
      </c>
      <c r="Q22" s="71" t="s">
        <v>18</v>
      </c>
    </row>
    <row r="23" spans="1:17" ht="15.75" customHeight="1">
      <c r="A23" s="8" t="s">
        <v>1166</v>
      </c>
      <c r="B23" s="8" t="s">
        <v>1167</v>
      </c>
      <c r="C23" s="27" t="s">
        <v>1168</v>
      </c>
      <c r="D23" s="8" t="s">
        <v>1169</v>
      </c>
      <c r="E23" s="8"/>
      <c r="F23" s="8"/>
      <c r="G23" s="38" t="s">
        <v>1342</v>
      </c>
      <c r="H23" s="8" t="s">
        <v>1284</v>
      </c>
      <c r="I23" s="8" t="s">
        <v>1165</v>
      </c>
      <c r="J23" s="8" t="s">
        <v>1417</v>
      </c>
      <c r="K23" s="87">
        <v>41047</v>
      </c>
      <c r="L23" s="6" t="str">
        <f t="shared" ca="1" si="0"/>
        <v>10 anos, 4 meses 14 dias</v>
      </c>
      <c r="M23" s="27" t="s">
        <v>21</v>
      </c>
      <c r="N23" s="77">
        <v>5</v>
      </c>
      <c r="O23" s="80" t="s">
        <v>18</v>
      </c>
      <c r="P23" s="29">
        <v>125</v>
      </c>
      <c r="Q23" s="71" t="s">
        <v>18</v>
      </c>
    </row>
    <row r="24" spans="1:17" ht="15.75" customHeight="1">
      <c r="A24" s="27" t="s">
        <v>1116</v>
      </c>
      <c r="B24" s="27" t="s">
        <v>1117</v>
      </c>
      <c r="C24" s="27" t="s">
        <v>1118</v>
      </c>
      <c r="D24" s="27" t="s">
        <v>1120</v>
      </c>
      <c r="E24" s="27" t="s">
        <v>1121</v>
      </c>
      <c r="F24" s="8"/>
      <c r="G24" s="38" t="s">
        <v>1342</v>
      </c>
      <c r="H24" s="8" t="s">
        <v>1285</v>
      </c>
      <c r="I24" s="27" t="s">
        <v>1119</v>
      </c>
      <c r="J24" s="27" t="s">
        <v>1429</v>
      </c>
      <c r="K24" s="86">
        <v>41031</v>
      </c>
      <c r="L24" s="6" t="str">
        <f t="shared" ca="1" si="0"/>
        <v>10 anos, 4 meses 30 dias</v>
      </c>
      <c r="M24" s="27" t="s">
        <v>21</v>
      </c>
      <c r="N24" s="78">
        <v>1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8" t="s">
        <v>229</v>
      </c>
      <c r="B25" s="8" t="s">
        <v>230</v>
      </c>
      <c r="C25" s="8" t="s">
        <v>231</v>
      </c>
      <c r="D25" s="8" t="s">
        <v>232</v>
      </c>
      <c r="E25" s="8" t="s">
        <v>152</v>
      </c>
      <c r="F25" s="8" t="s">
        <v>233</v>
      </c>
      <c r="G25" s="27" t="s">
        <v>1338</v>
      </c>
      <c r="H25" s="8" t="s">
        <v>1292</v>
      </c>
      <c r="I25" s="39" t="s">
        <v>234</v>
      </c>
      <c r="J25" s="39" t="s">
        <v>1426</v>
      </c>
      <c r="K25" s="18">
        <v>40555</v>
      </c>
      <c r="L25" s="6" t="str">
        <f t="shared" ca="1" si="0"/>
        <v>11 anos, 8 meses 20 dias</v>
      </c>
      <c r="M25" s="8" t="s">
        <v>35</v>
      </c>
      <c r="N25" s="77">
        <v>15</v>
      </c>
      <c r="O25" s="80" t="s">
        <v>18</v>
      </c>
      <c r="P25" s="29">
        <v>100</v>
      </c>
      <c r="Q25" s="71" t="s">
        <v>18</v>
      </c>
    </row>
    <row r="26" spans="1:17" ht="15.75" customHeight="1">
      <c r="A26" s="27" t="s">
        <v>1250</v>
      </c>
      <c r="B26" s="8"/>
      <c r="C26" s="8"/>
      <c r="D26" s="8"/>
      <c r="E26" s="8" t="s">
        <v>1358</v>
      </c>
      <c r="F26" s="8"/>
      <c r="G26" s="27" t="s">
        <v>1338</v>
      </c>
      <c r="H26" s="8" t="s">
        <v>1294</v>
      </c>
      <c r="I26" s="27" t="s">
        <v>1241</v>
      </c>
      <c r="J26" s="27" t="s">
        <v>1443</v>
      </c>
      <c r="K26" s="87">
        <v>40553</v>
      </c>
      <c r="L26" s="6" t="str">
        <f t="shared" ca="1" si="0"/>
        <v>11 anos, 8 meses 22 dias</v>
      </c>
      <c r="M26" s="27" t="s">
        <v>35</v>
      </c>
      <c r="N26" s="45">
        <v>44618</v>
      </c>
      <c r="O26" s="85" t="s">
        <v>18</v>
      </c>
      <c r="P26" s="29">
        <v>100</v>
      </c>
      <c r="Q26" s="71" t="s">
        <v>18</v>
      </c>
    </row>
    <row r="27" spans="1:17" ht="15.75" customHeight="1">
      <c r="A27" s="8" t="s">
        <v>146</v>
      </c>
      <c r="B27" s="8" t="s">
        <v>224</v>
      </c>
      <c r="C27" s="8" t="s">
        <v>225</v>
      </c>
      <c r="D27" s="8" t="s">
        <v>226</v>
      </c>
      <c r="E27" s="8" t="s">
        <v>148</v>
      </c>
      <c r="F27" s="8" t="s">
        <v>227</v>
      </c>
      <c r="G27" s="27" t="s">
        <v>1338</v>
      </c>
      <c r="H27" s="8" t="s">
        <v>1291</v>
      </c>
      <c r="I27" s="39" t="s">
        <v>228</v>
      </c>
      <c r="J27" s="39" t="s">
        <v>1425</v>
      </c>
      <c r="K27" s="18">
        <v>40117</v>
      </c>
      <c r="L27" s="6" t="str">
        <f t="shared" ca="1" si="0"/>
        <v>12 anos, 11 meses 1 dias</v>
      </c>
      <c r="M27" s="8" t="s">
        <v>35</v>
      </c>
      <c r="N27" s="77">
        <v>15</v>
      </c>
      <c r="O27" s="85" t="s">
        <v>18</v>
      </c>
      <c r="P27" s="29">
        <v>100</v>
      </c>
      <c r="Q27" s="71" t="s">
        <v>18</v>
      </c>
    </row>
    <row r="28" spans="1:17" ht="15.75" customHeight="1">
      <c r="A28" s="29" t="s">
        <v>498</v>
      </c>
      <c r="E28" s="29" t="s">
        <v>742</v>
      </c>
      <c r="G28" s="29" t="s">
        <v>1341</v>
      </c>
      <c r="H28" s="29" t="s">
        <v>1442</v>
      </c>
      <c r="I28" s="29" t="s">
        <v>1440</v>
      </c>
      <c r="J28" s="29" t="s">
        <v>1441</v>
      </c>
      <c r="K28" s="86">
        <v>39982</v>
      </c>
      <c r="L28" s="6" t="str">
        <f t="shared" ca="1" si="0"/>
        <v>13 anos, 3 meses 14 dias</v>
      </c>
      <c r="M28" s="29" t="s">
        <v>35</v>
      </c>
      <c r="N28" s="80">
        <v>44706</v>
      </c>
      <c r="O28" s="71" t="s">
        <v>18</v>
      </c>
      <c r="P28" s="29">
        <v>100</v>
      </c>
      <c r="Q28" s="71" t="s">
        <v>18</v>
      </c>
    </row>
    <row r="29" spans="1:17" ht="15.75" customHeight="1">
      <c r="A29" s="8" t="s">
        <v>164</v>
      </c>
      <c r="B29" s="8" t="s">
        <v>165</v>
      </c>
      <c r="C29" s="8" t="s">
        <v>166</v>
      </c>
      <c r="D29" s="8" t="s">
        <v>167</v>
      </c>
      <c r="E29" s="8" t="s">
        <v>17</v>
      </c>
      <c r="F29" s="8" t="s">
        <v>168</v>
      </c>
      <c r="G29" s="27" t="s">
        <v>1338</v>
      </c>
      <c r="H29" s="8" t="s">
        <v>1290</v>
      </c>
      <c r="I29" s="39" t="s">
        <v>169</v>
      </c>
      <c r="J29" s="39" t="s">
        <v>1424</v>
      </c>
      <c r="K29" s="18">
        <v>39967</v>
      </c>
      <c r="L29" s="6" t="str">
        <f t="shared" ca="1" si="0"/>
        <v>13 anos, 3 meses 29 dias</v>
      </c>
      <c r="M29" s="8" t="s">
        <v>35</v>
      </c>
      <c r="N29" s="77">
        <v>19</v>
      </c>
      <c r="O29" s="71" t="s">
        <v>18</v>
      </c>
      <c r="P29" s="29">
        <v>100</v>
      </c>
      <c r="Q29" s="71" t="s">
        <v>18</v>
      </c>
    </row>
    <row r="30" spans="1:17" ht="15.75" customHeight="1">
      <c r="A30" s="27" t="s">
        <v>1239</v>
      </c>
      <c r="B30" s="8"/>
      <c r="C30" s="8"/>
      <c r="D30" s="8"/>
      <c r="E30" s="8" t="s">
        <v>40</v>
      </c>
      <c r="F30" s="8"/>
      <c r="G30" s="27" t="s">
        <v>1340</v>
      </c>
      <c r="H30" s="8" t="s">
        <v>39</v>
      </c>
      <c r="I30" s="39" t="s">
        <v>38</v>
      </c>
      <c r="J30" s="27" t="s">
        <v>1444</v>
      </c>
      <c r="K30" s="87">
        <v>39464</v>
      </c>
      <c r="L30" s="6" t="str">
        <f t="shared" ca="1" si="0"/>
        <v>14 anos, 8 meses 15 dias</v>
      </c>
      <c r="M30" s="8" t="s">
        <v>35</v>
      </c>
      <c r="N30" s="77">
        <v>12</v>
      </c>
      <c r="O30" s="80" t="s">
        <v>18</v>
      </c>
      <c r="P30" s="29">
        <v>100</v>
      </c>
      <c r="Q30" s="71" t="s">
        <v>18</v>
      </c>
    </row>
    <row r="31" spans="1:17" ht="15.75" customHeight="1">
      <c r="E31" s="29" t="s">
        <v>1260</v>
      </c>
      <c r="G31" s="27" t="s">
        <v>1338</v>
      </c>
      <c r="H31" s="29" t="s">
        <v>1274</v>
      </c>
      <c r="I31" s="29" t="s">
        <v>1248</v>
      </c>
      <c r="J31" s="29" t="s">
        <v>1439</v>
      </c>
      <c r="K31" s="86">
        <v>39275</v>
      </c>
      <c r="L31" s="6" t="str">
        <f t="shared" ca="1" si="0"/>
        <v>15 anos, 2 meses 20 dias</v>
      </c>
      <c r="M31" s="27" t="s">
        <v>35</v>
      </c>
      <c r="N31" s="80">
        <v>44621</v>
      </c>
      <c r="O31" s="71" t="s">
        <v>18</v>
      </c>
      <c r="P31" s="29">
        <v>100</v>
      </c>
      <c r="Q31" s="71" t="s">
        <v>18</v>
      </c>
    </row>
    <row r="32" spans="1:17" ht="15.75" customHeight="1">
      <c r="A32" s="29" t="s">
        <v>1489</v>
      </c>
      <c r="B32" s="29" t="s">
        <v>1490</v>
      </c>
      <c r="C32" s="29" t="s">
        <v>1491</v>
      </c>
      <c r="D32" s="29" t="s">
        <v>1492</v>
      </c>
      <c r="G32" s="29" t="s">
        <v>1342</v>
      </c>
      <c r="H32" s="29" t="s">
        <v>1493</v>
      </c>
      <c r="I32" s="29" t="s">
        <v>1488</v>
      </c>
      <c r="K32" s="86">
        <v>42915</v>
      </c>
      <c r="L32" s="6" t="str">
        <f t="shared" ca="1" si="0"/>
        <v>5 anos, 3 meses 3 dias</v>
      </c>
      <c r="M32" s="29" t="s">
        <v>64</v>
      </c>
      <c r="Q32" s="71" t="s">
        <v>18</v>
      </c>
    </row>
    <row r="33" spans="1:17" ht="15.75" customHeight="1">
      <c r="I33" s="29" t="s">
        <v>1486</v>
      </c>
      <c r="M33" s="29" t="s">
        <v>64</v>
      </c>
      <c r="O33" s="71" t="s">
        <v>18</v>
      </c>
      <c r="P33" s="29">
        <v>66</v>
      </c>
      <c r="Q33" s="71" t="s">
        <v>18</v>
      </c>
    </row>
    <row r="34" spans="1:17" ht="15.75" customHeight="1">
      <c r="G34" s="38" t="s">
        <v>1342</v>
      </c>
      <c r="H34" s="29" t="s">
        <v>1286</v>
      </c>
      <c r="I34" s="29" t="s">
        <v>1381</v>
      </c>
      <c r="M34" s="27" t="s">
        <v>21</v>
      </c>
      <c r="Q34" s="71" t="s">
        <v>18</v>
      </c>
    </row>
    <row r="35" spans="1:17" ht="15.75" customHeight="1">
      <c r="A35" s="29" t="s">
        <v>1517</v>
      </c>
      <c r="B35" s="29" t="s">
        <v>1518</v>
      </c>
      <c r="C35" s="29" t="s">
        <v>1519</v>
      </c>
      <c r="E35" s="29" t="s">
        <v>1520</v>
      </c>
      <c r="G35" s="38" t="s">
        <v>1343</v>
      </c>
      <c r="I35" s="29" t="s">
        <v>1516</v>
      </c>
      <c r="K35" s="86">
        <v>39999</v>
      </c>
      <c r="L35" s="6" t="str">
        <f t="shared" ref="L35:L37" ca="1" si="1">DATEDIF(K35,TODAY(),"y")&amp;" anos, "&amp;DATEDIF(K35,TODAY(),"YM")&amp;" meses "&amp;DATEDIF(K35,TODAY(),"MD")&amp;" dias"</f>
        <v>13 anos, 2 meses 27 dias</v>
      </c>
      <c r="M35" s="29" t="s">
        <v>1229</v>
      </c>
      <c r="Q35" s="71" t="s">
        <v>18</v>
      </c>
    </row>
    <row r="36" spans="1:17" ht="15.75" customHeight="1">
      <c r="A36" s="29" t="s">
        <v>1506</v>
      </c>
      <c r="B36" s="29" t="s">
        <v>1507</v>
      </c>
      <c r="C36" s="29" t="s">
        <v>1508</v>
      </c>
      <c r="D36" s="29" t="s">
        <v>1509</v>
      </c>
      <c r="G36" s="38" t="s">
        <v>1342</v>
      </c>
      <c r="H36" s="27" t="s">
        <v>1585</v>
      </c>
      <c r="I36" s="29" t="s">
        <v>1505</v>
      </c>
      <c r="K36" s="86">
        <v>39911</v>
      </c>
      <c r="L36" s="6" t="str">
        <f t="shared" ca="1" si="1"/>
        <v>13 anos, 5 meses 24 dias</v>
      </c>
      <c r="M36" s="29" t="s">
        <v>1229</v>
      </c>
      <c r="Q36" s="71" t="s">
        <v>18</v>
      </c>
    </row>
    <row r="37" spans="1:17" ht="15.75" customHeight="1">
      <c r="A37" s="29" t="s">
        <v>1511</v>
      </c>
      <c r="B37" s="29" t="s">
        <v>1512</v>
      </c>
      <c r="C37" s="29" t="s">
        <v>1513</v>
      </c>
      <c r="D37" s="29" t="s">
        <v>1514</v>
      </c>
      <c r="E37" s="29" t="s">
        <v>1515</v>
      </c>
      <c r="G37" s="38" t="s">
        <v>1343</v>
      </c>
      <c r="H37" s="27" t="s">
        <v>1584</v>
      </c>
      <c r="I37" s="29" t="s">
        <v>1510</v>
      </c>
      <c r="K37" s="86">
        <v>40214</v>
      </c>
      <c r="L37" s="6" t="str">
        <f t="shared" ca="1" si="1"/>
        <v>12 anos, 7 meses 27 dias</v>
      </c>
      <c r="M37" s="29" t="s">
        <v>1229</v>
      </c>
      <c r="Q37" s="71" t="s">
        <v>18</v>
      </c>
    </row>
    <row r="38" spans="1:17" ht="15.75" customHeight="1">
      <c r="A38" s="8" t="s">
        <v>30</v>
      </c>
      <c r="B38" s="8"/>
      <c r="C38" s="8"/>
      <c r="D38" s="8"/>
      <c r="E38" s="27" t="s">
        <v>33</v>
      </c>
      <c r="F38" s="8"/>
      <c r="G38" s="27" t="s">
        <v>1338</v>
      </c>
      <c r="H38" s="27" t="s">
        <v>1293</v>
      </c>
      <c r="I38" s="39" t="s">
        <v>1246</v>
      </c>
      <c r="J38" s="39" t="s">
        <v>1427</v>
      </c>
      <c r="K38" s="86">
        <v>40757</v>
      </c>
      <c r="L38" s="6" t="str">
        <f ca="1">DATEDIF(K38,TODAY(),"y")&amp;" anos, "&amp;DATEDIF(K38,TODAY(),"YM")&amp;" meses "&amp;DATEDIF(K38,TODAY(),"MD")&amp;" dias"</f>
        <v>11 anos, 1 meses 30 dias</v>
      </c>
      <c r="M38" s="27" t="s">
        <v>35</v>
      </c>
      <c r="N38" s="78">
        <v>21</v>
      </c>
      <c r="O38" s="85" t="s">
        <v>18</v>
      </c>
      <c r="P38" s="29">
        <v>66</v>
      </c>
      <c r="Q38" s="71" t="s">
        <v>18</v>
      </c>
    </row>
    <row r="39" spans="1:17" ht="15.75" customHeight="1">
      <c r="A39" s="29" t="s">
        <v>1526</v>
      </c>
      <c r="B39" s="29" t="s">
        <v>1527</v>
      </c>
      <c r="C39" s="29" t="s">
        <v>1528</v>
      </c>
      <c r="D39" s="29" t="s">
        <v>1529</v>
      </c>
      <c r="E39" s="29" t="s">
        <v>1530</v>
      </c>
      <c r="G39" s="38" t="s">
        <v>1343</v>
      </c>
      <c r="H39" s="29" t="s">
        <v>1534</v>
      </c>
      <c r="I39" s="29" t="s">
        <v>1525</v>
      </c>
      <c r="K39" s="86">
        <v>42688</v>
      </c>
      <c r="L39" s="6" t="str">
        <f ca="1">DATEDIF(K39,TODAY(),"y")&amp;" anos, "&amp;DATEDIF(K39,TODAY(),"YM")&amp;" meses "&amp;DATEDIF(K39,TODAY(),"MD")&amp;" dias"</f>
        <v>5 anos, 10 meses 18 dias</v>
      </c>
      <c r="M39" s="29" t="s">
        <v>64</v>
      </c>
      <c r="Q39" s="71" t="s">
        <v>18</v>
      </c>
    </row>
    <row r="40" spans="1:17" ht="15.75" customHeight="1">
      <c r="E40" s="29" t="s">
        <v>1555</v>
      </c>
      <c r="G40" s="38" t="s">
        <v>1343</v>
      </c>
      <c r="H40" s="29" t="s">
        <v>1554</v>
      </c>
      <c r="I40" s="29" t="s">
        <v>1547</v>
      </c>
      <c r="Q40" s="71" t="s">
        <v>18</v>
      </c>
    </row>
    <row r="41" spans="1:17" ht="15.75" customHeight="1">
      <c r="I41" s="29" t="s">
        <v>1129</v>
      </c>
      <c r="Q41" s="71" t="s">
        <v>18</v>
      </c>
    </row>
    <row r="42" spans="1:17" ht="15.75" customHeight="1">
      <c r="I42" s="29" t="s">
        <v>1553</v>
      </c>
      <c r="Q42" s="71" t="s">
        <v>18</v>
      </c>
    </row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spans="1:17" ht="15.75" customHeight="1"/>
    <row r="50" spans="1:17" ht="15.75" customHeight="1">
      <c r="A50" s="8" t="s">
        <v>42</v>
      </c>
      <c r="B50" s="8" t="s">
        <v>177</v>
      </c>
      <c r="C50" s="8" t="s">
        <v>178</v>
      </c>
      <c r="D50" s="8" t="s">
        <v>179</v>
      </c>
      <c r="E50" s="8" t="s">
        <v>45</v>
      </c>
      <c r="F50" s="8"/>
      <c r="G50" s="27" t="s">
        <v>1338</v>
      </c>
      <c r="H50" s="8" t="s">
        <v>1289</v>
      </c>
      <c r="I50" s="39" t="s">
        <v>43</v>
      </c>
      <c r="J50" s="39" t="s">
        <v>1423</v>
      </c>
      <c r="K50" s="18">
        <v>39563</v>
      </c>
      <c r="L50" s="6" t="str">
        <f ca="1">DATEDIF(K50,TODAY(),"y")&amp;" anos, "&amp;DATEDIF(K50,TODAY(),"YM")&amp;" meses "&amp;DATEDIF(K50,TODAY(),"MD")&amp;" dias"</f>
        <v>14 anos, 5 meses 7 dias</v>
      </c>
      <c r="M50" s="8" t="s">
        <v>35</v>
      </c>
      <c r="N50" s="77">
        <v>16</v>
      </c>
      <c r="O50" s="80" t="s">
        <v>18</v>
      </c>
      <c r="P50" s="29">
        <v>100</v>
      </c>
      <c r="Q50" s="71" t="s">
        <v>18</v>
      </c>
    </row>
    <row r="51" spans="1:17" ht="15.75" customHeight="1">
      <c r="A51" s="8" t="s">
        <v>23</v>
      </c>
      <c r="B51" s="8" t="s">
        <v>171</v>
      </c>
      <c r="C51" s="8" t="s">
        <v>172</v>
      </c>
      <c r="D51" s="8" t="s">
        <v>173</v>
      </c>
      <c r="E51" s="8" t="s">
        <v>26</v>
      </c>
      <c r="F51" s="8" t="s">
        <v>174</v>
      </c>
      <c r="G51" s="38" t="s">
        <v>1343</v>
      </c>
      <c r="H51" s="8" t="s">
        <v>1287</v>
      </c>
      <c r="I51" s="27" t="s">
        <v>24</v>
      </c>
      <c r="J51" s="27" t="s">
        <v>1428</v>
      </c>
      <c r="K51" s="18">
        <v>40875</v>
      </c>
      <c r="L51" s="6" t="str">
        <f ca="1">DATEDIF(K51,TODAY(),"y")&amp;" anos, "&amp;DATEDIF(K51,TODAY(),"YM")&amp;" meses "&amp;DATEDIF(K51,TODAY(),"MD")&amp;" dias"</f>
        <v>10 anos, 10 meses 4 dias</v>
      </c>
      <c r="M51" s="27" t="s">
        <v>21</v>
      </c>
      <c r="N51" s="77">
        <v>10</v>
      </c>
      <c r="O51" s="85" t="s">
        <v>18</v>
      </c>
      <c r="P51" s="29">
        <v>125</v>
      </c>
      <c r="Q51" s="71" t="s">
        <v>18</v>
      </c>
    </row>
    <row r="52" spans="1:17" ht="15.75" customHeight="1">
      <c r="E52" s="29" t="s">
        <v>1362</v>
      </c>
      <c r="G52" s="29" t="s">
        <v>1338</v>
      </c>
      <c r="H52" s="29" t="s">
        <v>1361</v>
      </c>
      <c r="I52" s="29" t="s">
        <v>1371</v>
      </c>
      <c r="K52" s="86">
        <v>39622</v>
      </c>
      <c r="L52" s="6" t="str">
        <f t="shared" ref="L52:L58" ca="1" si="2">DATEDIF(K52,TODAY(),"y")&amp;" anos, "&amp;DATEDIF(K52,TODAY(),"YM")&amp;" meses "&amp;DATEDIF(K52,TODAY(),"MD")&amp;" dias"</f>
        <v>14 anos, 3 meses 9 dias</v>
      </c>
      <c r="M52" s="27" t="s">
        <v>35</v>
      </c>
    </row>
    <row r="53" spans="1:17" ht="15.75" customHeight="1">
      <c r="A53" s="8" t="s">
        <v>1211</v>
      </c>
      <c r="B53" s="8" t="s">
        <v>1212</v>
      </c>
      <c r="C53" s="8" t="s">
        <v>1213</v>
      </c>
      <c r="D53" s="8" t="s">
        <v>1214</v>
      </c>
      <c r="E53" s="8" t="s">
        <v>1215</v>
      </c>
      <c r="F53" s="8" t="s">
        <v>1216</v>
      </c>
      <c r="G53" s="27" t="s">
        <v>1340</v>
      </c>
      <c r="H53" s="27" t="s">
        <v>1533</v>
      </c>
      <c r="I53" s="27" t="s">
        <v>1210</v>
      </c>
      <c r="J53" s="27"/>
      <c r="K53" s="87">
        <v>42941</v>
      </c>
      <c r="L53" s="6" t="str">
        <f t="shared" ca="1" si="2"/>
        <v>5 anos, 2 meses 7 dias</v>
      </c>
      <c r="M53" s="27" t="s">
        <v>64</v>
      </c>
      <c r="N53" s="77">
        <v>19</v>
      </c>
      <c r="O53" s="45"/>
      <c r="Q53" s="45"/>
    </row>
    <row r="54" spans="1:17" ht="15.75" customHeight="1">
      <c r="A54" s="8" t="s">
        <v>235</v>
      </c>
      <c r="B54" s="8" t="s">
        <v>236</v>
      </c>
      <c r="C54" s="8" t="s">
        <v>237</v>
      </c>
      <c r="D54" s="8" t="s">
        <v>238</v>
      </c>
      <c r="E54" s="8" t="s">
        <v>239</v>
      </c>
      <c r="F54" s="8" t="s">
        <v>240</v>
      </c>
      <c r="G54" s="27" t="s">
        <v>1338</v>
      </c>
      <c r="H54" s="27" t="s">
        <v>1532</v>
      </c>
      <c r="I54" s="8" t="s">
        <v>241</v>
      </c>
      <c r="J54" s="8"/>
      <c r="K54" s="18">
        <v>42629</v>
      </c>
      <c r="L54" s="6" t="str">
        <f t="shared" ca="1" si="2"/>
        <v>6 anos, 0 meses 16 dias</v>
      </c>
      <c r="M54" s="27" t="s">
        <v>64</v>
      </c>
      <c r="N54" s="77">
        <v>26</v>
      </c>
      <c r="O54" s="17"/>
      <c r="Q54" s="17"/>
    </row>
    <row r="55" spans="1:17" ht="15.75" customHeight="1">
      <c r="A55" s="29" t="s">
        <v>1374</v>
      </c>
      <c r="B55" s="29" t="s">
        <v>1375</v>
      </c>
      <c r="C55" s="29" t="s">
        <v>1377</v>
      </c>
      <c r="D55" s="29" t="s">
        <v>1376</v>
      </c>
      <c r="E55" s="29" t="s">
        <v>1379</v>
      </c>
      <c r="G55" s="27" t="s">
        <v>1341</v>
      </c>
      <c r="H55" s="29" t="s">
        <v>1531</v>
      </c>
      <c r="I55" s="29" t="s">
        <v>1373</v>
      </c>
      <c r="K55" s="86">
        <v>42528</v>
      </c>
      <c r="L55" s="6" t="str">
        <f t="shared" ca="1" si="2"/>
        <v>6 anos, 3 meses 25 dias</v>
      </c>
      <c r="M55" s="29" t="s">
        <v>64</v>
      </c>
      <c r="N55" s="80">
        <v>44706</v>
      </c>
    </row>
    <row r="56" spans="1:17" ht="15.75" customHeight="1">
      <c r="A56" s="29" t="s">
        <v>1412</v>
      </c>
      <c r="B56" s="29" t="s">
        <v>1411</v>
      </c>
      <c r="C56" s="29" t="s">
        <v>1410</v>
      </c>
      <c r="D56" s="29" t="s">
        <v>1416</v>
      </c>
      <c r="E56" s="29" t="s">
        <v>1414</v>
      </c>
      <c r="G56" s="27" t="s">
        <v>1338</v>
      </c>
      <c r="H56" s="27" t="s">
        <v>1413</v>
      </c>
      <c r="I56" s="29" t="s">
        <v>1409</v>
      </c>
      <c r="K56" s="86">
        <v>40814</v>
      </c>
      <c r="L56" s="6" t="str">
        <f t="shared" ca="1" si="2"/>
        <v>11 anos, 0 meses 4 dias</v>
      </c>
      <c r="M56" s="27" t="s">
        <v>21</v>
      </c>
      <c r="Q56" s="71" t="s">
        <v>18</v>
      </c>
    </row>
    <row r="57" spans="1:17" ht="15.75" customHeight="1">
      <c r="G57" s="27" t="s">
        <v>1338</v>
      </c>
      <c r="I57" s="29" t="s">
        <v>1458</v>
      </c>
      <c r="K57" s="86">
        <v>39378</v>
      </c>
      <c r="L57" s="6" t="str">
        <f t="shared" ca="1" si="2"/>
        <v>14 anos, 11 meses 9 dias</v>
      </c>
      <c r="M57" s="27" t="s">
        <v>35</v>
      </c>
      <c r="Q57" s="71" t="s">
        <v>18</v>
      </c>
    </row>
    <row r="58" spans="1:17" ht="15.75" customHeight="1">
      <c r="G58" s="29" t="s">
        <v>1338</v>
      </c>
      <c r="H58" s="29" t="s">
        <v>1367</v>
      </c>
      <c r="I58" s="29" t="s">
        <v>1438</v>
      </c>
      <c r="J58" s="27" t="s">
        <v>1437</v>
      </c>
      <c r="K58" s="86">
        <v>40975</v>
      </c>
      <c r="L58" s="6" t="str">
        <f t="shared" ca="1" si="2"/>
        <v>10 anos, 6 meses 25 dias</v>
      </c>
      <c r="M58" s="29" t="s">
        <v>21</v>
      </c>
      <c r="O58" s="71" t="s">
        <v>18</v>
      </c>
      <c r="P58" s="29">
        <v>125</v>
      </c>
      <c r="Q58" s="71" t="s">
        <v>18</v>
      </c>
    </row>
    <row r="59" spans="1:17" ht="15.75" customHeight="1">
      <c r="E59" s="29" t="s">
        <v>1362</v>
      </c>
      <c r="G59" s="29" t="s">
        <v>1339</v>
      </c>
      <c r="H59" s="29" t="s">
        <v>1361</v>
      </c>
      <c r="I59" s="29" t="s">
        <v>1370</v>
      </c>
      <c r="K59" s="86">
        <v>42076</v>
      </c>
      <c r="L59" s="6" t="str">
        <f ca="1">DATEDIF(K59,TODAY(),"y")&amp;" anos, "&amp;DATEDIF(K59,TODAY(),"YM")&amp;" meses "&amp;DATEDIF(K59,TODAY(),"MD")&amp;" dias"</f>
        <v>7 anos, 6 meses 19 dias</v>
      </c>
      <c r="M59" s="29" t="s">
        <v>64</v>
      </c>
      <c r="Q59" s="71" t="s">
        <v>18</v>
      </c>
    </row>
    <row r="60" spans="1:17" ht="15.75" customHeight="1">
      <c r="A60" s="8" t="s">
        <v>195</v>
      </c>
      <c r="B60" s="8" t="s">
        <v>196</v>
      </c>
      <c r="C60" s="8" t="s">
        <v>197</v>
      </c>
      <c r="D60" s="8" t="s">
        <v>198</v>
      </c>
      <c r="E60" s="8" t="s">
        <v>92</v>
      </c>
      <c r="F60" s="8" t="s">
        <v>199</v>
      </c>
      <c r="G60" s="27" t="s">
        <v>1342</v>
      </c>
      <c r="H60" s="8" t="s">
        <v>1270</v>
      </c>
      <c r="I60" s="8" t="s">
        <v>90</v>
      </c>
      <c r="J60" s="8"/>
      <c r="K60" s="18">
        <v>42667</v>
      </c>
      <c r="L60" s="6" t="str">
        <f ca="1">DATEDIF(K60,TODAY(),"y")&amp;" anos, "&amp;DATEDIF(K60,TODAY(),"YM")&amp;" meses "&amp;DATEDIF(K60,TODAY(),"MD")&amp;" dias"</f>
        <v>5 anos, 11 meses 8 dias</v>
      </c>
      <c r="M60" s="27" t="s">
        <v>64</v>
      </c>
      <c r="N60" s="77">
        <v>12</v>
      </c>
      <c r="O60" s="17"/>
      <c r="Q60" s="71" t="s">
        <v>18</v>
      </c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autoFilter ref="A2:Q39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5"/>
  <sheetViews>
    <sheetView zoomScale="96" zoomScaleNormal="96" workbookViewId="0">
      <pane ySplit="1" topLeftCell="A279" activePane="bottomLeft" state="frozen"/>
      <selection pane="bottomLeft" activeCell="B286" sqref="B286"/>
    </sheetView>
  </sheetViews>
  <sheetFormatPr defaultRowHeight="14.5"/>
  <cols>
    <col min="1" max="1" width="10.81640625" style="29" bestFit="1" customWidth="1"/>
    <col min="2" max="2" width="38.7265625" style="29" bestFit="1" customWidth="1"/>
    <col min="3" max="3" width="11.7265625" style="52" bestFit="1" customWidth="1"/>
    <col min="4" max="4" width="22" style="29" bestFit="1" customWidth="1"/>
    <col min="5" max="5" width="10.7265625" style="29" bestFit="1" customWidth="1"/>
    <col min="6" max="6" width="9.179687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1360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1366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1368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1369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1372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1382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1383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1384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1385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1395</v>
      </c>
    </row>
    <row r="134" spans="1:6">
      <c r="A134" s="38">
        <v>44713</v>
      </c>
      <c r="B134" s="29" t="s">
        <v>1396</v>
      </c>
      <c r="C134" s="52">
        <v>100</v>
      </c>
      <c r="D134" s="29" t="s">
        <v>170</v>
      </c>
    </row>
    <row r="135" spans="1:6">
      <c r="A135" s="38">
        <v>44713</v>
      </c>
      <c r="B135" s="29" t="s">
        <v>1397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1398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1407</v>
      </c>
      <c r="C140" s="52">
        <v>195</v>
      </c>
      <c r="D140" s="29" t="s">
        <v>170</v>
      </c>
    </row>
    <row r="141" spans="1:6">
      <c r="A141" s="38">
        <v>44721</v>
      </c>
      <c r="B141" s="29" t="s">
        <v>1408</v>
      </c>
      <c r="C141" s="52">
        <v>99</v>
      </c>
      <c r="D141" s="29" t="s">
        <v>170</v>
      </c>
    </row>
    <row r="142" spans="1:6">
      <c r="A142" s="38">
        <v>44722</v>
      </c>
      <c r="B142" s="29" t="s">
        <v>1445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1455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1415</v>
      </c>
      <c r="C153" s="52">
        <v>100</v>
      </c>
      <c r="D153" s="29" t="s">
        <v>170</v>
      </c>
    </row>
    <row r="154" spans="1:6">
      <c r="A154" s="38">
        <v>44734</v>
      </c>
      <c r="B154" s="29" t="s">
        <v>1378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1413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1456</v>
      </c>
      <c r="C159" s="52">
        <v>130</v>
      </c>
      <c r="D159" s="29" t="s">
        <v>170</v>
      </c>
      <c r="F159" s="29" t="s">
        <v>1368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1367</v>
      </c>
      <c r="C161" s="52">
        <v>129.9</v>
      </c>
      <c r="D161" s="29" t="s">
        <v>170</v>
      </c>
      <c r="F161" s="29" t="s">
        <v>1471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1482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1483</v>
      </c>
    </row>
    <row r="167" spans="1:6">
      <c r="A167" s="38">
        <v>44746</v>
      </c>
      <c r="B167" s="29" t="s">
        <v>1472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1481</v>
      </c>
    </row>
    <row r="169" spans="1:6">
      <c r="A169" s="38">
        <v>44748</v>
      </c>
      <c r="B169" s="29" t="s">
        <v>1479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1480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1484</v>
      </c>
    </row>
    <row r="172" spans="1:6">
      <c r="A172" s="38">
        <v>44750</v>
      </c>
      <c r="B172" s="29" t="s">
        <v>1485</v>
      </c>
      <c r="C172" s="52">
        <v>130</v>
      </c>
      <c r="D172" s="29" t="s">
        <v>242</v>
      </c>
      <c r="F172" s="29" t="s">
        <v>1368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1380</v>
      </c>
      <c r="C175" s="52">
        <v>99</v>
      </c>
      <c r="D175" s="29" t="s">
        <v>170</v>
      </c>
    </row>
    <row r="176" spans="1:6">
      <c r="A176" s="38">
        <v>44757</v>
      </c>
      <c r="B176" s="29" t="s">
        <v>1446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1486</v>
      </c>
      <c r="C182" s="52">
        <v>130</v>
      </c>
      <c r="D182" s="29" t="s">
        <v>170</v>
      </c>
    </row>
    <row r="183" spans="1:6">
      <c r="A183" s="38">
        <v>44756</v>
      </c>
      <c r="B183" s="29" t="s">
        <v>1495</v>
      </c>
      <c r="C183" s="52">
        <v>130</v>
      </c>
      <c r="D183" s="29" t="s">
        <v>170</v>
      </c>
    </row>
    <row r="184" spans="1:6">
      <c r="A184" s="29">
        <v>13</v>
      </c>
      <c r="B184" s="29" t="s">
        <v>1496</v>
      </c>
      <c r="C184" s="52">
        <v>130</v>
      </c>
    </row>
    <row r="185" spans="1:6">
      <c r="A185" s="29">
        <v>13</v>
      </c>
      <c r="B185" s="29" t="s">
        <v>1497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1453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1502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1503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1368</v>
      </c>
    </row>
    <row r="194" spans="1:6">
      <c r="A194" s="38">
        <v>44765</v>
      </c>
      <c r="B194" s="29" t="s">
        <v>1456</v>
      </c>
      <c r="C194" s="52">
        <v>130</v>
      </c>
      <c r="D194" s="29" t="s">
        <v>182</v>
      </c>
      <c r="F194" s="29" t="s">
        <v>1504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1387</v>
      </c>
      <c r="C197" s="52">
        <v>130</v>
      </c>
      <c r="D197" s="29" t="s">
        <v>182</v>
      </c>
      <c r="F197" s="29" t="s">
        <v>1524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1523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1522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1521</v>
      </c>
    </row>
    <row r="201" spans="1:6">
      <c r="A201" s="38">
        <v>44771</v>
      </c>
      <c r="B201" s="29" t="s">
        <v>1472</v>
      </c>
      <c r="C201" s="52">
        <v>100</v>
      </c>
      <c r="D201" s="29" t="s">
        <v>170</v>
      </c>
    </row>
    <row r="202" spans="1:6">
      <c r="A202" s="38">
        <v>44776</v>
      </c>
      <c r="B202" s="29" t="s">
        <v>1367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4" spans="1:6">
      <c r="A204" s="38">
        <v>44779</v>
      </c>
      <c r="B204" s="29" t="s">
        <v>39</v>
      </c>
      <c r="C204" s="52">
        <v>100</v>
      </c>
      <c r="D204" s="29" t="s">
        <v>176</v>
      </c>
    </row>
    <row r="205" spans="1:6">
      <c r="A205" s="38">
        <v>44778</v>
      </c>
      <c r="B205" s="29" t="s">
        <v>1280</v>
      </c>
      <c r="C205" s="52">
        <v>130</v>
      </c>
      <c r="D205" s="29" t="s">
        <v>242</v>
      </c>
    </row>
    <row r="206" spans="1:6">
      <c r="A206" s="38">
        <v>44779</v>
      </c>
      <c r="B206" s="29" t="s">
        <v>1539</v>
      </c>
      <c r="C206" s="52">
        <v>130</v>
      </c>
      <c r="D206" s="29" t="s">
        <v>170</v>
      </c>
    </row>
    <row r="207" spans="1:6">
      <c r="A207" s="38">
        <v>44779</v>
      </c>
      <c r="B207" s="29" t="s">
        <v>1540</v>
      </c>
      <c r="C207" s="52">
        <v>130</v>
      </c>
      <c r="D207" s="29" t="s">
        <v>170</v>
      </c>
    </row>
    <row r="208" spans="1:6">
      <c r="A208" s="38">
        <v>44778</v>
      </c>
      <c r="B208" s="29" t="s">
        <v>1541</v>
      </c>
      <c r="C208" s="52">
        <v>130</v>
      </c>
      <c r="D208" s="29" t="s">
        <v>170</v>
      </c>
    </row>
    <row r="209" spans="1:6">
      <c r="A209" s="38">
        <v>44776</v>
      </c>
      <c r="B209" s="29" t="s">
        <v>1542</v>
      </c>
      <c r="C209" s="52">
        <v>130</v>
      </c>
      <c r="D209" s="29" t="s">
        <v>176</v>
      </c>
    </row>
    <row r="210" spans="1:6">
      <c r="A210" s="38">
        <v>44781</v>
      </c>
      <c r="B210" s="29" t="s">
        <v>1281</v>
      </c>
      <c r="C210" s="52">
        <v>90</v>
      </c>
      <c r="D210" s="53" t="s">
        <v>170</v>
      </c>
      <c r="F210" s="53"/>
    </row>
    <row r="211" spans="1:6">
      <c r="A211" s="38">
        <v>44781</v>
      </c>
      <c r="B211" s="29" t="s">
        <v>1282</v>
      </c>
      <c r="C211" s="52">
        <v>90</v>
      </c>
      <c r="D211" s="53" t="s">
        <v>170</v>
      </c>
      <c r="F211" s="53" t="s">
        <v>1545</v>
      </c>
    </row>
    <row r="212" spans="1:6">
      <c r="A212" s="38">
        <v>44781</v>
      </c>
      <c r="B212" s="29" t="s">
        <v>1114</v>
      </c>
      <c r="C212" s="52">
        <v>130</v>
      </c>
      <c r="D212" s="29" t="s">
        <v>170</v>
      </c>
      <c r="F212" s="29" t="s">
        <v>1368</v>
      </c>
    </row>
    <row r="213" spans="1:6">
      <c r="A213" s="38">
        <v>44779</v>
      </c>
      <c r="B213" s="29" t="s">
        <v>1546</v>
      </c>
      <c r="C213" s="52">
        <v>130</v>
      </c>
      <c r="D213" s="29" t="s">
        <v>170</v>
      </c>
    </row>
    <row r="214" spans="1:6">
      <c r="A214" s="38">
        <v>44785</v>
      </c>
      <c r="B214" s="29" t="s">
        <v>1380</v>
      </c>
      <c r="C214" s="52">
        <v>130</v>
      </c>
      <c r="D214" s="29" t="s">
        <v>170</v>
      </c>
    </row>
    <row r="215" spans="1:6">
      <c r="A215" s="38">
        <v>44783</v>
      </c>
      <c r="B215" s="29" t="s">
        <v>1274</v>
      </c>
      <c r="C215" s="52">
        <v>130</v>
      </c>
      <c r="D215" s="29" t="s">
        <v>170</v>
      </c>
    </row>
    <row r="216" spans="1:6">
      <c r="A216" s="38">
        <v>44782</v>
      </c>
      <c r="B216" s="29" t="s">
        <v>1287</v>
      </c>
      <c r="C216" s="52">
        <v>130</v>
      </c>
      <c r="D216" s="29" t="s">
        <v>170</v>
      </c>
      <c r="F216" s="29" t="s">
        <v>1311</v>
      </c>
    </row>
    <row r="217" spans="1:6">
      <c r="A217" s="38">
        <v>44783</v>
      </c>
      <c r="B217" s="29" t="s">
        <v>1268</v>
      </c>
      <c r="C217" s="52">
        <v>195</v>
      </c>
      <c r="D217" s="29" t="s">
        <v>242</v>
      </c>
    </row>
    <row r="218" spans="1:6">
      <c r="A218" s="38">
        <v>44786</v>
      </c>
      <c r="B218" s="29" t="s">
        <v>1413</v>
      </c>
      <c r="C218" s="52">
        <v>130</v>
      </c>
      <c r="D218" s="29" t="s">
        <v>170</v>
      </c>
    </row>
    <row r="219" spans="1:6">
      <c r="A219" s="38">
        <v>44786</v>
      </c>
      <c r="B219" s="29" t="s">
        <v>1493</v>
      </c>
      <c r="C219" s="52">
        <v>130</v>
      </c>
      <c r="D219" s="29" t="s">
        <v>242</v>
      </c>
    </row>
    <row r="220" spans="1:6">
      <c r="A220" s="38">
        <v>44786</v>
      </c>
      <c r="B220" s="29" t="s">
        <v>1270</v>
      </c>
      <c r="C220" s="52">
        <v>130</v>
      </c>
      <c r="D220" s="29" t="s">
        <v>170</v>
      </c>
      <c r="F220" s="29" t="s">
        <v>1368</v>
      </c>
    </row>
    <row r="221" spans="1:6">
      <c r="A221" s="38">
        <v>44786</v>
      </c>
      <c r="B221" s="29" t="s">
        <v>1271</v>
      </c>
      <c r="C221" s="52">
        <v>130</v>
      </c>
      <c r="D221" s="29" t="s">
        <v>170</v>
      </c>
    </row>
    <row r="222" spans="1:6">
      <c r="A222" s="38">
        <v>44785</v>
      </c>
      <c r="B222" s="29" t="s">
        <v>1552</v>
      </c>
      <c r="C222" s="52">
        <v>150</v>
      </c>
      <c r="D222" s="29" t="s">
        <v>170</v>
      </c>
    </row>
    <row r="223" spans="1:6">
      <c r="A223" s="38">
        <v>44786</v>
      </c>
      <c r="B223" s="29" t="s">
        <v>73</v>
      </c>
      <c r="C223" s="52">
        <v>100</v>
      </c>
      <c r="D223" s="29" t="s">
        <v>170</v>
      </c>
    </row>
    <row r="224" spans="1:6">
      <c r="A224" s="38">
        <v>44788</v>
      </c>
      <c r="B224" s="29" t="s">
        <v>1500</v>
      </c>
      <c r="C224" s="52">
        <v>130</v>
      </c>
      <c r="D224" s="29" t="s">
        <v>170</v>
      </c>
      <c r="F224" s="29" t="s">
        <v>1368</v>
      </c>
    </row>
    <row r="225" spans="1:6">
      <c r="A225" s="38">
        <v>44789</v>
      </c>
      <c r="B225" s="29" t="s">
        <v>1486</v>
      </c>
      <c r="C225" s="52">
        <v>130</v>
      </c>
      <c r="D225" s="29" t="s">
        <v>170</v>
      </c>
      <c r="F225" s="29" t="s">
        <v>1556</v>
      </c>
    </row>
    <row r="226" spans="1:6">
      <c r="A226" s="38">
        <v>44792</v>
      </c>
      <c r="B226" s="29" t="s">
        <v>1283</v>
      </c>
      <c r="C226" s="52">
        <v>130</v>
      </c>
      <c r="D226" s="29" t="s">
        <v>170</v>
      </c>
      <c r="F226" s="29" t="s">
        <v>1557</v>
      </c>
    </row>
    <row r="227" spans="1:6">
      <c r="A227" s="38">
        <v>44790</v>
      </c>
      <c r="B227" s="29" t="s">
        <v>1505</v>
      </c>
      <c r="C227" s="52">
        <v>130</v>
      </c>
      <c r="D227" s="29" t="s">
        <v>170</v>
      </c>
    </row>
    <row r="228" spans="1:6">
      <c r="A228" s="38">
        <v>44790</v>
      </c>
      <c r="B228" s="29" t="s">
        <v>1510</v>
      </c>
      <c r="C228" s="52">
        <v>130</v>
      </c>
      <c r="D228" s="29" t="s">
        <v>176</v>
      </c>
    </row>
    <row r="229" spans="1:6">
      <c r="A229" s="38">
        <v>44792</v>
      </c>
      <c r="B229" s="29" t="s">
        <v>1294</v>
      </c>
      <c r="C229" s="52">
        <v>130</v>
      </c>
      <c r="D229" s="29" t="s">
        <v>170</v>
      </c>
    </row>
    <row r="230" spans="1:6">
      <c r="A230" s="38">
        <v>44792</v>
      </c>
      <c r="B230" s="29" t="s">
        <v>1291</v>
      </c>
      <c r="C230" s="52">
        <v>130</v>
      </c>
      <c r="D230" s="29" t="s">
        <v>170</v>
      </c>
      <c r="F230" s="29" t="s">
        <v>1558</v>
      </c>
    </row>
    <row r="231" spans="1:6">
      <c r="A231" s="38">
        <v>44789</v>
      </c>
      <c r="B231" s="29" t="s">
        <v>1246</v>
      </c>
      <c r="C231" s="52">
        <v>130</v>
      </c>
      <c r="D231" s="29" t="s">
        <v>170</v>
      </c>
    </row>
    <row r="232" spans="1:6">
      <c r="A232" s="38">
        <v>44791</v>
      </c>
      <c r="B232" s="29" t="s">
        <v>1453</v>
      </c>
      <c r="C232" s="52">
        <v>100</v>
      </c>
      <c r="D232" s="29" t="s">
        <v>170</v>
      </c>
    </row>
    <row r="233" spans="1:6">
      <c r="A233" s="38">
        <v>44797</v>
      </c>
      <c r="B233" s="29" t="s">
        <v>1285</v>
      </c>
      <c r="C233" s="52">
        <v>130</v>
      </c>
      <c r="D233" s="29" t="s">
        <v>242</v>
      </c>
    </row>
    <row r="234" spans="1:6">
      <c r="A234" s="38">
        <v>44798</v>
      </c>
      <c r="B234" s="29" t="s">
        <v>1289</v>
      </c>
      <c r="C234" s="52">
        <v>65</v>
      </c>
      <c r="D234" s="29" t="s">
        <v>170</v>
      </c>
    </row>
    <row r="235" spans="1:6">
      <c r="A235" s="38">
        <v>44799</v>
      </c>
      <c r="B235" s="29" t="s">
        <v>1267</v>
      </c>
      <c r="C235" s="52">
        <v>130</v>
      </c>
      <c r="D235" s="29" t="s">
        <v>170</v>
      </c>
      <c r="F235" s="29" t="s">
        <v>1566</v>
      </c>
    </row>
    <row r="236" spans="1:6">
      <c r="A236" s="38">
        <v>44799</v>
      </c>
      <c r="B236" s="29" t="s">
        <v>1456</v>
      </c>
      <c r="C236" s="52">
        <v>130</v>
      </c>
      <c r="D236" s="29" t="s">
        <v>170</v>
      </c>
      <c r="F236" s="29" t="s">
        <v>1565</v>
      </c>
    </row>
    <row r="237" spans="1:6">
      <c r="A237" s="38">
        <v>44802</v>
      </c>
      <c r="B237" s="29" t="s">
        <v>1284</v>
      </c>
      <c r="C237" s="52">
        <v>45</v>
      </c>
      <c r="F237" s="29" t="s">
        <v>1571</v>
      </c>
    </row>
    <row r="238" spans="1:6">
      <c r="A238" s="38">
        <v>44804</v>
      </c>
      <c r="B238" s="29" t="s">
        <v>1278</v>
      </c>
      <c r="C238" s="52">
        <v>130</v>
      </c>
      <c r="D238" s="29" t="s">
        <v>170</v>
      </c>
    </row>
    <row r="239" spans="1:6">
      <c r="A239" s="38">
        <v>44804</v>
      </c>
      <c r="B239" s="29" t="s">
        <v>1277</v>
      </c>
      <c r="C239" s="52">
        <v>130</v>
      </c>
      <c r="D239" s="29" t="s">
        <v>170</v>
      </c>
    </row>
    <row r="240" spans="1:6">
      <c r="A240" s="38">
        <v>44804</v>
      </c>
      <c r="B240" s="29" t="s">
        <v>1387</v>
      </c>
      <c r="C240" s="52">
        <v>130</v>
      </c>
      <c r="D240" s="29" t="s">
        <v>170</v>
      </c>
    </row>
    <row r="241" spans="1:6">
      <c r="A241" s="38">
        <v>44804</v>
      </c>
      <c r="B241" s="29" t="s">
        <v>1273</v>
      </c>
      <c r="C241" s="52">
        <v>130</v>
      </c>
      <c r="D241" s="29" t="s">
        <v>170</v>
      </c>
      <c r="F241" s="29" t="s">
        <v>1575</v>
      </c>
    </row>
    <row r="242" spans="1:6">
      <c r="A242" s="38">
        <v>44806</v>
      </c>
      <c r="B242" s="29" t="s">
        <v>1290</v>
      </c>
      <c r="C242" s="52">
        <v>130</v>
      </c>
      <c r="D242" s="29" t="s">
        <v>170</v>
      </c>
      <c r="F242" s="29" t="s">
        <v>1574</v>
      </c>
    </row>
    <row r="243" spans="1:6">
      <c r="A243" s="38">
        <v>44804</v>
      </c>
      <c r="B243" s="29" t="s">
        <v>1572</v>
      </c>
      <c r="C243" s="52">
        <v>100</v>
      </c>
      <c r="D243" s="29" t="s">
        <v>170</v>
      </c>
    </row>
    <row r="244" spans="1:6">
      <c r="A244" s="38">
        <v>44807</v>
      </c>
      <c r="B244" s="29" t="s">
        <v>1287</v>
      </c>
      <c r="C244" s="52">
        <v>65</v>
      </c>
      <c r="D244" s="29" t="s">
        <v>170</v>
      </c>
      <c r="F244" s="29" t="s">
        <v>1573</v>
      </c>
    </row>
    <row r="245" spans="1:6">
      <c r="A245" s="38">
        <v>44806</v>
      </c>
      <c r="B245" s="29" t="s">
        <v>1576</v>
      </c>
      <c r="C245" s="52">
        <v>130</v>
      </c>
      <c r="D245" s="29" t="s">
        <v>170</v>
      </c>
      <c r="F245" s="29" t="s">
        <v>1577</v>
      </c>
    </row>
    <row r="246" spans="1:6">
      <c r="A246" s="38">
        <v>44809</v>
      </c>
      <c r="B246" s="29" t="s">
        <v>1541</v>
      </c>
      <c r="C246" s="52">
        <v>130</v>
      </c>
      <c r="D246" s="29" t="s">
        <v>170</v>
      </c>
    </row>
    <row r="247" spans="1:6">
      <c r="A247" s="38">
        <v>44812</v>
      </c>
      <c r="B247" s="29" t="s">
        <v>1114</v>
      </c>
      <c r="C247" s="52">
        <v>129.9</v>
      </c>
      <c r="D247" s="29" t="s">
        <v>170</v>
      </c>
      <c r="F247" s="29" t="s">
        <v>1588</v>
      </c>
    </row>
    <row r="248" spans="1:6">
      <c r="A248" s="38">
        <v>44819</v>
      </c>
      <c r="B248" s="29" t="s">
        <v>1458</v>
      </c>
      <c r="C248" s="52">
        <v>100</v>
      </c>
      <c r="D248" s="29" t="s">
        <v>170</v>
      </c>
    </row>
    <row r="249" spans="1:6">
      <c r="A249" s="38">
        <v>44813</v>
      </c>
      <c r="B249" s="29" t="s">
        <v>1590</v>
      </c>
      <c r="C249" s="52">
        <v>130</v>
      </c>
      <c r="D249" s="29" t="s">
        <v>170</v>
      </c>
    </row>
    <row r="250" spans="1:6">
      <c r="A250" s="38">
        <v>44814</v>
      </c>
      <c r="B250" s="29" t="s">
        <v>1380</v>
      </c>
      <c r="C250" s="52">
        <v>130</v>
      </c>
      <c r="D250" s="29" t="s">
        <v>1586</v>
      </c>
      <c r="F250" s="29" t="s">
        <v>1587</v>
      </c>
    </row>
    <row r="251" spans="1:6">
      <c r="A251" s="38">
        <v>44814</v>
      </c>
      <c r="B251" s="29" t="s">
        <v>73</v>
      </c>
      <c r="C251" s="52">
        <v>100</v>
      </c>
      <c r="D251" s="29" t="s">
        <v>170</v>
      </c>
    </row>
    <row r="252" spans="1:6">
      <c r="A252" s="38">
        <v>44814</v>
      </c>
      <c r="B252" s="29" t="s">
        <v>1493</v>
      </c>
      <c r="C252" s="52">
        <v>130</v>
      </c>
      <c r="D252" s="29" t="s">
        <v>242</v>
      </c>
    </row>
    <row r="253" spans="1:6">
      <c r="A253" s="38">
        <v>44816</v>
      </c>
      <c r="B253" s="29" t="s">
        <v>1281</v>
      </c>
      <c r="C253" s="52">
        <v>90</v>
      </c>
      <c r="D253" s="29" t="s">
        <v>170</v>
      </c>
    </row>
    <row r="254" spans="1:6">
      <c r="A254" s="38">
        <v>44813</v>
      </c>
      <c r="B254" s="29" t="s">
        <v>1282</v>
      </c>
      <c r="C254" s="52">
        <v>130</v>
      </c>
      <c r="D254" s="29" t="s">
        <v>170</v>
      </c>
      <c r="F254" s="29" t="s">
        <v>1589</v>
      </c>
    </row>
    <row r="255" spans="1:6">
      <c r="A255" s="38">
        <v>44819</v>
      </c>
      <c r="B255" s="29" t="s">
        <v>1271</v>
      </c>
      <c r="C255" s="52">
        <v>130</v>
      </c>
      <c r="D255" s="29" t="s">
        <v>170</v>
      </c>
    </row>
    <row r="256" spans="1:6">
      <c r="A256" s="38">
        <v>44819</v>
      </c>
      <c r="B256" s="8" t="s">
        <v>1294</v>
      </c>
      <c r="C256" s="52">
        <v>130</v>
      </c>
      <c r="D256" s="29" t="s">
        <v>170</v>
      </c>
    </row>
    <row r="257" spans="1:6">
      <c r="A257" s="38">
        <v>44818</v>
      </c>
      <c r="B257" s="29" t="s">
        <v>1585</v>
      </c>
      <c r="C257" s="52">
        <v>130</v>
      </c>
      <c r="D257" s="29" t="s">
        <v>170</v>
      </c>
    </row>
    <row r="258" spans="1:6">
      <c r="A258" s="38">
        <v>44818</v>
      </c>
      <c r="B258" s="29" t="s">
        <v>1280</v>
      </c>
      <c r="C258" s="52">
        <v>130</v>
      </c>
      <c r="D258" s="29" t="s">
        <v>242</v>
      </c>
    </row>
    <row r="259" spans="1:6">
      <c r="A259" s="38">
        <v>44812</v>
      </c>
      <c r="B259" s="29" t="s">
        <v>1274</v>
      </c>
      <c r="C259" s="52">
        <v>195</v>
      </c>
      <c r="D259" s="29" t="s">
        <v>170</v>
      </c>
    </row>
    <row r="260" spans="1:6">
      <c r="A260" s="38">
        <v>44782</v>
      </c>
      <c r="B260" s="29" t="s">
        <v>1287</v>
      </c>
      <c r="C260" s="52">
        <v>65</v>
      </c>
      <c r="D260" s="29" t="s">
        <v>170</v>
      </c>
      <c r="F260" s="29" t="s">
        <v>1573</v>
      </c>
    </row>
    <row r="261" spans="1:6">
      <c r="A261" s="38">
        <v>44782</v>
      </c>
      <c r="B261" s="29" t="s">
        <v>1486</v>
      </c>
      <c r="C261" s="52">
        <v>130</v>
      </c>
      <c r="D261" s="29" t="s">
        <v>170</v>
      </c>
      <c r="F261" s="29" t="s">
        <v>1591</v>
      </c>
    </row>
    <row r="262" spans="1:6">
      <c r="A262" s="38">
        <v>44782</v>
      </c>
      <c r="B262" s="29" t="s">
        <v>1516</v>
      </c>
      <c r="C262" s="52">
        <v>130</v>
      </c>
      <c r="D262" s="29" t="s">
        <v>170</v>
      </c>
      <c r="F262" s="29" t="s">
        <v>1592</v>
      </c>
    </row>
    <row r="263" spans="1:6">
      <c r="A263" s="38">
        <v>44821</v>
      </c>
      <c r="B263" s="29" t="s">
        <v>1381</v>
      </c>
      <c r="C263" s="52">
        <v>130</v>
      </c>
      <c r="D263" s="29" t="s">
        <v>170</v>
      </c>
    </row>
    <row r="264" spans="1:6">
      <c r="A264" s="38">
        <v>44820</v>
      </c>
      <c r="B264" s="29" t="s">
        <v>1593</v>
      </c>
      <c r="C264" s="52">
        <v>150</v>
      </c>
      <c r="D264" s="29" t="s">
        <v>170</v>
      </c>
      <c r="F264" s="29" t="s">
        <v>1599</v>
      </c>
    </row>
    <row r="265" spans="1:6">
      <c r="A265" s="38">
        <v>44820</v>
      </c>
      <c r="B265" s="29" t="s">
        <v>1292</v>
      </c>
      <c r="C265" s="52">
        <v>130</v>
      </c>
      <c r="D265" s="29" t="s">
        <v>170</v>
      </c>
    </row>
    <row r="266" spans="1:6">
      <c r="A266" s="38">
        <v>44820</v>
      </c>
      <c r="B266" s="29" t="s">
        <v>1601</v>
      </c>
      <c r="C266" s="52">
        <v>130</v>
      </c>
      <c r="D266" s="29" t="s">
        <v>170</v>
      </c>
      <c r="F266" s="29" t="s">
        <v>1368</v>
      </c>
    </row>
    <row r="267" spans="1:6">
      <c r="A267" s="38">
        <v>44825</v>
      </c>
      <c r="B267" s="29" t="s">
        <v>1267</v>
      </c>
      <c r="C267" s="52">
        <v>130</v>
      </c>
      <c r="D267" s="29" t="s">
        <v>170</v>
      </c>
      <c r="F267" s="29" t="s">
        <v>1606</v>
      </c>
    </row>
    <row r="268" spans="1:6">
      <c r="B268" s="29" t="s">
        <v>1273</v>
      </c>
      <c r="C268" s="52" t="s">
        <v>93</v>
      </c>
    </row>
    <row r="269" spans="1:6">
      <c r="B269" s="29" t="s">
        <v>1284</v>
      </c>
      <c r="C269" s="52" t="s">
        <v>93</v>
      </c>
    </row>
    <row r="270" spans="1:6">
      <c r="B270" s="29" t="s">
        <v>1584</v>
      </c>
      <c r="C270" s="52" t="s">
        <v>93</v>
      </c>
    </row>
    <row r="271" spans="1:6">
      <c r="A271" s="38">
        <v>44832</v>
      </c>
      <c r="B271" s="29" t="s">
        <v>1456</v>
      </c>
      <c r="C271" s="52">
        <v>130</v>
      </c>
      <c r="D271" s="29" t="s">
        <v>242</v>
      </c>
      <c r="F271" s="29" t="s">
        <v>1607</v>
      </c>
    </row>
    <row r="272" spans="1:6">
      <c r="A272" s="38">
        <v>44835</v>
      </c>
      <c r="B272" s="29" t="s">
        <v>1278</v>
      </c>
      <c r="C272" s="52">
        <v>130</v>
      </c>
      <c r="D272" s="29" t="s">
        <v>170</v>
      </c>
    </row>
    <row r="273" spans="1:4">
      <c r="A273" s="38">
        <v>44835</v>
      </c>
      <c r="B273" s="29" t="s">
        <v>1387</v>
      </c>
      <c r="C273" s="52">
        <v>130</v>
      </c>
      <c r="D273" s="29" t="s">
        <v>170</v>
      </c>
    </row>
    <row r="274" spans="1:4">
      <c r="A274" s="38">
        <v>44835</v>
      </c>
      <c r="B274" s="29" t="s">
        <v>1277</v>
      </c>
      <c r="C274" s="52">
        <v>130</v>
      </c>
      <c r="D274" s="29" t="s">
        <v>170</v>
      </c>
    </row>
    <row r="277" spans="1:4">
      <c r="B277" s="29" t="s">
        <v>1626</v>
      </c>
      <c r="C277" s="52">
        <v>130</v>
      </c>
    </row>
    <row r="278" spans="1:4">
      <c r="B278" s="29" t="s">
        <v>1133</v>
      </c>
      <c r="C278" s="52">
        <v>130</v>
      </c>
    </row>
    <row r="279" spans="1:4">
      <c r="B279" s="29" t="s">
        <v>1442</v>
      </c>
      <c r="C279" s="52">
        <v>100</v>
      </c>
    </row>
    <row r="280" spans="1:4">
      <c r="B280" s="29" t="s">
        <v>1600</v>
      </c>
      <c r="C280" s="52">
        <v>100</v>
      </c>
    </row>
    <row r="288" spans="1:4">
      <c r="B288" s="29" t="s">
        <v>1291</v>
      </c>
      <c r="C288" s="52">
        <v>326</v>
      </c>
      <c r="D288" s="29" t="s">
        <v>93</v>
      </c>
    </row>
    <row r="289" spans="2:4">
      <c r="B289" s="29" t="s">
        <v>1290</v>
      </c>
      <c r="C289" s="52">
        <v>150</v>
      </c>
      <c r="D289" s="29" t="s">
        <v>93</v>
      </c>
    </row>
    <row r="292" spans="2:4">
      <c r="B292" s="29" t="s">
        <v>1283</v>
      </c>
      <c r="C292" s="52">
        <v>201</v>
      </c>
      <c r="D292" s="29" t="s">
        <v>93</v>
      </c>
    </row>
    <row r="294" spans="2:4">
      <c r="B294" s="29" t="s">
        <v>1285</v>
      </c>
      <c r="C294" s="52">
        <v>200</v>
      </c>
    </row>
    <row r="295" spans="2:4">
      <c r="B295" s="29" t="s">
        <v>1268</v>
      </c>
      <c r="C295" s="52">
        <v>375</v>
      </c>
    </row>
    <row r="299" spans="2:4">
      <c r="B299" s="29" t="s">
        <v>39</v>
      </c>
      <c r="C299" s="52">
        <v>100</v>
      </c>
    </row>
    <row r="305" spans="2:3">
      <c r="B305" s="29" t="s">
        <v>1453</v>
      </c>
      <c r="C305" s="52" t="s">
        <v>93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B9" sqref="B9"/>
    </sheetView>
  </sheetViews>
  <sheetFormatPr defaultRowHeight="14.5"/>
  <cols>
    <col min="1" max="1" width="10.7265625" bestFit="1" customWidth="1"/>
    <col min="2" max="2" width="22.54296875" bestFit="1" customWidth="1"/>
    <col min="3" max="3" width="8.1796875" style="90" bestFit="1" customWidth="1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44819</v>
      </c>
      <c r="B2" s="29" t="s">
        <v>1594</v>
      </c>
      <c r="C2" s="52">
        <v>65</v>
      </c>
      <c r="D2" s="29" t="s">
        <v>170</v>
      </c>
      <c r="E2" s="29"/>
      <c r="F2" s="29"/>
    </row>
    <row r="3" spans="1:6">
      <c r="A3" s="38">
        <v>44819</v>
      </c>
      <c r="B3" s="53" t="s">
        <v>1624</v>
      </c>
      <c r="C3" s="52">
        <v>65</v>
      </c>
      <c r="D3" s="53" t="s">
        <v>170</v>
      </c>
      <c r="E3" s="29"/>
      <c r="F3" s="29"/>
    </row>
    <row r="4" spans="1:6">
      <c r="A4" s="38">
        <v>44819</v>
      </c>
      <c r="B4" s="53" t="s">
        <v>1597</v>
      </c>
      <c r="C4" s="52"/>
      <c r="D4" s="29"/>
      <c r="E4" s="29"/>
      <c r="F4" s="29"/>
    </row>
    <row r="5" spans="1:6">
      <c r="A5" s="38">
        <v>44819</v>
      </c>
      <c r="B5" s="53" t="s">
        <v>1623</v>
      </c>
      <c r="C5" s="52"/>
      <c r="D5" s="29"/>
      <c r="E5" s="29"/>
      <c r="F5" s="29"/>
    </row>
    <row r="6" spans="1:6">
      <c r="A6" s="38">
        <v>44819</v>
      </c>
      <c r="B6" s="53" t="s">
        <v>1621</v>
      </c>
      <c r="C6" s="52"/>
      <c r="D6" s="29"/>
      <c r="E6" s="29"/>
      <c r="F6" s="29"/>
    </row>
    <row r="7" spans="1:6">
      <c r="A7" s="38">
        <v>44819</v>
      </c>
      <c r="B7" s="53" t="s">
        <v>1619</v>
      </c>
      <c r="C7" s="52"/>
      <c r="D7" s="29"/>
      <c r="E7" s="29"/>
      <c r="F7" s="29"/>
    </row>
    <row r="8" spans="1:6">
      <c r="A8" s="38">
        <v>44819</v>
      </c>
      <c r="B8" s="53" t="s">
        <v>1598</v>
      </c>
      <c r="C8" s="52"/>
      <c r="D8" s="29"/>
      <c r="E8" s="29"/>
      <c r="F8" s="29"/>
    </row>
    <row r="9" spans="1:6">
      <c r="A9" s="38">
        <v>44819</v>
      </c>
      <c r="B9" s="53" t="s">
        <v>1620</v>
      </c>
      <c r="C9" s="52"/>
      <c r="D9" s="29"/>
      <c r="E9" s="29"/>
      <c r="F9" s="29"/>
    </row>
    <row r="10" spans="1:6">
      <c r="A10" s="38">
        <v>44826</v>
      </c>
      <c r="B10" s="29" t="s">
        <v>1617</v>
      </c>
      <c r="C10" s="52"/>
      <c r="D10" s="29"/>
      <c r="E10" s="29"/>
      <c r="F10" s="29"/>
    </row>
    <row r="11" spans="1:6">
      <c r="A11" s="38">
        <v>44826</v>
      </c>
      <c r="B11" s="29" t="s">
        <v>1597</v>
      </c>
      <c r="C11" s="52"/>
      <c r="D11" s="29"/>
      <c r="E11" s="29"/>
      <c r="F11" s="29"/>
    </row>
    <row r="12" spans="1:6">
      <c r="A12" s="38">
        <v>44826</v>
      </c>
      <c r="B12" s="29" t="s">
        <v>1619</v>
      </c>
      <c r="C12" s="52"/>
      <c r="D12" s="29"/>
      <c r="E12" s="29"/>
      <c r="F12" s="29"/>
    </row>
    <row r="13" spans="1:6">
      <c r="A13" s="38">
        <v>44826</v>
      </c>
      <c r="B13" s="29" t="s">
        <v>1625</v>
      </c>
      <c r="C13" s="52"/>
      <c r="D13" s="29"/>
      <c r="E13" s="29"/>
      <c r="F13" s="29"/>
    </row>
    <row r="14" spans="1:6">
      <c r="A14" s="38">
        <v>44826</v>
      </c>
      <c r="B14" s="29" t="s">
        <v>1620</v>
      </c>
      <c r="C14" s="52"/>
      <c r="D14" s="29"/>
      <c r="E14" s="29"/>
      <c r="F14" s="29"/>
    </row>
    <row r="15" spans="1:6">
      <c r="A15" s="38">
        <v>44833</v>
      </c>
      <c r="B15" s="29" t="s">
        <v>1617</v>
      </c>
      <c r="C15" s="52"/>
      <c r="D15" s="29"/>
      <c r="E15" s="29"/>
      <c r="F15" s="29"/>
    </row>
    <row r="16" spans="1:6">
      <c r="A16" s="38">
        <v>44833</v>
      </c>
      <c r="B16" s="29" t="s">
        <v>1597</v>
      </c>
      <c r="C16" s="52"/>
      <c r="D16" s="29"/>
      <c r="E16" s="29"/>
      <c r="F16" s="29"/>
    </row>
    <row r="17" spans="1:6">
      <c r="A17" s="38">
        <v>44833</v>
      </c>
      <c r="B17" s="29" t="s">
        <v>1618</v>
      </c>
      <c r="C17" s="52"/>
      <c r="D17" s="29"/>
      <c r="E17" s="29"/>
      <c r="F17" s="29"/>
    </row>
    <row r="18" spans="1:6">
      <c r="A18" s="38">
        <v>44833</v>
      </c>
      <c r="B18" s="29" t="s">
        <v>1619</v>
      </c>
      <c r="C18" s="52"/>
      <c r="D18" s="29"/>
      <c r="E18" s="29"/>
      <c r="F18" s="29"/>
    </row>
    <row r="19" spans="1:6">
      <c r="A19" s="38">
        <v>44833</v>
      </c>
      <c r="B19" s="29" t="s">
        <v>1620</v>
      </c>
      <c r="C19" s="52"/>
      <c r="D19" s="29"/>
      <c r="E19" s="29"/>
      <c r="F19" s="29"/>
    </row>
    <row r="20" spans="1:6">
      <c r="A20" s="38">
        <v>44833</v>
      </c>
      <c r="B20" s="29" t="s">
        <v>1621</v>
      </c>
      <c r="C20" s="52"/>
      <c r="D20" s="29"/>
      <c r="E20" s="29"/>
      <c r="F20" s="29"/>
    </row>
    <row r="21" spans="1:6">
      <c r="A21" s="38">
        <v>44833</v>
      </c>
      <c r="B21" s="29" t="s">
        <v>1622</v>
      </c>
      <c r="C21" s="52"/>
      <c r="D21" s="29"/>
      <c r="E21" s="29"/>
      <c r="F21" s="29"/>
    </row>
    <row r="22" spans="1:6">
      <c r="A22" s="29"/>
      <c r="B22" s="29"/>
      <c r="C22" s="52"/>
      <c r="D22" s="29"/>
      <c r="E22" s="29"/>
      <c r="F22" s="29"/>
    </row>
    <row r="23" spans="1:6">
      <c r="A23" s="29"/>
      <c r="B23" s="29"/>
      <c r="C23" s="52"/>
      <c r="D23" s="29"/>
      <c r="E23" s="29"/>
      <c r="F23" s="29"/>
    </row>
    <row r="24" spans="1:6">
      <c r="A24" s="29"/>
      <c r="B24" s="29"/>
      <c r="C24" s="52"/>
      <c r="D24" s="29"/>
      <c r="E24" s="29"/>
      <c r="F24" s="29"/>
    </row>
    <row r="25" spans="1:6">
      <c r="A25" s="29"/>
      <c r="B25" s="29"/>
      <c r="C25" s="52"/>
      <c r="D25" s="29"/>
      <c r="E25" s="29"/>
      <c r="F25" s="29"/>
    </row>
    <row r="26" spans="1:6">
      <c r="A26" s="29"/>
      <c r="B26" s="29"/>
      <c r="C26" s="52"/>
      <c r="D26" s="29"/>
      <c r="E26" s="29"/>
      <c r="F26" s="29"/>
    </row>
    <row r="27" spans="1:6">
      <c r="A27" s="29"/>
      <c r="B27" s="29"/>
      <c r="C27" s="52"/>
      <c r="D27" s="29"/>
      <c r="E27" s="29"/>
      <c r="F27" s="29"/>
    </row>
    <row r="28" spans="1:6">
      <c r="A28" s="29"/>
      <c r="B28" s="29"/>
      <c r="C28" s="52"/>
      <c r="D28" s="29"/>
      <c r="E28" s="29"/>
      <c r="F28" s="29"/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5"/>
  <cols>
    <col min="1" max="1" width="10.7265625" style="29" bestFit="1" customWidth="1"/>
    <col min="2" max="2" width="14.7265625" style="29" bestFit="1" customWidth="1"/>
    <col min="3" max="3" width="9.1796875" style="52"/>
    <col min="4" max="4" width="9.1796875" style="55"/>
    <col min="5" max="5" width="9.179687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>
      <c r="A2" s="38">
        <v>44660</v>
      </c>
      <c r="B2" s="29" t="s">
        <v>1115</v>
      </c>
      <c r="C2" s="52">
        <v>0.5</v>
      </c>
      <c r="D2" s="55" t="s">
        <v>1303</v>
      </c>
    </row>
    <row r="3" spans="1:5">
      <c r="A3" s="38">
        <v>44762</v>
      </c>
      <c r="B3" s="29" t="s">
        <v>1501</v>
      </c>
      <c r="C3" s="52">
        <f>5+5+5</f>
        <v>15</v>
      </c>
      <c r="D3" s="55" t="s">
        <v>1457</v>
      </c>
      <c r="E3" s="71" t="s">
        <v>93</v>
      </c>
    </row>
    <row r="4" spans="1:5">
      <c r="A4" s="38">
        <v>44771</v>
      </c>
      <c r="B4" s="29" t="s">
        <v>1199</v>
      </c>
      <c r="C4" s="52">
        <f>3+2.5</f>
        <v>5.5</v>
      </c>
      <c r="D4" s="55" t="s">
        <v>1609</v>
      </c>
      <c r="E4" s="71" t="s">
        <v>93</v>
      </c>
    </row>
    <row r="5" spans="1:5">
      <c r="A5" s="38">
        <v>44771</v>
      </c>
      <c r="B5" s="29" t="s">
        <v>1140</v>
      </c>
      <c r="C5" s="52">
        <v>4</v>
      </c>
      <c r="D5" s="55" t="s">
        <v>1614</v>
      </c>
      <c r="E5" s="71" t="s">
        <v>93</v>
      </c>
    </row>
    <row r="6" spans="1:5">
      <c r="A6" s="38">
        <v>44771</v>
      </c>
      <c r="B6" s="29" t="s">
        <v>1561</v>
      </c>
      <c r="C6" s="52">
        <f>3+5</f>
        <v>8</v>
      </c>
      <c r="D6" s="55" t="s">
        <v>1612</v>
      </c>
    </row>
    <row r="7" spans="1:5">
      <c r="A7" s="38">
        <v>44772</v>
      </c>
      <c r="B7" s="29" t="s">
        <v>1538</v>
      </c>
      <c r="C7" s="52">
        <f>6.5+6.5</f>
        <v>13</v>
      </c>
      <c r="D7" s="55" t="s">
        <v>1610</v>
      </c>
    </row>
    <row r="8" spans="1:5">
      <c r="A8" s="38">
        <v>44772</v>
      </c>
      <c r="B8" s="29" t="s">
        <v>1140</v>
      </c>
      <c r="C8" s="52">
        <v>2.5</v>
      </c>
      <c r="D8" s="55" t="s">
        <v>1189</v>
      </c>
      <c r="E8" s="71" t="s">
        <v>93</v>
      </c>
    </row>
    <row r="9" spans="1:5">
      <c r="A9" s="38">
        <v>44776</v>
      </c>
      <c r="B9" s="29" t="s">
        <v>1199</v>
      </c>
      <c r="C9" s="52">
        <f>3+3+5</f>
        <v>11</v>
      </c>
      <c r="D9" s="55" t="s">
        <v>1608</v>
      </c>
      <c r="E9" s="71" t="s">
        <v>93</v>
      </c>
    </row>
    <row r="10" spans="1:5">
      <c r="A10" s="38">
        <v>44776</v>
      </c>
      <c r="B10" s="29" t="s">
        <v>1561</v>
      </c>
      <c r="C10" s="52">
        <v>5</v>
      </c>
      <c r="D10" s="55" t="s">
        <v>1569</v>
      </c>
    </row>
    <row r="11" spans="1:5">
      <c r="A11" s="38">
        <v>44778</v>
      </c>
      <c r="B11" s="29" t="s">
        <v>1561</v>
      </c>
      <c r="C11" s="52">
        <f>6 + 5</f>
        <v>11</v>
      </c>
      <c r="D11" s="55" t="s">
        <v>1613</v>
      </c>
    </row>
    <row r="12" spans="1:5">
      <c r="A12" s="38">
        <v>44779</v>
      </c>
      <c r="B12" s="29" t="s">
        <v>1538</v>
      </c>
      <c r="C12" s="52">
        <v>4</v>
      </c>
      <c r="D12" s="55" t="s">
        <v>1611</v>
      </c>
    </row>
    <row r="13" spans="1:5">
      <c r="A13" s="38">
        <v>44779</v>
      </c>
      <c r="B13" s="29" t="s">
        <v>1140</v>
      </c>
      <c r="C13" s="52">
        <v>2.5</v>
      </c>
      <c r="D13" s="55" t="s">
        <v>1189</v>
      </c>
      <c r="E13" s="71" t="s">
        <v>93</v>
      </c>
    </row>
    <row r="14" spans="1:5">
      <c r="A14" s="38">
        <v>44783</v>
      </c>
      <c r="B14" s="29" t="s">
        <v>1548</v>
      </c>
      <c r="C14" s="52">
        <v>0.5</v>
      </c>
      <c r="D14" s="55" t="s">
        <v>1303</v>
      </c>
    </row>
    <row r="15" spans="1:5">
      <c r="A15" s="38">
        <v>44785</v>
      </c>
      <c r="B15" s="29" t="s">
        <v>1549</v>
      </c>
      <c r="C15" s="52">
        <v>3</v>
      </c>
      <c r="D15" s="55" t="s">
        <v>1550</v>
      </c>
    </row>
    <row r="16" spans="1:5">
      <c r="A16" s="38">
        <v>44786</v>
      </c>
      <c r="B16" s="29" t="s">
        <v>1538</v>
      </c>
      <c r="C16" s="52">
        <v>2.5</v>
      </c>
      <c r="D16" s="55" t="s">
        <v>1189</v>
      </c>
    </row>
    <row r="17" spans="1:5">
      <c r="A17" s="38">
        <v>44786</v>
      </c>
      <c r="B17" s="29" t="s">
        <v>1140</v>
      </c>
      <c r="C17" s="52">
        <f>7+6+7</f>
        <v>20</v>
      </c>
      <c r="D17" s="55" t="s">
        <v>1615</v>
      </c>
      <c r="E17" s="71" t="s">
        <v>93</v>
      </c>
    </row>
    <row r="18" spans="1:5">
      <c r="A18" s="38">
        <v>44786</v>
      </c>
      <c r="B18" s="29" t="s">
        <v>1616</v>
      </c>
      <c r="C18" s="52">
        <v>2.5</v>
      </c>
      <c r="D18" s="55" t="s">
        <v>1189</v>
      </c>
    </row>
    <row r="19" spans="1:5">
      <c r="A19" s="38">
        <v>44786</v>
      </c>
      <c r="B19" s="29" t="s">
        <v>1551</v>
      </c>
      <c r="C19" s="52">
        <v>2.5</v>
      </c>
      <c r="D19" s="55" t="s">
        <v>1189</v>
      </c>
    </row>
    <row r="20" spans="1:5">
      <c r="A20" s="38">
        <v>44792</v>
      </c>
      <c r="B20" s="29" t="s">
        <v>1501</v>
      </c>
      <c r="C20" s="52">
        <f>6+2.5+2.5</f>
        <v>11</v>
      </c>
      <c r="D20" s="55" t="s">
        <v>1564</v>
      </c>
      <c r="E20" s="71" t="s">
        <v>93</v>
      </c>
    </row>
    <row r="21" spans="1:5">
      <c r="A21" s="38">
        <v>44793</v>
      </c>
      <c r="B21" s="29" t="s">
        <v>1142</v>
      </c>
      <c r="C21" s="52">
        <f>6+6+6+6+2.5</f>
        <v>26.5</v>
      </c>
      <c r="D21" s="55" t="s">
        <v>1563</v>
      </c>
      <c r="E21" s="71" t="s">
        <v>93</v>
      </c>
    </row>
    <row r="22" spans="1:5">
      <c r="A22" s="38">
        <v>44796</v>
      </c>
      <c r="B22" s="29" t="s">
        <v>1501</v>
      </c>
      <c r="C22" s="52">
        <f>5+5+5+5+2.5</f>
        <v>22.5</v>
      </c>
      <c r="D22" s="55" t="s">
        <v>1559</v>
      </c>
      <c r="E22" s="71" t="s">
        <v>93</v>
      </c>
    </row>
    <row r="23" spans="1:5">
      <c r="A23" s="38">
        <v>44796</v>
      </c>
      <c r="B23" s="29" t="s">
        <v>1140</v>
      </c>
      <c r="C23" s="52">
        <f>5+5+2.5</f>
        <v>12.5</v>
      </c>
      <c r="D23" s="55" t="s">
        <v>1560</v>
      </c>
      <c r="E23" s="71" t="s">
        <v>93</v>
      </c>
    </row>
    <row r="24" spans="1:5">
      <c r="A24" s="38">
        <v>44796</v>
      </c>
      <c r="B24" s="29" t="s">
        <v>1561</v>
      </c>
      <c r="C24" s="52">
        <v>6</v>
      </c>
      <c r="D24" s="55" t="s">
        <v>1562</v>
      </c>
    </row>
    <row r="25" spans="1:5">
      <c r="A25" s="38">
        <v>44799</v>
      </c>
      <c r="B25" s="29" t="s">
        <v>1365</v>
      </c>
      <c r="C25" s="52">
        <f>5+5+5+5+3</f>
        <v>23</v>
      </c>
      <c r="D25" s="55" t="s">
        <v>1567</v>
      </c>
    </row>
    <row r="26" spans="1:5">
      <c r="A26" s="38">
        <v>44799</v>
      </c>
      <c r="B26" s="29" t="s">
        <v>1142</v>
      </c>
      <c r="C26" s="52">
        <f>5+5+5+5+3+3+2.5</f>
        <v>28.5</v>
      </c>
      <c r="D26" s="55" t="s">
        <v>1568</v>
      </c>
      <c r="E26" s="71" t="s">
        <v>93</v>
      </c>
    </row>
    <row r="27" spans="1:5">
      <c r="A27" s="38">
        <v>44799</v>
      </c>
      <c r="B27" s="29" t="s">
        <v>1561</v>
      </c>
      <c r="C27" s="52">
        <v>5</v>
      </c>
      <c r="D27" s="55" t="s">
        <v>1569</v>
      </c>
    </row>
    <row r="28" spans="1:5">
      <c r="A28" s="38">
        <v>44800</v>
      </c>
      <c r="B28" s="29" t="s">
        <v>1352</v>
      </c>
      <c r="C28" s="52">
        <v>2.5</v>
      </c>
      <c r="D28" s="55" t="s">
        <v>1189</v>
      </c>
    </row>
    <row r="29" spans="1:5">
      <c r="A29" s="38">
        <v>44800</v>
      </c>
      <c r="B29" s="29" t="s">
        <v>1142</v>
      </c>
      <c r="C29" s="52">
        <f>5+2.5</f>
        <v>7.5</v>
      </c>
      <c r="D29" s="55" t="s">
        <v>1570</v>
      </c>
      <c r="E29" s="71" t="s">
        <v>93</v>
      </c>
    </row>
    <row r="30" spans="1:5">
      <c r="A30" s="38">
        <v>44800</v>
      </c>
      <c r="B30" s="29" t="s">
        <v>1140</v>
      </c>
      <c r="C30" s="52">
        <v>2.5</v>
      </c>
      <c r="D30" s="55" t="s">
        <v>1189</v>
      </c>
      <c r="E30" s="71" t="s">
        <v>93</v>
      </c>
    </row>
    <row r="31" spans="1:5">
      <c r="A31" s="38">
        <v>44800</v>
      </c>
      <c r="B31" s="29" t="s">
        <v>1616</v>
      </c>
      <c r="C31" s="52">
        <v>2.5</v>
      </c>
      <c r="D31" s="55" t="s">
        <v>1189</v>
      </c>
    </row>
    <row r="32" spans="1:5">
      <c r="A32" s="38">
        <v>44800</v>
      </c>
      <c r="B32" s="29" t="s">
        <v>1551</v>
      </c>
      <c r="C32" s="52">
        <v>2.5</v>
      </c>
      <c r="D32" s="55" t="s">
        <v>1189</v>
      </c>
    </row>
    <row r="33" spans="1:5">
      <c r="A33" s="38">
        <v>44804</v>
      </c>
      <c r="B33" s="29" t="s">
        <v>1501</v>
      </c>
      <c r="C33" s="52">
        <f>5+5+5+5+2.5</f>
        <v>22.5</v>
      </c>
      <c r="D33" s="55" t="s">
        <v>1578</v>
      </c>
      <c r="E33" s="71" t="s">
        <v>93</v>
      </c>
    </row>
    <row r="34" spans="1:5">
      <c r="A34" s="38">
        <v>44804</v>
      </c>
      <c r="B34" s="29" t="s">
        <v>1097</v>
      </c>
      <c r="C34" s="52">
        <f>5+5+2.5</f>
        <v>12.5</v>
      </c>
      <c r="D34" s="55" t="s">
        <v>1579</v>
      </c>
      <c r="E34" s="71" t="s">
        <v>93</v>
      </c>
    </row>
    <row r="35" spans="1:5">
      <c r="A35" s="38">
        <v>44806</v>
      </c>
      <c r="B35" s="29" t="s">
        <v>1099</v>
      </c>
      <c r="C35" s="52">
        <v>2.5</v>
      </c>
      <c r="D35" s="55" t="s">
        <v>1189</v>
      </c>
      <c r="E35" s="71" t="s">
        <v>93</v>
      </c>
    </row>
    <row r="36" spans="1:5">
      <c r="A36" s="38">
        <v>44806</v>
      </c>
      <c r="B36" s="29" t="s">
        <v>1142</v>
      </c>
      <c r="C36" s="52">
        <f>7+7+7+7+5+3+2.5</f>
        <v>38.5</v>
      </c>
      <c r="D36" s="55" t="s">
        <v>1580</v>
      </c>
      <c r="E36" s="71" t="s">
        <v>93</v>
      </c>
    </row>
    <row r="37" spans="1:5">
      <c r="A37" s="38">
        <v>44806</v>
      </c>
      <c r="B37" s="29" t="s">
        <v>1158</v>
      </c>
      <c r="C37" s="52">
        <v>6</v>
      </c>
      <c r="D37" s="55" t="s">
        <v>1581</v>
      </c>
      <c r="E37" s="71" t="s">
        <v>93</v>
      </c>
    </row>
    <row r="38" spans="1:5">
      <c r="A38" s="38">
        <v>44807</v>
      </c>
      <c r="B38" s="29" t="s">
        <v>1097</v>
      </c>
      <c r="C38" s="52">
        <f>5+5+5+5</f>
        <v>20</v>
      </c>
      <c r="D38" s="55" t="s">
        <v>1487</v>
      </c>
      <c r="E38" s="71" t="s">
        <v>93</v>
      </c>
    </row>
    <row r="39" spans="1:5">
      <c r="A39" s="38">
        <v>44807</v>
      </c>
      <c r="B39" s="29" t="s">
        <v>1322</v>
      </c>
      <c r="C39" s="52">
        <f>5 + 7</f>
        <v>12</v>
      </c>
      <c r="D39" s="55" t="s">
        <v>1582</v>
      </c>
    </row>
    <row r="40" spans="1:5">
      <c r="A40" s="38">
        <v>44807</v>
      </c>
      <c r="B40" s="29" t="s">
        <v>1142</v>
      </c>
      <c r="C40" s="52">
        <f>2.5+3+7</f>
        <v>12.5</v>
      </c>
      <c r="D40" s="55" t="s">
        <v>1583</v>
      </c>
      <c r="E40" s="71" t="s">
        <v>93</v>
      </c>
    </row>
    <row r="41" spans="1:5">
      <c r="A41" s="38">
        <v>44813</v>
      </c>
      <c r="B41" s="53" t="s">
        <v>1537</v>
      </c>
      <c r="C41" s="52">
        <v>2.5</v>
      </c>
      <c r="D41" s="89" t="s">
        <v>1189</v>
      </c>
    </row>
    <row r="42" spans="1:5">
      <c r="A42" s="38">
        <v>44813</v>
      </c>
      <c r="B42" s="53" t="s">
        <v>1140</v>
      </c>
      <c r="C42" s="52">
        <f>7+2.5</f>
        <v>9.5</v>
      </c>
      <c r="D42" s="89" t="s">
        <v>1596</v>
      </c>
      <c r="E42" s="71" t="s">
        <v>93</v>
      </c>
    </row>
    <row r="43" spans="1:5">
      <c r="A43" s="38">
        <v>44813</v>
      </c>
      <c r="B43" s="53" t="s">
        <v>1142</v>
      </c>
      <c r="C43" s="52">
        <f>7+2.5</f>
        <v>9.5</v>
      </c>
      <c r="D43" s="89" t="s">
        <v>1596</v>
      </c>
      <c r="E43" s="71" t="s">
        <v>93</v>
      </c>
    </row>
    <row r="44" spans="1:5">
      <c r="A44" s="38">
        <v>44814</v>
      </c>
      <c r="B44" s="29" t="s">
        <v>1097</v>
      </c>
      <c r="C44" s="52">
        <f>5+5+2.5+2.5</f>
        <v>15</v>
      </c>
      <c r="D44" s="89" t="s">
        <v>1595</v>
      </c>
      <c r="E44" s="71" t="s">
        <v>93</v>
      </c>
    </row>
    <row r="45" spans="1:5">
      <c r="A45" s="38">
        <v>44814</v>
      </c>
      <c r="B45" s="53" t="s">
        <v>1538</v>
      </c>
      <c r="C45" s="52">
        <v>2.5</v>
      </c>
      <c r="D45" s="89" t="s">
        <v>1189</v>
      </c>
    </row>
    <row r="46" spans="1:5">
      <c r="A46" s="38">
        <v>44814</v>
      </c>
      <c r="B46" s="29" t="s">
        <v>1616</v>
      </c>
      <c r="C46" s="52">
        <v>2.5</v>
      </c>
      <c r="D46" s="89" t="s">
        <v>1189</v>
      </c>
    </row>
    <row r="47" spans="1:5">
      <c r="A47" s="38">
        <v>44814</v>
      </c>
      <c r="B47" s="53" t="s">
        <v>1140</v>
      </c>
      <c r="C47" s="52">
        <v>2.5</v>
      </c>
      <c r="D47" s="89" t="s">
        <v>1189</v>
      </c>
      <c r="E47" s="71" t="s">
        <v>93</v>
      </c>
    </row>
    <row r="48" spans="1:5">
      <c r="A48" s="38">
        <v>44820</v>
      </c>
      <c r="B48" s="29" t="s">
        <v>1561</v>
      </c>
      <c r="C48" s="52">
        <v>5</v>
      </c>
      <c r="D48" s="55" t="s">
        <v>1569</v>
      </c>
    </row>
    <row r="49" spans="1:5">
      <c r="A49" s="38">
        <v>44820</v>
      </c>
      <c r="B49" s="29" t="s">
        <v>1301</v>
      </c>
      <c r="C49" s="52">
        <f>3+3</f>
        <v>6</v>
      </c>
      <c r="D49" s="55" t="s">
        <v>1627</v>
      </c>
    </row>
    <row r="50" spans="1:5">
      <c r="A50" s="38">
        <v>44820</v>
      </c>
      <c r="B50" s="29" t="s">
        <v>1537</v>
      </c>
      <c r="C50" s="52">
        <v>2.5</v>
      </c>
      <c r="D50" s="55" t="s">
        <v>1189</v>
      </c>
    </row>
    <row r="51" spans="1:5">
      <c r="A51" s="38">
        <v>44820</v>
      </c>
      <c r="B51" s="29" t="s">
        <v>1158</v>
      </c>
      <c r="C51" s="52">
        <f>7+7</f>
        <v>14</v>
      </c>
      <c r="D51" s="55" t="s">
        <v>1603</v>
      </c>
      <c r="E51" s="71" t="s">
        <v>93</v>
      </c>
    </row>
    <row r="52" spans="1:5">
      <c r="A52" s="38">
        <v>44820</v>
      </c>
      <c r="B52" s="29" t="s">
        <v>1140</v>
      </c>
      <c r="C52" s="52">
        <f>7+7+6</f>
        <v>20</v>
      </c>
      <c r="D52" s="55" t="s">
        <v>1628</v>
      </c>
      <c r="E52" s="71" t="s">
        <v>93</v>
      </c>
    </row>
    <row r="53" spans="1:5">
      <c r="A53" s="38">
        <v>44820</v>
      </c>
      <c r="B53" s="29" t="s">
        <v>1142</v>
      </c>
      <c r="C53" s="52">
        <f>7+7+7+2.5</f>
        <v>23.5</v>
      </c>
      <c r="D53" s="55" t="s">
        <v>1604</v>
      </c>
      <c r="E53" s="71" t="s">
        <v>93</v>
      </c>
    </row>
    <row r="54" spans="1:5">
      <c r="A54" s="38">
        <v>44820</v>
      </c>
      <c r="B54" s="29" t="s">
        <v>1365</v>
      </c>
      <c r="C54" s="52">
        <f>5+5+5+5 +3 +2.5</f>
        <v>25.5</v>
      </c>
      <c r="D54" s="55" t="s">
        <v>1605</v>
      </c>
    </row>
    <row r="55" spans="1:5">
      <c r="A55" s="38">
        <v>44821</v>
      </c>
      <c r="B55" s="53" t="s">
        <v>1142</v>
      </c>
      <c r="C55" s="52">
        <f>7+7+7+7+7+7+5+2.5</f>
        <v>49.5</v>
      </c>
      <c r="D55" s="55" t="s">
        <v>1602</v>
      </c>
      <c r="E55" s="71" t="s">
        <v>93</v>
      </c>
    </row>
    <row r="56" spans="1:5">
      <c r="A56" s="38">
        <v>44821</v>
      </c>
      <c r="B56" s="29" t="s">
        <v>1097</v>
      </c>
      <c r="C56" s="52">
        <f>5+5+5+5+2.5</f>
        <v>22.5</v>
      </c>
      <c r="D56" s="55" t="s">
        <v>1559</v>
      </c>
      <c r="E56" s="71" t="s">
        <v>93</v>
      </c>
    </row>
    <row r="57" spans="1:5">
      <c r="A57" s="38">
        <v>44821</v>
      </c>
      <c r="B57" s="29" t="s">
        <v>1365</v>
      </c>
      <c r="C57" s="52">
        <v>2.5</v>
      </c>
      <c r="D57" s="55" t="s">
        <v>1189</v>
      </c>
    </row>
  </sheetData>
  <autoFilter ref="A1:E57">
    <filterColumn colId="1"/>
    <sortState ref="A2:E57">
      <sortCondition ref="A1"/>
    </sortState>
  </autoFilter>
  <sortState ref="A2:E7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4.5"/>
  <cols>
    <col min="1" max="5" width="9.1796875" style="29" customWidth="1"/>
    <col min="6" max="6" width="17.81640625" style="29" customWidth="1"/>
    <col min="7" max="7" width="16.1796875" style="29" customWidth="1"/>
    <col min="8" max="8" width="15.1796875" style="29" customWidth="1"/>
    <col min="9" max="9" width="9.1796875" style="29" customWidth="1"/>
    <col min="10" max="10" width="29.7265625" style="29" customWidth="1"/>
    <col min="11" max="12" width="9.1796875" style="29" customWidth="1"/>
    <col min="13" max="13" width="14.7265625" style="29" customWidth="1"/>
    <col min="14" max="14" width="12" style="29" customWidth="1"/>
    <col min="15" max="15" width="9.1796875" style="29" customWidth="1"/>
    <col min="16" max="16" width="14.7265625" style="29" customWidth="1"/>
    <col min="17" max="17" width="9.1796875" style="29" customWidth="1"/>
    <col min="18" max="18" width="14.7265625" style="29" customWidth="1"/>
    <col min="19" max="19" width="32.7265625" style="29" customWidth="1"/>
    <col min="20" max="20" width="18.26953125" style="29" bestFit="1" customWidth="1"/>
    <col min="21" max="21" width="29" style="29" customWidth="1"/>
    <col min="22" max="22" width="14.7265625" style="29" customWidth="1"/>
    <col min="23" max="23" width="36" style="29" customWidth="1"/>
    <col min="24" max="24" width="27.26953125" style="29" bestFit="1" customWidth="1"/>
    <col min="25" max="25" width="38.453125" style="29" bestFit="1" customWidth="1"/>
    <col min="26" max="26" width="27.1796875" style="29" bestFit="1" customWidth="1"/>
    <col min="27" max="27" width="32.1796875" style="29" bestFit="1" customWidth="1"/>
    <col min="28" max="28" width="35.453125" style="29" bestFit="1" customWidth="1"/>
    <col min="29" max="29" width="29.26953125" bestFit="1" customWidth="1"/>
    <col min="30" max="30" width="30.81640625" bestFit="1" customWidth="1"/>
    <col min="31" max="31" width="28" bestFit="1" customWidth="1"/>
    <col min="32" max="32" width="30.453125" bestFit="1" customWidth="1"/>
    <col min="33" max="33" width="14.453125" customWidth="1"/>
    <col min="34" max="34" width="29.26953125" bestFit="1" customWidth="1"/>
    <col min="35" max="35" width="30.81640625" bestFit="1" customWidth="1"/>
    <col min="36" max="36" width="26.1796875" bestFit="1" customWidth="1"/>
    <col min="37" max="37" width="25.54296875" bestFit="1" customWidth="1"/>
    <col min="38" max="38" width="38.7265625" bestFit="1" customWidth="1"/>
    <col min="39" max="39" width="12.453125" customWidth="1"/>
    <col min="40" max="40" width="21.453125" bestFit="1" customWidth="1"/>
    <col min="41" max="41" width="26.1796875" bestFit="1" customWidth="1"/>
    <col min="42" max="42" width="25.54296875" bestFit="1" customWidth="1"/>
    <col min="44" max="44" width="14.453125" customWidth="1"/>
    <col min="45" max="45" width="18.81640625" customWidth="1"/>
    <col min="46" max="46" width="22.1796875" bestFit="1" customWidth="1"/>
    <col min="47" max="47" width="26.1796875" bestFit="1" customWidth="1"/>
    <col min="48" max="48" width="25.54296875" bestFit="1" customWidth="1"/>
    <col min="49" max="49" width="26.453125" bestFit="1" customWidth="1"/>
    <col min="50" max="50" width="14.453125" customWidth="1"/>
    <col min="51" max="51" width="18.81640625" customWidth="1"/>
    <col min="52" max="52" width="22.1796875" bestFit="1" customWidth="1"/>
    <col min="53" max="53" width="26.1796875" bestFit="1" customWidth="1"/>
    <col min="54" max="54" width="25.54296875" bestFit="1" customWidth="1"/>
    <col min="56" max="1026" width="14.453125" customWidth="1"/>
  </cols>
  <sheetData>
    <row r="1" spans="1:59" ht="13.5" customHeight="1">
      <c r="A1" s="93">
        <v>44541</v>
      </c>
      <c r="B1" s="93"/>
      <c r="C1" s="93"/>
      <c r="D1" s="93">
        <v>44548</v>
      </c>
      <c r="E1" s="93"/>
      <c r="F1" s="93"/>
      <c r="G1" s="93">
        <v>44569</v>
      </c>
      <c r="H1" s="93"/>
      <c r="I1" s="93"/>
      <c r="J1" s="93">
        <v>44576</v>
      </c>
      <c r="K1" s="93"/>
      <c r="L1" s="93"/>
      <c r="M1" s="93">
        <v>44583</v>
      </c>
      <c r="N1" s="93"/>
      <c r="O1" s="93"/>
      <c r="P1" s="93" t="s">
        <v>948</v>
      </c>
      <c r="Q1" s="93"/>
      <c r="R1" s="93"/>
      <c r="S1" s="92">
        <v>44596</v>
      </c>
      <c r="T1" s="92"/>
      <c r="U1" s="92">
        <v>44597</v>
      </c>
      <c r="V1" s="92"/>
      <c r="W1" s="92"/>
      <c r="X1" s="92">
        <v>44603</v>
      </c>
      <c r="Y1" s="92"/>
      <c r="Z1" s="92">
        <v>44604</v>
      </c>
      <c r="AA1" s="92"/>
      <c r="AB1" s="92"/>
      <c r="AC1" s="92">
        <v>44610</v>
      </c>
      <c r="AD1" s="92"/>
      <c r="AE1" s="92">
        <v>44611</v>
      </c>
      <c r="AF1" s="92"/>
      <c r="AG1" s="92"/>
      <c r="AH1" s="61">
        <v>44617</v>
      </c>
      <c r="AI1" s="63"/>
      <c r="AJ1" s="92">
        <v>44618</v>
      </c>
      <c r="AK1" s="92"/>
      <c r="AL1" s="92"/>
      <c r="AM1" s="93">
        <v>44624</v>
      </c>
      <c r="AN1" s="93"/>
      <c r="AO1" s="92">
        <v>44625</v>
      </c>
      <c r="AP1" s="92"/>
      <c r="AQ1" s="92"/>
      <c r="AS1" s="93">
        <v>44631</v>
      </c>
      <c r="AT1" s="93"/>
      <c r="AU1" s="92">
        <v>44632</v>
      </c>
      <c r="AV1" s="92"/>
      <c r="AW1" s="92"/>
      <c r="AY1" s="93">
        <v>44638</v>
      </c>
      <c r="AZ1" s="93"/>
      <c r="BA1" s="92">
        <v>44639</v>
      </c>
      <c r="BB1" s="92"/>
      <c r="BC1" s="92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4.5"/>
  <cols>
    <col min="1" max="6" width="9.1796875" customWidth="1"/>
    <col min="7" max="7" width="19.54296875" customWidth="1"/>
    <col min="8" max="8" width="49" customWidth="1"/>
    <col min="9" max="9" width="32.26953125" customWidth="1"/>
    <col min="10" max="26" width="8.54296875" customWidth="1"/>
    <col min="27" max="1025" width="14.453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4.5"/>
  <cols>
    <col min="1" max="1" width="13.54296875" customWidth="1"/>
    <col min="2" max="2" width="8.54296875" customWidth="1"/>
    <col min="3" max="3" width="70" customWidth="1"/>
    <col min="4" max="26" width="8.54296875" customWidth="1"/>
    <col min="27" max="1025" width="14.453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SIM</vt:lpstr>
      <vt:lpstr>INATIVOS</vt:lpstr>
      <vt:lpstr>ATIVOS</vt:lpstr>
      <vt:lpstr>acertaram</vt:lpstr>
      <vt:lpstr>meninas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</cp:lastModifiedBy>
  <cp:revision>1</cp:revision>
  <dcterms:created xsi:type="dcterms:W3CDTF">2021-02-17T17:39:21Z</dcterms:created>
  <dcterms:modified xsi:type="dcterms:W3CDTF">2022-10-01T13:11:26Z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