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tiros" sheetId="1" state="visible" r:id="rId3"/>
    <sheet name="lote_13cc_1" sheetId="2" state="visible" r:id="rId4"/>
    <sheet name="resumen_gral" sheetId="3" state="visible" r:id="rId5"/>
    <sheet name="gastos_v1" sheetId="4" state="visible" r:id="rId6"/>
    <sheet name="extracto_bruni" sheetId="5" state="visible" r:id="rId7"/>
    <sheet name="extracto_club" sheetId="6" state="visible" r:id="rId8"/>
    <sheet name="saldo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<sst xmlns="http://schemas.openxmlformats.org/spreadsheetml/2006/main" count="813" uniqueCount="156">
  <si>
    <t xml:space="preserve">id</t>
  </si>
  <si>
    <t xml:space="preserve">fecha</t>
  </si>
  <si>
    <t xml:space="preserve">genetica</t>
  </si>
  <si>
    <t xml:space="preserve">paciente</t>
  </si>
  <si>
    <t xml:space="preserve">cant</t>
  </si>
  <si>
    <t xml:space="preserve">precio</t>
  </si>
  <si>
    <t xml:space="preserve">precio_total</t>
  </si>
  <si>
    <t xml:space="preserve">estado</t>
  </si>
  <si>
    <t xml:space="preserve">metodo_pago</t>
  </si>
  <si>
    <t xml:space="preserve">observaciones</t>
  </si>
  <si>
    <t xml:space="preserve">bruni</t>
  </si>
  <si>
    <t xml:space="preserve">Seba</t>
  </si>
  <si>
    <t xml:space="preserve">pago</t>
  </si>
  <si>
    <t xml:space="preserve">transferencia</t>
  </si>
  <si>
    <t xml:space="preserve">Armando</t>
  </si>
  <si>
    <t xml:space="preserve">efectivo</t>
  </si>
  <si>
    <t xml:space="preserve">Leo</t>
  </si>
  <si>
    <t xml:space="preserve">Hernán</t>
  </si>
  <si>
    <t xml:space="preserve">Alexis</t>
  </si>
  <si>
    <t xml:space="preserve">Nacho</t>
  </si>
  <si>
    <t xml:space="preserve">Facu</t>
  </si>
  <si>
    <t xml:space="preserve">Mariano</t>
  </si>
  <si>
    <t xml:space="preserve">Matías</t>
  </si>
  <si>
    <t xml:space="preserve">Mauro </t>
  </si>
  <si>
    <t xml:space="preserve">Debe 40 (20cajs + 20 bruni)(cancelado)</t>
  </si>
  <si>
    <t xml:space="preserve">bird</t>
  </si>
  <si>
    <t xml:space="preserve">debe produ</t>
  </si>
  <si>
    <t xml:space="preserve">debe(pago en efectivo)</t>
  </si>
  <si>
    <t xml:space="preserve">Cierre 06</t>
  </si>
  <si>
    <t xml:space="preserve">Piojo</t>
  </si>
  <si>
    <t xml:space="preserve">Debe (le transfirio al corto)</t>
  </si>
  <si>
    <t xml:space="preserve">bird-2</t>
  </si>
  <si>
    <t xml:space="preserve">Pago</t>
  </si>
  <si>
    <t xml:space="preserve">Agus amado</t>
  </si>
  <si>
    <t xml:space="preserve">Corto</t>
  </si>
  <si>
    <t xml:space="preserve">A descontarle al corto y sumarlo a esto</t>
  </si>
  <si>
    <t xml:space="preserve">Agus Tony </t>
  </si>
  <si>
    <t xml:space="preserve">debe</t>
  </si>
  <si>
    <t xml:space="preserve">Transfirio 80 al corto y solo pago 40 al club</t>
  </si>
  <si>
    <t xml:space="preserve">Jony</t>
  </si>
  <si>
    <t xml:space="preserve">Fede</t>
  </si>
  <si>
    <t xml:space="preserve">a descontarle al pajaro de su produ</t>
  </si>
  <si>
    <t xml:space="preserve">Hernan</t>
  </si>
  <si>
    <t xml:space="preserve">Facundo</t>
  </si>
  <si>
    <t xml:space="preserve">Transferencia</t>
  </si>
  <si>
    <t xml:space="preserve">Debe $20000</t>
  </si>
  <si>
    <t xml:space="preserve">seba</t>
  </si>
  <si>
    <t xml:space="preserve">sueldo</t>
  </si>
  <si>
    <t xml:space="preserve">nn</t>
  </si>
  <si>
    <t xml:space="preserve">matias</t>
  </si>
  <si>
    <t xml:space="preserve">leo</t>
  </si>
  <si>
    <t xml:space="preserve">Descontar 50 saldo bruni 13cc_1</t>
  </si>
  <si>
    <t xml:space="preserve">walter</t>
  </si>
  <si>
    <t xml:space="preserve">paris</t>
  </si>
  <si>
    <t xml:space="preserve">aval</t>
  </si>
  <si>
    <t xml:space="preserve">chiquitaje</t>
  </si>
  <si>
    <t xml:space="preserve">descarte</t>
  </si>
  <si>
    <t xml:space="preserve">wms</t>
  </si>
  <si>
    <t xml:space="preserve">hernan</t>
  </si>
  <si>
    <t xml:space="preserve">chendawg</t>
  </si>
  <si>
    <t xml:space="preserve">piojo</t>
  </si>
  <si>
    <t xml:space="preserve">descontar saldo corto 13cc_1</t>
  </si>
  <si>
    <t xml:space="preserve">facu</t>
  </si>
  <si>
    <t xml:space="preserve">colo</t>
  </si>
  <si>
    <t xml:space="preserve">mauro</t>
  </si>
  <si>
    <t xml:space="preserve">gelato</t>
  </si>
  <si>
    <t xml:space="preserve">gabi</t>
  </si>
  <si>
    <t xml:space="preserve">adrian</t>
  </si>
  <si>
    <t xml:space="preserve">a cuenta plomeria</t>
  </si>
  <si>
    <t xml:space="preserve">Cierre 07</t>
  </si>
  <si>
    <t xml:space="preserve">deuda corto 30g a bird</t>
  </si>
  <si>
    <t xml:space="preserve">armando</t>
  </si>
  <si>
    <t xml:space="preserve">neko</t>
  </si>
  <si>
    <t xml:space="preserve">chanel</t>
  </si>
  <si>
    <t xml:space="preserve">debe 20k</t>
  </si>
  <si>
    <t xml:space="preserve">saldo</t>
  </si>
  <si>
    <t xml:space="preserve">viru</t>
  </si>
  <si>
    <t xml:space="preserve">sueldo julio</t>
  </si>
  <si>
    <t xml:space="preserve">osmar</t>
  </si>
  <si>
    <t xml:space="preserve">sueldo junio</t>
  </si>
  <si>
    <t xml:space="preserve">retiro</t>
  </si>
  <si>
    <t xml:space="preserve">tulio</t>
  </si>
  <si>
    <t xml:space="preserve">Pre-roll</t>
  </si>
  <si>
    <t xml:space="preserve">Retiro-ant</t>
  </si>
  <si>
    <t xml:space="preserve">retiros</t>
  </si>
  <si>
    <t xml:space="preserve">retiros anticipados de gory y corto</t>
  </si>
  <si>
    <t xml:space="preserve">prestamo</t>
  </si>
  <si>
    <t xml:space="preserve">a partir de lo nuevo</t>
  </si>
  <si>
    <t xml:space="preserve">pitu</t>
  </si>
  <si>
    <t xml:space="preserve">y</t>
  </si>
  <si>
    <t xml:space="preserve">gw</t>
  </si>
  <si>
    <t xml:space="preserve">corto</t>
  </si>
  <si>
    <t xml:space="preserve">stock</t>
  </si>
  <si>
    <t xml:space="preserve">rainbow</t>
  </si>
  <si>
    <t xml:space="preserve">alfonso</t>
  </si>
  <si>
    <t xml:space="preserve">vendido</t>
  </si>
  <si>
    <t xml:space="preserve">runtz</t>
  </si>
  <si>
    <t xml:space="preserve">alex</t>
  </si>
  <si>
    <t xml:space="preserve">descontar saldo bruni 13cc_1</t>
  </si>
  <si>
    <t xml:space="preserve">mendocino</t>
  </si>
  <si>
    <t xml:space="preserve">nn-2</t>
  </si>
  <si>
    <t xml:space="preserve">ps</t>
  </si>
  <si>
    <t xml:space="preserve">descontar saldo gory 13cc_1</t>
  </si>
  <si>
    <t xml:space="preserve">buda</t>
  </si>
  <si>
    <t xml:space="preserve">rodri</t>
  </si>
  <si>
    <t xml:space="preserve">Estado 08</t>
  </si>
  <si>
    <t xml:space="preserve">gastos</t>
  </si>
  <si>
    <t xml:space="preserve">enzo</t>
  </si>
  <si>
    <t xml:space="preserve">gines</t>
  </si>
  <si>
    <t xml:space="preserve">fede</t>
  </si>
  <si>
    <t xml:space="preserve">13 brubank</t>
  </si>
  <si>
    <t xml:space="preserve">cantuni</t>
  </si>
  <si>
    <t xml:space="preserve">totri</t>
  </si>
  <si>
    <t xml:space="preserve">x</t>
  </si>
  <si>
    <t xml:space="preserve">idlote</t>
  </si>
  <si>
    <t xml:space="preserve">stock_ini</t>
  </si>
  <si>
    <t xml:space="preserve">retiro_total</t>
  </si>
  <si>
    <t xml:space="preserve">stock_disp</t>
  </si>
  <si>
    <t xml:space="preserve">dinero_total</t>
  </si>
  <si>
    <t xml:space="preserve">a-1</t>
  </si>
  <si>
    <t xml:space="preserve">bruni-1</t>
  </si>
  <si>
    <t xml:space="preserve">mariano</t>
  </si>
  <si>
    <t xml:space="preserve">bird-02</t>
  </si>
  <si>
    <t xml:space="preserve">nahuel</t>
  </si>
  <si>
    <t xml:space="preserve">nacho</t>
  </si>
  <si>
    <t xml:space="preserve">Bird-house</t>
  </si>
  <si>
    <t xml:space="preserve">fecha_ing</t>
  </si>
  <si>
    <t xml:space="preserve">total_ing</t>
  </si>
  <si>
    <t xml:space="preserve">total_ret</t>
  </si>
  <si>
    <t xml:space="preserve">total_disp</t>
  </si>
  <si>
    <t xml:space="preserve">total_din</t>
  </si>
  <si>
    <t xml:space="preserve">notes</t>
  </si>
  <si>
    <t xml:space="preserve">08-11: agrege 1100</t>
  </si>
  <si>
    <t xml:space="preserve">caja</t>
  </si>
  <si>
    <t xml:space="preserve">concept</t>
  </si>
  <si>
    <t xml:space="preserve">ammount</t>
  </si>
  <si>
    <t xml:space="preserve">folio_ticket</t>
  </si>
  <si>
    <t xml:space="preserve">club</t>
  </si>
  <si>
    <t xml:space="preserve">mantenimiento</t>
  </si>
  <si>
    <t xml:space="preserve">reparaciones de aires acondicionados</t>
  </si>
  <si>
    <t xml:space="preserve">reordenamiento electrico</t>
  </si>
  <si>
    <t xml:space="preserve">osmar Completado sueldo mayo</t>
  </si>
  <si>
    <t xml:space="preserve">alquiler</t>
  </si>
  <si>
    <t xml:space="preserve">almuerzo</t>
  </si>
  <si>
    <t xml:space="preserve">libreria</t>
  </si>
  <si>
    <t xml:space="preserve">insumos</t>
  </si>
  <si>
    <t xml:space="preserve">ferreteria</t>
  </si>
  <si>
    <t xml:space="preserve">anote el de hoy y un retiro anterior qe estaba en papel queda 498</t>
  </si>
  <si>
    <t xml:space="preserve">Queda 488 puso 100 a aval suma 700 queda total 1188000</t>
  </si>
  <si>
    <t xml:space="preserve">internet</t>
  </si>
  <si>
    <t xml:space="preserve">Bird tiene a favor 967000</t>
  </si>
  <si>
    <t xml:space="preserve">gory tiene a favor 150000</t>
  </si>
  <si>
    <t xml:space="preserve">corto tiene a favor 450000</t>
  </si>
  <si>
    <t xml:space="preserve">Debe 125</t>
  </si>
  <si>
    <t xml:space="preserve">pela</t>
  </si>
  <si>
    <t xml:space="preserve">gory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</si>
</sst>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4"/>
  <sheetViews>
    <sheetView showFormulas="false" showGridLines="true" showRowColHeaders="true" showZeros="true" rightToLeft="false" tabSelected="false" showOutlineSymbols="true" defaultGridColor="true" view="normal" topLeftCell="B94" colorId="64" zoomScale="90" zoomScaleNormal="90" zoomScalePageLayoutView="100" workbookViewId="0">
      <selection pane="topLeft" activeCell="L106" activeCellId="0" sqref="L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7"/>
    <col collapsed="false" customWidth="true" hidden="false" outlineLevel="0" max="2" min="2" style="1" width="11.85"/>
    <col collapsed="false" customWidth="true" hidden="false" outlineLevel="0" max="3" min="3" style="1" width="11.06"/>
    <col collapsed="false" customWidth="false" hidden="false" outlineLevel="0" max="4" min="4" style="1" width="11.53"/>
    <col collapsed="false" customWidth="true" hidden="false" outlineLevel="0" max="5" min="5" style="1" width="5.06"/>
    <col collapsed="false" customWidth="true" hidden="false" outlineLevel="0" max="6" min="6" style="1" width="6.44"/>
    <col collapsed="false" customWidth="true" hidden="false" outlineLevel="0" max="7" min="7" style="1" width="10.89"/>
    <col collapsed="false" customWidth="true" hidden="false" outlineLevel="0" max="8" min="8" style="1" width="7.35"/>
    <col collapsed="false" customWidth="true" hidden="false" outlineLevel="0" max="9" min="9" style="1" width="12"/>
    <col collapsed="false" customWidth="true" hidden="false" outlineLevel="0" max="10" min="10" style="1" width="37.64"/>
    <col collapsed="false" customWidth="false" hidden="false" outlineLevel="0" max="16384" min="11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1</v>
      </c>
      <c r="B2" s="2" t="n">
        <v>45831</v>
      </c>
      <c r="C2" s="1" t="s">
        <v>10</v>
      </c>
      <c r="D2" s="3" t="s">
        <v>11</v>
      </c>
      <c r="E2" s="3" t="n">
        <v>20</v>
      </c>
      <c r="F2" s="3" t="n">
        <v>8000</v>
      </c>
      <c r="G2" s="1" t="n">
        <f aca="false">E2*F2</f>
        <v>160000</v>
      </c>
      <c r="H2" s="1" t="s">
        <v>12</v>
      </c>
      <c r="I2" s="1" t="s">
        <v>13</v>
      </c>
    </row>
    <row r="3" customFormat="false" ht="12.8" hidden="false" customHeight="false" outlineLevel="0" collapsed="false">
      <c r="A3" s="1" t="n">
        <v>2</v>
      </c>
      <c r="B3" s="2" t="n">
        <v>45831</v>
      </c>
      <c r="C3" s="1" t="s">
        <v>10</v>
      </c>
      <c r="D3" s="3" t="s">
        <v>14</v>
      </c>
      <c r="E3" s="3" t="n">
        <v>10</v>
      </c>
      <c r="F3" s="3" t="n">
        <v>8000</v>
      </c>
      <c r="G3" s="1" t="n">
        <f aca="false">E3*F3</f>
        <v>80000</v>
      </c>
      <c r="H3" s="1" t="s">
        <v>12</v>
      </c>
      <c r="I3" s="3" t="s">
        <v>15</v>
      </c>
    </row>
    <row r="4" customFormat="false" ht="12.8" hidden="false" customHeight="false" outlineLevel="0" collapsed="false">
      <c r="A4" s="1" t="n">
        <v>3</v>
      </c>
      <c r="B4" s="2" t="n">
        <v>45831</v>
      </c>
      <c r="C4" s="1" t="s">
        <v>10</v>
      </c>
      <c r="D4" s="3" t="s">
        <v>16</v>
      </c>
      <c r="E4" s="3" t="n">
        <v>20</v>
      </c>
      <c r="F4" s="3" t="n">
        <v>8000</v>
      </c>
      <c r="G4" s="1" t="n">
        <f aca="false">E4*F4</f>
        <v>160000</v>
      </c>
      <c r="H4" s="1" t="s">
        <v>12</v>
      </c>
      <c r="I4" s="1" t="s">
        <v>13</v>
      </c>
    </row>
    <row r="5" customFormat="false" ht="12.8" hidden="false" customHeight="false" outlineLevel="0" collapsed="false">
      <c r="A5" s="1" t="n">
        <v>4</v>
      </c>
      <c r="B5" s="2" t="n">
        <v>45831</v>
      </c>
      <c r="C5" s="1" t="s">
        <v>10</v>
      </c>
      <c r="D5" s="3" t="s">
        <v>17</v>
      </c>
      <c r="E5" s="3" t="n">
        <v>20</v>
      </c>
      <c r="F5" s="3" t="n">
        <v>8000</v>
      </c>
      <c r="G5" s="1" t="n">
        <f aca="false">E5*F5</f>
        <v>160000</v>
      </c>
      <c r="H5" s="1" t="s">
        <v>12</v>
      </c>
      <c r="I5" s="1" t="s">
        <v>13</v>
      </c>
    </row>
    <row r="6" customFormat="false" ht="12.8" hidden="false" customHeight="false" outlineLevel="0" collapsed="false">
      <c r="A6" s="1" t="n">
        <v>5</v>
      </c>
      <c r="B6" s="2" t="n">
        <v>45831</v>
      </c>
      <c r="C6" s="1" t="s">
        <v>10</v>
      </c>
      <c r="D6" s="3" t="s">
        <v>18</v>
      </c>
      <c r="E6" s="3" t="n">
        <v>10</v>
      </c>
      <c r="F6" s="3" t="n">
        <v>8000</v>
      </c>
      <c r="G6" s="1" t="n">
        <f aca="false">E6*F6</f>
        <v>80000</v>
      </c>
      <c r="H6" s="1" t="s">
        <v>12</v>
      </c>
      <c r="I6" s="3" t="s">
        <v>15</v>
      </c>
    </row>
    <row r="7" customFormat="false" ht="12.8" hidden="false" customHeight="false" outlineLevel="0" collapsed="false">
      <c r="A7" s="1" t="n">
        <v>6</v>
      </c>
      <c r="B7" s="2" t="n">
        <v>45831</v>
      </c>
      <c r="C7" s="1" t="s">
        <v>10</v>
      </c>
      <c r="D7" s="3" t="s">
        <v>19</v>
      </c>
      <c r="E7" s="3" t="n">
        <v>30</v>
      </c>
      <c r="F7" s="3" t="n">
        <v>8000</v>
      </c>
      <c r="G7" s="1" t="n">
        <f aca="false">E7*F7</f>
        <v>240000</v>
      </c>
      <c r="H7" s="1" t="s">
        <v>12</v>
      </c>
      <c r="I7" s="1" t="s">
        <v>13</v>
      </c>
    </row>
    <row r="8" customFormat="false" ht="12.8" hidden="false" customHeight="false" outlineLevel="0" collapsed="false">
      <c r="A8" s="1" t="n">
        <v>7</v>
      </c>
      <c r="B8" s="2" t="n">
        <v>45831</v>
      </c>
      <c r="C8" s="1" t="s">
        <v>10</v>
      </c>
      <c r="D8" s="3" t="s">
        <v>20</v>
      </c>
      <c r="E8" s="3" t="n">
        <v>20</v>
      </c>
      <c r="F8" s="3" t="n">
        <v>8000</v>
      </c>
      <c r="G8" s="1" t="n">
        <f aca="false">E8*F8</f>
        <v>160000</v>
      </c>
      <c r="H8" s="1" t="s">
        <v>12</v>
      </c>
      <c r="I8" s="3" t="s">
        <v>15</v>
      </c>
      <c r="K8" s="1" t="n">
        <f aca="false">SUM(E2:E36,E38:E41,E44:E50,E52,E54:E55,E57:E59,E65:E67,E62,E69:E74,E87:E88,E93,E100:E105,E106:E111,E115:E117)</f>
        <v>1357.5</v>
      </c>
    </row>
    <row r="9" customFormat="false" ht="12.8" hidden="false" customHeight="false" outlineLevel="0" collapsed="false">
      <c r="A9" s="1" t="n">
        <v>8</v>
      </c>
      <c r="B9" s="2" t="n">
        <v>45831</v>
      </c>
      <c r="C9" s="1" t="s">
        <v>10</v>
      </c>
      <c r="D9" s="3" t="s">
        <v>21</v>
      </c>
      <c r="E9" s="3" t="n">
        <v>20</v>
      </c>
      <c r="F9" s="3" t="n">
        <v>8000</v>
      </c>
      <c r="G9" s="1" t="n">
        <f aca="false">E9*F9</f>
        <v>160000</v>
      </c>
      <c r="H9" s="1" t="s">
        <v>12</v>
      </c>
      <c r="I9" s="1" t="s">
        <v>13</v>
      </c>
    </row>
    <row r="10" customFormat="false" ht="12.8" hidden="false" customHeight="false" outlineLevel="0" collapsed="false">
      <c r="A10" s="1" t="n">
        <v>9</v>
      </c>
      <c r="B10" s="2" t="n">
        <v>45832</v>
      </c>
      <c r="C10" s="1" t="s">
        <v>10</v>
      </c>
      <c r="D10" s="3" t="s">
        <v>17</v>
      </c>
      <c r="E10" s="3" t="n">
        <v>10</v>
      </c>
      <c r="F10" s="3" t="n">
        <v>8000</v>
      </c>
      <c r="G10" s="1" t="n">
        <f aca="false">E10*F10</f>
        <v>80000</v>
      </c>
      <c r="H10" s="1" t="s">
        <v>12</v>
      </c>
      <c r="I10" s="1" t="s">
        <v>13</v>
      </c>
      <c r="J10" s="3"/>
    </row>
    <row r="11" customFormat="false" ht="12.8" hidden="false" customHeight="false" outlineLevel="0" collapsed="false">
      <c r="A11" s="1" t="n">
        <v>10</v>
      </c>
      <c r="B11" s="2" t="n">
        <v>45832</v>
      </c>
      <c r="C11" s="1" t="s">
        <v>10</v>
      </c>
      <c r="D11" s="3" t="s">
        <v>22</v>
      </c>
      <c r="E11" s="3" t="n">
        <v>20</v>
      </c>
      <c r="F11" s="3" t="n">
        <v>8000</v>
      </c>
      <c r="G11" s="1" t="n">
        <f aca="false">E11*F11</f>
        <v>160000</v>
      </c>
      <c r="H11" s="1" t="s">
        <v>12</v>
      </c>
      <c r="I11" s="1" t="s">
        <v>13</v>
      </c>
    </row>
    <row r="12" customFormat="false" ht="12.8" hidden="false" customHeight="false" outlineLevel="0" collapsed="false">
      <c r="A12" s="1" t="n">
        <v>11</v>
      </c>
      <c r="B12" s="2" t="n">
        <v>45833</v>
      </c>
      <c r="C12" s="1" t="s">
        <v>10</v>
      </c>
      <c r="D12" s="3" t="s">
        <v>16</v>
      </c>
      <c r="E12" s="3" t="n">
        <v>20</v>
      </c>
      <c r="F12" s="3" t="n">
        <v>8000</v>
      </c>
      <c r="G12" s="1" t="n">
        <f aca="false">E12*F12</f>
        <v>160000</v>
      </c>
      <c r="H12" s="1" t="s">
        <v>12</v>
      </c>
      <c r="I12" s="1" t="s">
        <v>13</v>
      </c>
      <c r="J12" s="3"/>
    </row>
    <row r="13" customFormat="false" ht="12.8" hidden="false" customHeight="false" outlineLevel="0" collapsed="false">
      <c r="A13" s="1" t="n">
        <v>12</v>
      </c>
      <c r="B13" s="2" t="n">
        <v>45832</v>
      </c>
      <c r="C13" s="1" t="s">
        <v>10</v>
      </c>
      <c r="D13" s="3" t="s">
        <v>23</v>
      </c>
      <c r="E13" s="3" t="n">
        <v>10</v>
      </c>
      <c r="F13" s="3" t="n">
        <v>8000</v>
      </c>
      <c r="G13" s="1" t="n">
        <f aca="false">E13*F13</f>
        <v>80000</v>
      </c>
      <c r="H13" s="1" t="s">
        <v>12</v>
      </c>
      <c r="I13" s="1" t="s">
        <v>13</v>
      </c>
      <c r="J13" s="3" t="s">
        <v>24</v>
      </c>
    </row>
    <row r="14" customFormat="false" ht="12.8" hidden="false" customHeight="false" outlineLevel="0" collapsed="false">
      <c r="A14" s="1" t="n">
        <v>13</v>
      </c>
      <c r="B14" s="2" t="n">
        <v>45833</v>
      </c>
      <c r="C14" s="1" t="s">
        <v>10</v>
      </c>
      <c r="D14" s="3" t="s">
        <v>25</v>
      </c>
      <c r="E14" s="3" t="n">
        <v>5</v>
      </c>
      <c r="F14" s="1" t="n">
        <v>0</v>
      </c>
      <c r="G14" s="1" t="n">
        <f aca="false">E14*F14</f>
        <v>0</v>
      </c>
      <c r="H14" s="1" t="s">
        <v>12</v>
      </c>
      <c r="J14" s="1" t="s">
        <v>26</v>
      </c>
    </row>
    <row r="15" customFormat="false" ht="12.8" hidden="false" customHeight="false" outlineLevel="0" collapsed="false">
      <c r="A15" s="1" t="n">
        <v>14</v>
      </c>
      <c r="B15" s="2" t="n">
        <v>45833</v>
      </c>
      <c r="C15" s="1" t="s">
        <v>10</v>
      </c>
      <c r="D15" s="3" t="s">
        <v>17</v>
      </c>
      <c r="E15" s="3" t="n">
        <v>10</v>
      </c>
      <c r="F15" s="3" t="n">
        <v>8000</v>
      </c>
      <c r="G15" s="1" t="n">
        <f aca="false">E15*F15</f>
        <v>80000</v>
      </c>
      <c r="H15" s="1" t="s">
        <v>12</v>
      </c>
      <c r="I15" s="1" t="s">
        <v>13</v>
      </c>
    </row>
    <row r="16" customFormat="false" ht="12.8" hidden="false" customHeight="false" outlineLevel="0" collapsed="false">
      <c r="A16" s="1" t="n">
        <v>15</v>
      </c>
      <c r="B16" s="2" t="n">
        <v>45836</v>
      </c>
      <c r="C16" s="1" t="s">
        <v>10</v>
      </c>
      <c r="D16" s="3" t="s">
        <v>19</v>
      </c>
      <c r="E16" s="3" t="n">
        <v>30</v>
      </c>
      <c r="F16" s="3" t="n">
        <v>8000</v>
      </c>
      <c r="G16" s="1" t="n">
        <f aca="false">E16*F16</f>
        <v>240000</v>
      </c>
      <c r="H16" s="1" t="s">
        <v>12</v>
      </c>
      <c r="I16" s="1" t="s">
        <v>13</v>
      </c>
      <c r="J16" s="3"/>
    </row>
    <row r="17" customFormat="false" ht="12.8" hidden="false" customHeight="false" outlineLevel="0" collapsed="false">
      <c r="A17" s="1" t="n">
        <v>16</v>
      </c>
      <c r="B17" s="2" t="n">
        <v>45838</v>
      </c>
      <c r="C17" s="1" t="s">
        <v>10</v>
      </c>
      <c r="D17" s="3" t="s">
        <v>18</v>
      </c>
      <c r="E17" s="3" t="n">
        <v>10</v>
      </c>
      <c r="F17" s="3" t="n">
        <v>8000</v>
      </c>
      <c r="G17" s="1" t="n">
        <f aca="false">E17*F17</f>
        <v>80000</v>
      </c>
      <c r="H17" s="1" t="s">
        <v>12</v>
      </c>
      <c r="I17" s="3" t="s">
        <v>15</v>
      </c>
    </row>
    <row r="18" customFormat="false" ht="12.8" hidden="false" customHeight="false" outlineLevel="0" collapsed="false">
      <c r="A18" s="1" t="n">
        <v>17</v>
      </c>
      <c r="B18" s="2" t="n">
        <v>45838</v>
      </c>
      <c r="C18" s="1" t="s">
        <v>10</v>
      </c>
      <c r="D18" s="3" t="s">
        <v>11</v>
      </c>
      <c r="E18" s="3" t="n">
        <v>10</v>
      </c>
      <c r="F18" s="3" t="n">
        <v>8000</v>
      </c>
      <c r="G18" s="1" t="n">
        <f aca="false">E18*F18</f>
        <v>80000</v>
      </c>
      <c r="H18" s="1" t="s">
        <v>12</v>
      </c>
      <c r="J18" s="3" t="s">
        <v>27</v>
      </c>
      <c r="K18" s="1" t="s">
        <v>28</v>
      </c>
      <c r="L18" s="1" t="n">
        <f aca="false">SUM(G2:G18)</f>
        <v>2160000</v>
      </c>
    </row>
    <row r="19" customFormat="false" ht="12.8" hidden="false" customHeight="false" outlineLevel="0" collapsed="false">
      <c r="A19" s="1" t="n">
        <v>18</v>
      </c>
      <c r="B19" s="2" t="n">
        <v>45839</v>
      </c>
      <c r="C19" s="1" t="s">
        <v>10</v>
      </c>
      <c r="D19" s="3" t="s">
        <v>29</v>
      </c>
      <c r="E19" s="3" t="n">
        <v>10</v>
      </c>
      <c r="F19" s="3" t="n">
        <v>8000</v>
      </c>
      <c r="G19" s="1" t="n">
        <f aca="false">E19*F19</f>
        <v>80000</v>
      </c>
      <c r="H19" s="1" t="s">
        <v>12</v>
      </c>
      <c r="J19" s="3" t="s">
        <v>30</v>
      </c>
    </row>
    <row r="20" customFormat="false" ht="12.8" hidden="false" customHeight="false" outlineLevel="0" collapsed="false">
      <c r="A20" s="1" t="n">
        <v>19</v>
      </c>
      <c r="B20" s="2" t="n">
        <v>45839</v>
      </c>
      <c r="C20" s="3" t="s">
        <v>31</v>
      </c>
      <c r="D20" s="3" t="s">
        <v>11</v>
      </c>
      <c r="E20" s="3" t="n">
        <v>20</v>
      </c>
      <c r="F20" s="3" t="n">
        <v>8000</v>
      </c>
      <c r="G20" s="1" t="n">
        <f aca="false">E20*F20</f>
        <v>160000</v>
      </c>
      <c r="H20" s="1" t="s">
        <v>12</v>
      </c>
      <c r="J20" s="3" t="s">
        <v>32</v>
      </c>
    </row>
    <row r="21" customFormat="false" ht="12.8" hidden="false" customHeight="false" outlineLevel="0" collapsed="false">
      <c r="A21" s="1" t="n">
        <v>20</v>
      </c>
      <c r="B21" s="2" t="n">
        <v>45840</v>
      </c>
      <c r="C21" s="1" t="s">
        <v>10</v>
      </c>
      <c r="D21" s="3" t="s">
        <v>33</v>
      </c>
      <c r="E21" s="3" t="n">
        <v>10</v>
      </c>
      <c r="F21" s="3" t="n">
        <v>8000</v>
      </c>
      <c r="G21" s="1" t="n">
        <f aca="false">E21*F21</f>
        <v>80000</v>
      </c>
      <c r="H21" s="1" t="s">
        <v>12</v>
      </c>
      <c r="I21" s="1" t="s">
        <v>13</v>
      </c>
    </row>
    <row r="22" customFormat="false" ht="12.8" hidden="false" customHeight="false" outlineLevel="0" collapsed="false">
      <c r="A22" s="1" t="n">
        <v>21</v>
      </c>
      <c r="B22" s="2" t="n">
        <v>45840</v>
      </c>
      <c r="C22" s="3" t="s">
        <v>31</v>
      </c>
      <c r="D22" s="3" t="s">
        <v>34</v>
      </c>
      <c r="E22" s="3" t="n">
        <v>10</v>
      </c>
      <c r="F22" s="1" t="n">
        <v>0</v>
      </c>
      <c r="G22" s="1" t="n">
        <f aca="false">E22*F22</f>
        <v>0</v>
      </c>
      <c r="H22" s="1" t="s">
        <v>12</v>
      </c>
      <c r="I22" s="3"/>
      <c r="J22" s="3" t="s">
        <v>35</v>
      </c>
    </row>
    <row r="23" customFormat="false" ht="12.8" hidden="false" customHeight="false" outlineLevel="0" collapsed="false">
      <c r="A23" s="1" t="n">
        <v>22</v>
      </c>
      <c r="B23" s="2" t="n">
        <v>45841</v>
      </c>
      <c r="C23" s="1" t="s">
        <v>10</v>
      </c>
      <c r="D23" s="3" t="s">
        <v>36</v>
      </c>
      <c r="E23" s="3" t="n">
        <v>10</v>
      </c>
      <c r="F23" s="3" t="n">
        <v>8000</v>
      </c>
      <c r="G23" s="1" t="n">
        <f aca="false">E23*F23</f>
        <v>80000</v>
      </c>
      <c r="H23" s="1" t="s">
        <v>12</v>
      </c>
      <c r="I23" s="3" t="s">
        <v>37</v>
      </c>
    </row>
    <row r="24" customFormat="false" ht="12.8" hidden="false" customHeight="false" outlineLevel="0" collapsed="false">
      <c r="A24" s="1" t="n">
        <v>23</v>
      </c>
      <c r="B24" s="2" t="n">
        <v>45841</v>
      </c>
      <c r="C24" s="1" t="s">
        <v>10</v>
      </c>
      <c r="D24" s="3" t="s">
        <v>17</v>
      </c>
      <c r="E24" s="3" t="n">
        <v>10</v>
      </c>
      <c r="F24" s="3" t="n">
        <v>8000</v>
      </c>
      <c r="G24" s="1" t="n">
        <f aca="false">E24*F24</f>
        <v>80000</v>
      </c>
      <c r="H24" s="1" t="s">
        <v>12</v>
      </c>
      <c r="I24" s="1" t="s">
        <v>13</v>
      </c>
      <c r="J24" s="1" t="s">
        <v>38</v>
      </c>
    </row>
    <row r="25" customFormat="false" ht="12.8" hidden="false" customHeight="false" outlineLevel="0" collapsed="false">
      <c r="A25" s="1" t="n">
        <v>24</v>
      </c>
      <c r="B25" s="2" t="n">
        <v>45841</v>
      </c>
      <c r="C25" s="1" t="s">
        <v>10</v>
      </c>
      <c r="D25" s="3" t="s">
        <v>39</v>
      </c>
      <c r="E25" s="3" t="n">
        <v>5</v>
      </c>
      <c r="F25" s="3" t="n">
        <v>8000</v>
      </c>
      <c r="G25" s="1" t="n">
        <f aca="false">E25*F25</f>
        <v>40000</v>
      </c>
      <c r="H25" s="1" t="s">
        <v>12</v>
      </c>
      <c r="I25" s="3" t="s">
        <v>12</v>
      </c>
    </row>
    <row r="26" customFormat="false" ht="12.8" hidden="false" customHeight="false" outlineLevel="0" collapsed="false">
      <c r="A26" s="1" t="n">
        <v>25</v>
      </c>
      <c r="B26" s="2" t="n">
        <v>45841</v>
      </c>
      <c r="C26" s="3" t="s">
        <v>31</v>
      </c>
      <c r="D26" s="1" t="s">
        <v>40</v>
      </c>
      <c r="E26" s="1" t="n">
        <v>10</v>
      </c>
      <c r="F26" s="1" t="n">
        <v>0</v>
      </c>
      <c r="G26" s="1" t="n">
        <f aca="false">E26*F26</f>
        <v>0</v>
      </c>
      <c r="H26" s="1" t="s">
        <v>12</v>
      </c>
      <c r="J26" s="1" t="s">
        <v>41</v>
      </c>
    </row>
    <row r="27" customFormat="false" ht="12.8" hidden="false" customHeight="false" outlineLevel="0" collapsed="false">
      <c r="A27" s="1" t="n">
        <v>26</v>
      </c>
      <c r="B27" s="2" t="n">
        <v>45846</v>
      </c>
      <c r="C27" s="3" t="s">
        <v>31</v>
      </c>
      <c r="D27" s="1" t="s">
        <v>42</v>
      </c>
      <c r="E27" s="1" t="n">
        <v>15</v>
      </c>
      <c r="F27" s="1" t="n">
        <v>8000</v>
      </c>
      <c r="G27" s="1" t="n">
        <f aca="false">E27*F27</f>
        <v>120000</v>
      </c>
      <c r="H27" s="1" t="s">
        <v>12</v>
      </c>
      <c r="I27" s="1" t="s">
        <v>13</v>
      </c>
    </row>
    <row r="28" customFormat="false" ht="12.8" hidden="false" customHeight="false" outlineLevel="0" collapsed="false">
      <c r="A28" s="1" t="n">
        <v>27</v>
      </c>
      <c r="B28" s="2" t="n">
        <v>45848</v>
      </c>
      <c r="C28" s="3" t="s">
        <v>31</v>
      </c>
      <c r="D28" s="1" t="s">
        <v>42</v>
      </c>
      <c r="E28" s="1" t="n">
        <v>13</v>
      </c>
      <c r="F28" s="1" t="n">
        <v>8000</v>
      </c>
      <c r="G28" s="1" t="n">
        <f aca="false">E28*F28</f>
        <v>104000</v>
      </c>
      <c r="H28" s="1" t="s">
        <v>12</v>
      </c>
      <c r="I28" s="1" t="s">
        <v>13</v>
      </c>
    </row>
    <row r="29" customFormat="false" ht="12.8" hidden="false" customHeight="false" outlineLevel="0" collapsed="false">
      <c r="A29" s="1" t="n">
        <v>28</v>
      </c>
      <c r="B29" s="2" t="n">
        <v>45848</v>
      </c>
      <c r="C29" s="3" t="s">
        <v>31</v>
      </c>
      <c r="D29" s="1" t="s">
        <v>16</v>
      </c>
      <c r="E29" s="1" t="n">
        <v>10</v>
      </c>
      <c r="F29" s="1" t="n">
        <v>8000</v>
      </c>
      <c r="G29" s="1" t="n">
        <f aca="false">E29*F29</f>
        <v>80000</v>
      </c>
      <c r="H29" s="1" t="s">
        <v>12</v>
      </c>
      <c r="I29" s="1" t="s">
        <v>13</v>
      </c>
    </row>
    <row r="30" customFormat="false" ht="12.8" hidden="false" customHeight="false" outlineLevel="0" collapsed="false">
      <c r="A30" s="1" t="n">
        <v>29</v>
      </c>
      <c r="B30" s="2" t="n">
        <v>45850</v>
      </c>
      <c r="C30" s="3" t="s">
        <v>31</v>
      </c>
      <c r="D30" s="1" t="s">
        <v>18</v>
      </c>
      <c r="E30" s="1" t="n">
        <v>10</v>
      </c>
      <c r="F30" s="1" t="n">
        <v>8000</v>
      </c>
      <c r="G30" s="1" t="n">
        <f aca="false">E30*F30</f>
        <v>80000</v>
      </c>
      <c r="H30" s="1" t="s">
        <v>12</v>
      </c>
      <c r="I30" s="1" t="s">
        <v>15</v>
      </c>
    </row>
    <row r="31" customFormat="false" ht="12.8" hidden="false" customHeight="false" outlineLevel="0" collapsed="false">
      <c r="A31" s="1" t="n">
        <v>30</v>
      </c>
      <c r="B31" s="2" t="n">
        <v>45850</v>
      </c>
      <c r="C31" s="3" t="s">
        <v>31</v>
      </c>
      <c r="D31" s="1" t="s">
        <v>43</v>
      </c>
      <c r="E31" s="1" t="n">
        <v>20</v>
      </c>
      <c r="F31" s="1" t="n">
        <v>8000</v>
      </c>
      <c r="G31" s="1" t="n">
        <f aca="false">E31*F31</f>
        <v>160000</v>
      </c>
      <c r="H31" s="1" t="s">
        <v>12</v>
      </c>
      <c r="I31" s="1" t="s">
        <v>15</v>
      </c>
    </row>
    <row r="32" customFormat="false" ht="12.8" hidden="false" customHeight="false" outlineLevel="0" collapsed="false">
      <c r="A32" s="1" t="n">
        <v>31</v>
      </c>
      <c r="B32" s="2" t="n">
        <v>45850</v>
      </c>
      <c r="C32" s="3" t="s">
        <v>31</v>
      </c>
      <c r="D32" s="1" t="s">
        <v>29</v>
      </c>
      <c r="E32" s="1" t="n">
        <v>20</v>
      </c>
      <c r="F32" s="1" t="n">
        <v>0</v>
      </c>
      <c r="G32" s="1" t="n">
        <f aca="false">E32*F32</f>
        <v>0</v>
      </c>
      <c r="H32" s="1" t="s">
        <v>12</v>
      </c>
    </row>
    <row r="33" customFormat="false" ht="12.8" hidden="false" customHeight="false" outlineLevel="0" collapsed="false">
      <c r="A33" s="1" t="n">
        <v>32</v>
      </c>
      <c r="B33" s="2" t="n">
        <v>45850</v>
      </c>
      <c r="C33" s="3" t="s">
        <v>31</v>
      </c>
      <c r="D33" s="1" t="s">
        <v>42</v>
      </c>
      <c r="E33" s="1" t="n">
        <v>20</v>
      </c>
      <c r="F33" s="1" t="n">
        <v>8000</v>
      </c>
      <c r="G33" s="1" t="n">
        <f aca="false">E33*F33</f>
        <v>160000</v>
      </c>
      <c r="H33" s="1" t="s">
        <v>12</v>
      </c>
      <c r="I33" s="1" t="s">
        <v>44</v>
      </c>
      <c r="J33" s="1" t="s">
        <v>45</v>
      </c>
    </row>
    <row r="34" customFormat="false" ht="12.8" hidden="false" customHeight="false" outlineLevel="0" collapsed="false">
      <c r="A34" s="1" t="n">
        <v>33</v>
      </c>
      <c r="B34" s="2" t="n">
        <v>45860</v>
      </c>
      <c r="C34" s="1" t="s">
        <v>10</v>
      </c>
      <c r="D34" s="1" t="s">
        <v>11</v>
      </c>
      <c r="E34" s="1" t="n">
        <v>10</v>
      </c>
      <c r="F34" s="1" t="n">
        <v>8000</v>
      </c>
      <c r="G34" s="1" t="n">
        <f aca="false">E34*F34</f>
        <v>80000</v>
      </c>
      <c r="H34" s="1" t="s">
        <v>12</v>
      </c>
    </row>
    <row r="35" customFormat="false" ht="12.8" hidden="false" customHeight="false" outlineLevel="0" collapsed="false">
      <c r="A35" s="1" t="n">
        <v>34</v>
      </c>
      <c r="B35" s="2" t="n">
        <v>45860</v>
      </c>
      <c r="C35" s="1" t="s">
        <v>10</v>
      </c>
      <c r="D35" s="1" t="s">
        <v>21</v>
      </c>
      <c r="E35" s="1" t="n">
        <v>20</v>
      </c>
      <c r="F35" s="1" t="n">
        <v>8000</v>
      </c>
      <c r="G35" s="1" t="n">
        <f aca="false">E35*F35</f>
        <v>160000</v>
      </c>
      <c r="H35" s="1" t="s">
        <v>12</v>
      </c>
      <c r="I35" s="1" t="s">
        <v>13</v>
      </c>
    </row>
    <row r="36" customFormat="false" ht="12.8" hidden="false" customHeight="false" outlineLevel="0" collapsed="false">
      <c r="A36" s="1" t="n">
        <v>35</v>
      </c>
      <c r="B36" s="2" t="n">
        <v>45860</v>
      </c>
      <c r="C36" s="1" t="s">
        <v>10</v>
      </c>
      <c r="D36" s="1" t="s">
        <v>17</v>
      </c>
      <c r="E36" s="1" t="n">
        <v>5</v>
      </c>
      <c r="F36" s="1" t="n">
        <v>8000</v>
      </c>
      <c r="G36" s="1" t="n">
        <f aca="false">E36*F36</f>
        <v>40000</v>
      </c>
      <c r="H36" s="1" t="s">
        <v>12</v>
      </c>
    </row>
    <row r="37" customFormat="false" ht="12.8" hidden="false" customHeight="false" outlineLevel="0" collapsed="false">
      <c r="A37" s="1" t="n">
        <v>36</v>
      </c>
      <c r="B37" s="2" t="n">
        <v>45861</v>
      </c>
      <c r="C37" s="1" t="s">
        <v>10</v>
      </c>
      <c r="D37" s="1" t="s">
        <v>46</v>
      </c>
      <c r="E37" s="1" t="n">
        <v>200</v>
      </c>
      <c r="F37" s="1" t="n">
        <v>0</v>
      </c>
      <c r="G37" s="1" t="n">
        <f aca="false">E37*F37</f>
        <v>0</v>
      </c>
      <c r="H37" s="1" t="s">
        <v>12</v>
      </c>
      <c r="I37" s="1" t="s">
        <v>47</v>
      </c>
    </row>
    <row r="38" customFormat="false" ht="12.8" hidden="false" customHeight="false" outlineLevel="0" collapsed="false">
      <c r="A38" s="1" t="n">
        <v>37</v>
      </c>
      <c r="B38" s="2" t="n">
        <v>45861</v>
      </c>
      <c r="C38" s="1" t="s">
        <v>48</v>
      </c>
      <c r="D38" s="3" t="s">
        <v>49</v>
      </c>
      <c r="E38" s="3" t="n">
        <v>15</v>
      </c>
      <c r="F38" s="1" t="n">
        <v>8000</v>
      </c>
      <c r="G38" s="1" t="n">
        <f aca="false">E38*F38</f>
        <v>120000</v>
      </c>
      <c r="H38" s="1" t="s">
        <v>12</v>
      </c>
      <c r="I38" s="1" t="s">
        <v>13</v>
      </c>
    </row>
    <row r="39" customFormat="false" ht="12.8" hidden="false" customHeight="false" outlineLevel="0" collapsed="false">
      <c r="A39" s="1" t="n">
        <v>38</v>
      </c>
      <c r="B39" s="2" t="n">
        <v>45862</v>
      </c>
      <c r="C39" s="1" t="s">
        <v>48</v>
      </c>
      <c r="D39" s="3" t="s">
        <v>50</v>
      </c>
      <c r="E39" s="3" t="n">
        <v>10</v>
      </c>
      <c r="F39" s="1" t="n">
        <v>8000</v>
      </c>
      <c r="G39" s="1" t="n">
        <f aca="false">E39*F39</f>
        <v>80000</v>
      </c>
      <c r="H39" s="1" t="s">
        <v>12</v>
      </c>
      <c r="I39" s="3" t="s">
        <v>13</v>
      </c>
    </row>
    <row r="40" customFormat="false" ht="12.8" hidden="false" customHeight="false" outlineLevel="0" collapsed="false">
      <c r="A40" s="1" t="n">
        <v>39</v>
      </c>
      <c r="B40" s="2" t="n">
        <v>45862</v>
      </c>
      <c r="C40" s="1" t="s">
        <v>48</v>
      </c>
      <c r="D40" s="1" t="s">
        <v>46</v>
      </c>
      <c r="E40" s="1" t="n">
        <v>80</v>
      </c>
      <c r="F40" s="1" t="n">
        <v>8000</v>
      </c>
      <c r="G40" s="1" t="n">
        <f aca="false">E40*F40</f>
        <v>640000</v>
      </c>
      <c r="H40" s="1" t="s">
        <v>12</v>
      </c>
      <c r="I40" s="1" t="s">
        <v>37</v>
      </c>
      <c r="J40" s="1" t="s">
        <v>51</v>
      </c>
    </row>
    <row r="41" customFormat="false" ht="12.8" hidden="false" customHeight="false" outlineLevel="0" collapsed="false">
      <c r="A41" s="1" t="n">
        <v>40</v>
      </c>
      <c r="B41" s="2" t="n">
        <v>45862</v>
      </c>
      <c r="C41" s="1" t="s">
        <v>48</v>
      </c>
      <c r="D41" s="1" t="s">
        <v>52</v>
      </c>
      <c r="E41" s="1" t="n">
        <v>10</v>
      </c>
      <c r="F41" s="1" t="n">
        <v>8000</v>
      </c>
      <c r="G41" s="1" t="n">
        <f aca="false">E41*F41</f>
        <v>80000</v>
      </c>
      <c r="H41" s="1" t="s">
        <v>12</v>
      </c>
      <c r="I41" s="1" t="s">
        <v>37</v>
      </c>
    </row>
    <row r="42" customFormat="false" ht="12.8" hidden="false" customHeight="false" outlineLevel="0" collapsed="false">
      <c r="A42" s="1" t="n">
        <v>41</v>
      </c>
      <c r="B42" s="2" t="n">
        <v>45862</v>
      </c>
      <c r="C42" s="1" t="s">
        <v>48</v>
      </c>
      <c r="D42" s="1" t="s">
        <v>53</v>
      </c>
      <c r="E42" s="1" t="n">
        <v>10</v>
      </c>
      <c r="F42" s="1" t="n">
        <v>0</v>
      </c>
      <c r="G42" s="1" t="n">
        <f aca="false">E42*F42</f>
        <v>0</v>
      </c>
      <c r="H42" s="1" t="s">
        <v>12</v>
      </c>
      <c r="I42" s="1" t="s">
        <v>54</v>
      </c>
    </row>
    <row r="43" customFormat="false" ht="12.8" hidden="false" customHeight="false" outlineLevel="0" collapsed="false">
      <c r="A43" s="1" t="n">
        <v>42</v>
      </c>
      <c r="B43" s="2" t="n">
        <v>45862</v>
      </c>
      <c r="C43" s="1" t="s">
        <v>48</v>
      </c>
      <c r="D43" s="1" t="s">
        <v>55</v>
      </c>
      <c r="E43" s="1" t="n">
        <v>6</v>
      </c>
      <c r="F43" s="1" t="n">
        <v>0</v>
      </c>
      <c r="G43" s="1" t="n">
        <f aca="false">E43*F43</f>
        <v>0</v>
      </c>
      <c r="H43" s="1" t="s">
        <v>12</v>
      </c>
      <c r="I43" s="1" t="s">
        <v>56</v>
      </c>
    </row>
    <row r="44" customFormat="false" ht="12.8" hidden="false" customHeight="false" outlineLevel="0" collapsed="false">
      <c r="A44" s="1" t="n">
        <v>43</v>
      </c>
      <c r="B44" s="2" t="n">
        <v>45863</v>
      </c>
      <c r="C44" s="1" t="s">
        <v>57</v>
      </c>
      <c r="D44" s="1" t="s">
        <v>58</v>
      </c>
      <c r="E44" s="1" t="n">
        <v>15</v>
      </c>
      <c r="F44" s="1" t="n">
        <v>8000</v>
      </c>
      <c r="G44" s="1" t="n">
        <f aca="false">E44*F44</f>
        <v>120000</v>
      </c>
      <c r="H44" s="1" t="s">
        <v>12</v>
      </c>
    </row>
    <row r="45" customFormat="false" ht="12.8" hidden="false" customHeight="false" outlineLevel="0" collapsed="false">
      <c r="A45" s="1" t="n">
        <v>44</v>
      </c>
      <c r="B45" s="2" t="n">
        <v>45864</v>
      </c>
      <c r="C45" s="1" t="s">
        <v>57</v>
      </c>
      <c r="D45" s="1" t="s">
        <v>58</v>
      </c>
      <c r="E45" s="1" t="n">
        <v>20</v>
      </c>
      <c r="F45" s="1" t="n">
        <v>8000</v>
      </c>
      <c r="G45" s="1" t="n">
        <f aca="false">E45*F45</f>
        <v>160000</v>
      </c>
      <c r="H45" s="1" t="s">
        <v>12</v>
      </c>
      <c r="I45" s="1" t="s">
        <v>13</v>
      </c>
    </row>
    <row r="46" customFormat="false" ht="12.8" hidden="false" customHeight="false" outlineLevel="0" collapsed="false">
      <c r="A46" s="1" t="n">
        <v>45</v>
      </c>
      <c r="B46" s="4" t="n">
        <v>45868</v>
      </c>
      <c r="C46" s="1" t="s">
        <v>59</v>
      </c>
      <c r="D46" s="1" t="s">
        <v>60</v>
      </c>
      <c r="E46" s="1" t="n">
        <v>50</v>
      </c>
      <c r="F46" s="1" t="n">
        <v>0</v>
      </c>
      <c r="G46" s="1" t="n">
        <f aca="false">E46*F46</f>
        <v>0</v>
      </c>
      <c r="H46" s="1" t="s">
        <v>12</v>
      </c>
      <c r="J46" s="1" t="s">
        <v>61</v>
      </c>
    </row>
    <row r="47" customFormat="false" ht="12.8" hidden="false" customHeight="false" outlineLevel="0" collapsed="false">
      <c r="A47" s="1" t="n">
        <v>46</v>
      </c>
      <c r="B47" s="4" t="n">
        <v>45868</v>
      </c>
      <c r="C47" s="1" t="s">
        <v>59</v>
      </c>
      <c r="D47" s="1" t="s">
        <v>62</v>
      </c>
      <c r="E47" s="1" t="n">
        <v>20</v>
      </c>
      <c r="F47" s="1" t="n">
        <v>8000</v>
      </c>
      <c r="G47" s="1" t="n">
        <f aca="false">E47*F47</f>
        <v>160000</v>
      </c>
      <c r="H47" s="1" t="s">
        <v>12</v>
      </c>
    </row>
    <row r="48" customFormat="false" ht="12.8" hidden="false" customHeight="false" outlineLevel="0" collapsed="false">
      <c r="A48" s="1" t="n">
        <v>47</v>
      </c>
      <c r="B48" s="4" t="n">
        <v>45869</v>
      </c>
      <c r="C48" s="1" t="s">
        <v>59</v>
      </c>
      <c r="D48" s="1" t="s">
        <v>63</v>
      </c>
      <c r="E48" s="1" t="n">
        <v>15</v>
      </c>
      <c r="F48" s="1" t="n">
        <v>8000</v>
      </c>
      <c r="G48" s="1" t="n">
        <f aca="false">E48*F48</f>
        <v>120000</v>
      </c>
      <c r="H48" s="1" t="s">
        <v>12</v>
      </c>
    </row>
    <row r="49" customFormat="false" ht="12.8" hidden="false" customHeight="false" outlineLevel="0" collapsed="false">
      <c r="A49" s="1" t="n">
        <v>48</v>
      </c>
      <c r="B49" s="4" t="n">
        <v>45869</v>
      </c>
      <c r="C49" s="1" t="s">
        <v>59</v>
      </c>
      <c r="D49" s="1" t="s">
        <v>50</v>
      </c>
      <c r="E49" s="1" t="n">
        <v>30</v>
      </c>
      <c r="F49" s="1" t="n">
        <v>8000</v>
      </c>
      <c r="G49" s="1" t="n">
        <f aca="false">E49*F49</f>
        <v>240000</v>
      </c>
      <c r="H49" s="1" t="s">
        <v>12</v>
      </c>
      <c r="I49" s="1" t="s">
        <v>13</v>
      </c>
    </row>
    <row r="50" customFormat="false" ht="12.8" hidden="false" customHeight="false" outlineLevel="0" collapsed="false">
      <c r="A50" s="1" t="n">
        <v>49</v>
      </c>
      <c r="B50" s="4" t="n">
        <v>45869</v>
      </c>
      <c r="C50" s="1" t="s">
        <v>59</v>
      </c>
      <c r="D50" s="1" t="s">
        <v>64</v>
      </c>
      <c r="E50" s="1" t="n">
        <v>10</v>
      </c>
      <c r="F50" s="1" t="n">
        <v>8000</v>
      </c>
      <c r="G50" s="1" t="n">
        <f aca="false">E50*F50</f>
        <v>80000</v>
      </c>
      <c r="H50" s="1" t="s">
        <v>12</v>
      </c>
    </row>
    <row r="51" customFormat="false" ht="12.8" hidden="false" customHeight="false" outlineLevel="0" collapsed="false">
      <c r="A51" s="1" t="n">
        <v>50</v>
      </c>
      <c r="B51" s="4" t="n">
        <v>45869</v>
      </c>
      <c r="C51" s="1" t="s">
        <v>65</v>
      </c>
      <c r="D51" s="1" t="s">
        <v>66</v>
      </c>
      <c r="E51" s="1" t="n">
        <v>10</v>
      </c>
      <c r="F51" s="1" t="n">
        <v>0</v>
      </c>
      <c r="G51" s="1" t="n">
        <f aca="false">E51*F51</f>
        <v>0</v>
      </c>
      <c r="H51" s="1" t="s">
        <v>12</v>
      </c>
      <c r="I51" s="1" t="s">
        <v>54</v>
      </c>
    </row>
    <row r="52" customFormat="false" ht="12.8" hidden="false" customHeight="false" outlineLevel="0" collapsed="false">
      <c r="A52" s="1" t="n">
        <v>51</v>
      </c>
      <c r="B52" s="4" t="n">
        <v>45869</v>
      </c>
      <c r="C52" s="1" t="s">
        <v>57</v>
      </c>
      <c r="D52" s="1" t="s">
        <v>67</v>
      </c>
      <c r="E52" s="1" t="n">
        <v>10</v>
      </c>
      <c r="F52" s="1" t="n">
        <v>8000</v>
      </c>
      <c r="G52" s="1" t="n">
        <f aca="false">E52*F52</f>
        <v>80000</v>
      </c>
      <c r="H52" s="1" t="s">
        <v>12</v>
      </c>
      <c r="J52" s="1" t="s">
        <v>68</v>
      </c>
      <c r="K52" s="1" t="s">
        <v>69</v>
      </c>
      <c r="L52" s="1" t="n">
        <f aca="false">SUM(G19:G52)</f>
        <v>3384000</v>
      </c>
    </row>
    <row r="53" customFormat="false" ht="12.8" hidden="false" customHeight="false" outlineLevel="0" collapsed="false">
      <c r="A53" s="1" t="n">
        <v>52</v>
      </c>
      <c r="B53" s="4" t="n">
        <v>45870</v>
      </c>
      <c r="C53" s="1" t="s">
        <v>65</v>
      </c>
      <c r="D53" s="1" t="s">
        <v>25</v>
      </c>
      <c r="E53" s="1" t="n">
        <v>5</v>
      </c>
      <c r="F53" s="1" t="n">
        <v>0</v>
      </c>
      <c r="G53" s="1" t="n">
        <f aca="false">E53*F53</f>
        <v>0</v>
      </c>
      <c r="H53" s="1" t="s">
        <v>12</v>
      </c>
      <c r="J53" s="1" t="s">
        <v>70</v>
      </c>
    </row>
    <row r="54" customFormat="false" ht="12.8" hidden="false" customHeight="false" outlineLevel="0" collapsed="false">
      <c r="A54" s="1" t="n">
        <v>53</v>
      </c>
      <c r="B54" s="4" t="n">
        <v>45870</v>
      </c>
      <c r="C54" s="1" t="s">
        <v>59</v>
      </c>
      <c r="D54" s="1" t="s">
        <v>71</v>
      </c>
      <c r="E54" s="1" t="n">
        <v>10</v>
      </c>
      <c r="F54" s="1" t="n">
        <v>0</v>
      </c>
      <c r="G54" s="1" t="n">
        <f aca="false">E54*F54</f>
        <v>0</v>
      </c>
      <c r="H54" s="1" t="s">
        <v>12</v>
      </c>
      <c r="J54" s="1" t="s">
        <v>61</v>
      </c>
    </row>
    <row r="55" customFormat="false" ht="12.8" hidden="false" customHeight="false" outlineLevel="0" collapsed="false">
      <c r="A55" s="1" t="n">
        <v>54</v>
      </c>
      <c r="B55" s="4" t="n">
        <v>45870</v>
      </c>
      <c r="C55" s="1" t="s">
        <v>59</v>
      </c>
      <c r="D55" s="1" t="s">
        <v>46</v>
      </c>
      <c r="E55" s="1" t="n">
        <v>10</v>
      </c>
      <c r="F55" s="1" t="n">
        <v>8000</v>
      </c>
      <c r="G55" s="1" t="n">
        <f aca="false">E55*F55</f>
        <v>80000</v>
      </c>
      <c r="H55" s="1" t="s">
        <v>12</v>
      </c>
      <c r="I55" s="1" t="s">
        <v>12</v>
      </c>
    </row>
    <row r="56" customFormat="false" ht="12.8" hidden="false" customHeight="false" outlineLevel="0" collapsed="false">
      <c r="A56" s="1" t="n">
        <v>55</v>
      </c>
      <c r="B56" s="4" t="n">
        <v>45870</v>
      </c>
      <c r="C56" s="1" t="s">
        <v>59</v>
      </c>
      <c r="D56" s="1" t="s">
        <v>25</v>
      </c>
      <c r="E56" s="1" t="n">
        <v>15</v>
      </c>
      <c r="F56" s="1" t="n">
        <v>0</v>
      </c>
      <c r="G56" s="1" t="n">
        <f aca="false">E56*F56</f>
        <v>0</v>
      </c>
      <c r="H56" s="1" t="s">
        <v>12</v>
      </c>
      <c r="J56" s="1" t="s">
        <v>70</v>
      </c>
    </row>
    <row r="57" customFormat="false" ht="12.8" hidden="false" customHeight="false" outlineLevel="0" collapsed="false">
      <c r="A57" s="1" t="n">
        <v>56</v>
      </c>
      <c r="B57" s="4" t="n">
        <v>45871</v>
      </c>
      <c r="C57" s="1" t="s">
        <v>59</v>
      </c>
      <c r="D57" s="1" t="s">
        <v>46</v>
      </c>
      <c r="E57" s="1" t="n">
        <v>10</v>
      </c>
      <c r="F57" s="1" t="n">
        <v>8000</v>
      </c>
      <c r="G57" s="1" t="n">
        <f aca="false">E57*F57</f>
        <v>80000</v>
      </c>
      <c r="H57" s="1" t="s">
        <v>12</v>
      </c>
      <c r="I57" s="1" t="s">
        <v>15</v>
      </c>
    </row>
    <row r="58" customFormat="false" ht="12.8" hidden="false" customHeight="false" outlineLevel="0" collapsed="false">
      <c r="A58" s="1" t="n">
        <v>57</v>
      </c>
      <c r="B58" s="4" t="n">
        <v>45873</v>
      </c>
      <c r="C58" s="1" t="s">
        <v>59</v>
      </c>
      <c r="D58" s="1" t="s">
        <v>72</v>
      </c>
      <c r="E58" s="1" t="n">
        <v>60</v>
      </c>
      <c r="F58" s="1" t="n">
        <v>0</v>
      </c>
      <c r="G58" s="1" t="n">
        <f aca="false">E58*F58</f>
        <v>0</v>
      </c>
      <c r="H58" s="1" t="s">
        <v>12</v>
      </c>
      <c r="J58" s="1" t="s">
        <v>61</v>
      </c>
    </row>
    <row r="59" customFormat="false" ht="12.8" hidden="false" customHeight="false" outlineLevel="0" collapsed="false">
      <c r="A59" s="1" t="n">
        <v>58</v>
      </c>
      <c r="B59" s="4" t="n">
        <v>45874</v>
      </c>
      <c r="C59" s="1" t="s">
        <v>73</v>
      </c>
      <c r="D59" s="1" t="s">
        <v>58</v>
      </c>
      <c r="E59" s="1" t="n">
        <v>30</v>
      </c>
      <c r="F59" s="1" t="n">
        <v>8000</v>
      </c>
      <c r="G59" s="1" t="n">
        <f aca="false">E59*F59</f>
        <v>240000</v>
      </c>
      <c r="H59" s="1" t="s">
        <v>12</v>
      </c>
      <c r="I59" s="1" t="s">
        <v>13</v>
      </c>
      <c r="J59" s="1" t="s">
        <v>74</v>
      </c>
    </row>
    <row r="60" customFormat="false" ht="12.8" hidden="false" customHeight="false" outlineLevel="0" collapsed="false">
      <c r="A60" s="1" t="n">
        <v>59</v>
      </c>
      <c r="B60" s="4" t="n">
        <v>45874</v>
      </c>
      <c r="C60" s="1" t="s">
        <v>73</v>
      </c>
      <c r="D60" s="1" t="s">
        <v>46</v>
      </c>
      <c r="E60" s="1" t="n">
        <v>100</v>
      </c>
      <c r="F60" s="1" t="n">
        <v>0</v>
      </c>
      <c r="G60" s="1" t="n">
        <f aca="false">E60*F60</f>
        <v>0</v>
      </c>
      <c r="H60" s="1" t="s">
        <v>12</v>
      </c>
      <c r="I60" s="1" t="s">
        <v>47</v>
      </c>
    </row>
    <row r="61" customFormat="false" ht="12.8" hidden="false" customHeight="false" outlineLevel="0" collapsed="false">
      <c r="A61" s="1" t="n">
        <v>60</v>
      </c>
      <c r="B61" s="4" t="n">
        <v>45874</v>
      </c>
      <c r="C61" s="1" t="s">
        <v>31</v>
      </c>
      <c r="D61" s="1" t="s">
        <v>25</v>
      </c>
      <c r="E61" s="1" t="n">
        <v>22</v>
      </c>
      <c r="F61" s="1" t="n">
        <v>0</v>
      </c>
      <c r="G61" s="1" t="n">
        <f aca="false">E61*F61</f>
        <v>0</v>
      </c>
      <c r="H61" s="1" t="s">
        <v>12</v>
      </c>
      <c r="I61" s="1" t="s">
        <v>75</v>
      </c>
    </row>
    <row r="62" customFormat="false" ht="12.8" hidden="false" customHeight="false" outlineLevel="0" collapsed="false">
      <c r="A62" s="1" t="n">
        <v>61</v>
      </c>
      <c r="B62" s="4" t="n">
        <v>45874</v>
      </c>
      <c r="C62" s="1" t="s">
        <v>73</v>
      </c>
      <c r="D62" s="1" t="s">
        <v>76</v>
      </c>
      <c r="E62" s="1" t="n">
        <v>10</v>
      </c>
      <c r="F62" s="1" t="n">
        <v>8000</v>
      </c>
      <c r="G62" s="1" t="n">
        <f aca="false">E62*F62</f>
        <v>80000</v>
      </c>
      <c r="H62" s="1" t="s">
        <v>12</v>
      </c>
      <c r="I62" s="1" t="s">
        <v>13</v>
      </c>
    </row>
    <row r="63" customFormat="false" ht="12.8" hidden="false" customHeight="false" outlineLevel="0" collapsed="false">
      <c r="A63" s="1" t="n">
        <v>62</v>
      </c>
      <c r="B63" s="4" t="n">
        <v>45874</v>
      </c>
      <c r="C63" s="1" t="s">
        <v>10</v>
      </c>
      <c r="D63" s="1" t="s">
        <v>46</v>
      </c>
      <c r="E63" s="1" t="n">
        <v>150</v>
      </c>
      <c r="F63" s="1" t="n">
        <v>0</v>
      </c>
      <c r="G63" s="1" t="n">
        <f aca="false">E63*F63</f>
        <v>0</v>
      </c>
      <c r="H63" s="1" t="s">
        <v>12</v>
      </c>
      <c r="I63" s="1" t="s">
        <v>47</v>
      </c>
      <c r="J63" s="1" t="s">
        <v>77</v>
      </c>
    </row>
    <row r="64" customFormat="false" ht="12.8" hidden="false" customHeight="false" outlineLevel="0" collapsed="false">
      <c r="A64" s="1" t="n">
        <v>63</v>
      </c>
      <c r="B64" s="4" t="n">
        <v>45874</v>
      </c>
      <c r="C64" s="1" t="s">
        <v>10</v>
      </c>
      <c r="D64" s="1" t="s">
        <v>78</v>
      </c>
      <c r="E64" s="1" t="n">
        <v>100</v>
      </c>
      <c r="F64" s="1" t="n">
        <v>0</v>
      </c>
      <c r="G64" s="1" t="n">
        <f aca="false">E64*F64</f>
        <v>0</v>
      </c>
      <c r="H64" s="1" t="s">
        <v>12</v>
      </c>
      <c r="I64" s="1" t="s">
        <v>47</v>
      </c>
      <c r="J64" s="1" t="s">
        <v>79</v>
      </c>
    </row>
    <row r="65" customFormat="false" ht="12.8" hidden="false" customHeight="false" outlineLevel="0" collapsed="false">
      <c r="A65" s="1" t="n">
        <v>64</v>
      </c>
      <c r="B65" s="5" t="n">
        <v>45875</v>
      </c>
      <c r="C65" s="1" t="s">
        <v>73</v>
      </c>
      <c r="D65" s="1" t="s">
        <v>50</v>
      </c>
      <c r="E65" s="1" t="n">
        <v>20</v>
      </c>
      <c r="F65" s="1" t="n">
        <v>8000</v>
      </c>
      <c r="G65" s="1" t="n">
        <f aca="false">E66*F65</f>
        <v>400000</v>
      </c>
      <c r="H65" s="1" t="s">
        <v>12</v>
      </c>
      <c r="I65" s="1" t="s">
        <v>13</v>
      </c>
    </row>
    <row r="66" customFormat="false" ht="12.8" hidden="false" customHeight="false" outlineLevel="0" collapsed="false">
      <c r="A66" s="1" t="n">
        <v>65</v>
      </c>
      <c r="B66" s="5" t="n">
        <v>45875</v>
      </c>
      <c r="C66" s="1" t="s">
        <v>73</v>
      </c>
      <c r="D66" s="1" t="s">
        <v>46</v>
      </c>
      <c r="E66" s="1" t="n">
        <v>50</v>
      </c>
      <c r="F66" s="1" t="n">
        <v>6000</v>
      </c>
      <c r="G66" s="1" t="n">
        <f aca="false">E67*F66</f>
        <v>300000</v>
      </c>
      <c r="H66" s="1" t="s">
        <v>12</v>
      </c>
      <c r="I66" s="1" t="s">
        <v>13</v>
      </c>
      <c r="J66" s="1" t="s">
        <v>32</v>
      </c>
    </row>
    <row r="67" customFormat="false" ht="12.8" hidden="false" customHeight="false" outlineLevel="0" collapsed="false">
      <c r="A67" s="1" t="n">
        <v>66</v>
      </c>
      <c r="B67" s="5" t="n">
        <v>45875</v>
      </c>
      <c r="C67" s="1" t="s">
        <v>65</v>
      </c>
      <c r="D67" s="1" t="s">
        <v>46</v>
      </c>
      <c r="E67" s="1" t="n">
        <v>50</v>
      </c>
      <c r="F67" s="1" t="n">
        <v>6000</v>
      </c>
      <c r="G67" s="1" t="n">
        <f aca="false">E67*F67</f>
        <v>300000</v>
      </c>
      <c r="H67" s="1" t="s">
        <v>12</v>
      </c>
      <c r="I67" s="1" t="s">
        <v>15</v>
      </c>
      <c r="J67" s="1" t="s">
        <v>12</v>
      </c>
    </row>
    <row r="68" customFormat="false" ht="12.8" hidden="false" customHeight="false" outlineLevel="0" collapsed="false">
      <c r="A68" s="1" t="n">
        <v>67</v>
      </c>
      <c r="B68" s="5" t="n">
        <v>45875</v>
      </c>
      <c r="C68" s="1" t="s">
        <v>65</v>
      </c>
      <c r="D68" s="1" t="s">
        <v>25</v>
      </c>
      <c r="E68" s="1" t="n">
        <v>2</v>
      </c>
      <c r="F68" s="1" t="n">
        <v>0</v>
      </c>
      <c r="G68" s="1" t="n">
        <f aca="false">E68*F68</f>
        <v>0</v>
      </c>
      <c r="H68" s="1" t="s">
        <v>12</v>
      </c>
      <c r="J68" s="1" t="s">
        <v>80</v>
      </c>
    </row>
    <row r="69" customFormat="false" ht="12.8" hidden="false" customHeight="false" outlineLevel="0" collapsed="false">
      <c r="A69" s="1" t="n">
        <v>68</v>
      </c>
      <c r="B69" s="5" t="n">
        <v>45875</v>
      </c>
      <c r="C69" s="1" t="s">
        <v>10</v>
      </c>
      <c r="D69" s="1" t="s">
        <v>71</v>
      </c>
      <c r="E69" s="1" t="n">
        <v>10</v>
      </c>
      <c r="F69" s="1" t="n">
        <v>0</v>
      </c>
      <c r="G69" s="1" t="n">
        <f aca="false">E69*F69</f>
        <v>0</v>
      </c>
      <c r="H69" s="1" t="s">
        <v>12</v>
      </c>
      <c r="J69" s="1" t="s">
        <v>61</v>
      </c>
    </row>
    <row r="70" customFormat="false" ht="12.8" hidden="false" customHeight="false" outlineLevel="0" collapsed="false">
      <c r="A70" s="1" t="n">
        <v>69</v>
      </c>
      <c r="B70" s="5" t="n">
        <v>45876</v>
      </c>
      <c r="C70" s="1" t="s">
        <v>73</v>
      </c>
      <c r="D70" s="1" t="s">
        <v>63</v>
      </c>
      <c r="E70" s="1" t="n">
        <v>15</v>
      </c>
      <c r="F70" s="1" t="n">
        <v>8000</v>
      </c>
      <c r="G70" s="1" t="n">
        <f aca="false">E70*F70</f>
        <v>120000</v>
      </c>
      <c r="H70" s="1" t="s">
        <v>12</v>
      </c>
      <c r="I70" s="1" t="s">
        <v>13</v>
      </c>
    </row>
    <row r="71" customFormat="false" ht="12.8" hidden="false" customHeight="false" outlineLevel="0" collapsed="false">
      <c r="A71" s="1" t="n">
        <v>70</v>
      </c>
      <c r="B71" s="5" t="n">
        <v>45876</v>
      </c>
      <c r="C71" s="1" t="s">
        <v>10</v>
      </c>
      <c r="D71" s="1" t="s">
        <v>63</v>
      </c>
      <c r="E71" s="1" t="n">
        <v>10</v>
      </c>
      <c r="F71" s="1" t="n">
        <v>8000</v>
      </c>
      <c r="G71" s="1" t="n">
        <f aca="false">E71*F71</f>
        <v>80000</v>
      </c>
      <c r="H71" s="1" t="s">
        <v>12</v>
      </c>
      <c r="I71" s="1" t="s">
        <v>13</v>
      </c>
    </row>
    <row r="72" customFormat="false" ht="12.8" hidden="false" customHeight="false" outlineLevel="0" collapsed="false">
      <c r="A72" s="1" t="n">
        <v>71</v>
      </c>
      <c r="B72" s="5" t="n">
        <v>45876</v>
      </c>
      <c r="C72" s="1" t="s">
        <v>10</v>
      </c>
      <c r="D72" s="1" t="s">
        <v>81</v>
      </c>
      <c r="E72" s="1" t="n">
        <v>10</v>
      </c>
      <c r="F72" s="1" t="n">
        <v>8000</v>
      </c>
      <c r="G72" s="1" t="n">
        <f aca="false">E72*F72</f>
        <v>80000</v>
      </c>
      <c r="H72" s="1" t="s">
        <v>12</v>
      </c>
      <c r="I72" s="1" t="s">
        <v>15</v>
      </c>
    </row>
    <row r="73" customFormat="false" ht="12.8" hidden="false" customHeight="false" outlineLevel="0" collapsed="false">
      <c r="A73" s="1" t="n">
        <v>72</v>
      </c>
      <c r="B73" s="5" t="n">
        <v>45876</v>
      </c>
      <c r="C73" s="1" t="s">
        <v>73</v>
      </c>
      <c r="D73" s="1" t="s">
        <v>81</v>
      </c>
      <c r="E73" s="1" t="n">
        <v>2</v>
      </c>
      <c r="F73" s="1" t="n">
        <v>8000</v>
      </c>
      <c r="G73" s="1" t="n">
        <f aca="false">E73*F73</f>
        <v>16000</v>
      </c>
      <c r="H73" s="1" t="s">
        <v>12</v>
      </c>
      <c r="I73" s="1" t="s">
        <v>15</v>
      </c>
    </row>
    <row r="74" customFormat="false" ht="12.8" hidden="false" customHeight="false" outlineLevel="0" collapsed="false">
      <c r="A74" s="1" t="n">
        <v>73</v>
      </c>
      <c r="B74" s="5" t="n">
        <v>45876</v>
      </c>
      <c r="C74" s="1" t="s">
        <v>10</v>
      </c>
      <c r="D74" s="1" t="s">
        <v>72</v>
      </c>
      <c r="E74" s="1" t="n">
        <v>40</v>
      </c>
      <c r="F74" s="1" t="n">
        <v>8000</v>
      </c>
      <c r="G74" s="1" t="n">
        <f aca="false">E74*F74</f>
        <v>320000</v>
      </c>
      <c r="H74" s="1" t="s">
        <v>12</v>
      </c>
      <c r="J74" s="1" t="s">
        <v>37</v>
      </c>
    </row>
    <row r="75" customFormat="false" ht="12.8" hidden="false" customHeight="false" outlineLevel="0" collapsed="false">
      <c r="A75" s="1" t="n">
        <v>74</v>
      </c>
      <c r="B75" s="4" t="n">
        <v>45876</v>
      </c>
      <c r="C75" s="1" t="s">
        <v>57</v>
      </c>
      <c r="D75" s="1" t="s">
        <v>82</v>
      </c>
      <c r="E75" s="1" t="n">
        <v>24</v>
      </c>
      <c r="F75" s="1" t="n">
        <v>0</v>
      </c>
      <c r="G75" s="1" t="n">
        <f aca="false">E75*F75</f>
        <v>0</v>
      </c>
      <c r="H75" s="1" t="s">
        <v>12</v>
      </c>
    </row>
    <row r="76" customFormat="false" ht="12.8" hidden="false" customHeight="false" outlineLevel="0" collapsed="false">
      <c r="A76" s="1" t="n">
        <v>75</v>
      </c>
      <c r="B76" s="4" t="n">
        <v>45876</v>
      </c>
      <c r="C76" s="1" t="s">
        <v>59</v>
      </c>
      <c r="D76" s="1" t="s">
        <v>82</v>
      </c>
      <c r="E76" s="1" t="n">
        <v>21</v>
      </c>
      <c r="F76" s="1" t="n">
        <v>0</v>
      </c>
      <c r="G76" s="1" t="n">
        <f aca="false">E76*F76</f>
        <v>0</v>
      </c>
      <c r="H76" s="1" t="s">
        <v>12</v>
      </c>
    </row>
    <row r="77" customFormat="false" ht="12.8" hidden="false" customHeight="false" outlineLevel="0" collapsed="false">
      <c r="A77" s="1" t="n">
        <v>76</v>
      </c>
      <c r="B77" s="4" t="n">
        <v>45876</v>
      </c>
      <c r="C77" s="1" t="s">
        <v>73</v>
      </c>
      <c r="D77" s="1" t="s">
        <v>82</v>
      </c>
      <c r="E77" s="1" t="n">
        <v>18</v>
      </c>
      <c r="F77" s="1" t="n">
        <v>0</v>
      </c>
      <c r="G77" s="1" t="n">
        <f aca="false">E77*F77</f>
        <v>0</v>
      </c>
      <c r="H77" s="1" t="s">
        <v>12</v>
      </c>
    </row>
    <row r="78" customFormat="false" ht="12.8" hidden="false" customHeight="false" outlineLevel="0" collapsed="false">
      <c r="A78" s="1" t="n">
        <v>77</v>
      </c>
      <c r="B78" s="4" t="n">
        <v>45876</v>
      </c>
      <c r="C78" s="1" t="s">
        <v>83</v>
      </c>
      <c r="D78" s="1" t="s">
        <v>84</v>
      </c>
      <c r="E78" s="1" t="n">
        <v>390</v>
      </c>
      <c r="F78" s="1" t="n">
        <v>0</v>
      </c>
      <c r="G78" s="1" t="n">
        <f aca="false">E78*F78</f>
        <v>0</v>
      </c>
      <c r="H78" s="1" t="s">
        <v>12</v>
      </c>
      <c r="J78" s="1" t="s">
        <v>85</v>
      </c>
    </row>
    <row r="79" customFormat="false" ht="12.8" hidden="false" customHeight="false" outlineLevel="0" collapsed="false">
      <c r="A79" s="1" t="n">
        <v>78</v>
      </c>
      <c r="B79" s="4" t="n">
        <v>45876</v>
      </c>
      <c r="C79" s="1" t="s">
        <v>10</v>
      </c>
      <c r="D79" s="1" t="s">
        <v>25</v>
      </c>
      <c r="E79" s="1" t="n">
        <v>270</v>
      </c>
      <c r="F79" s="1" t="n">
        <v>0</v>
      </c>
      <c r="G79" s="1" t="n">
        <f aca="false">E79*F79</f>
        <v>0</v>
      </c>
      <c r="H79" s="1" t="s">
        <v>12</v>
      </c>
      <c r="I79" s="1" t="s">
        <v>86</v>
      </c>
    </row>
    <row r="80" s="6" customFormat="true" ht="12.8" hidden="false" customHeight="false" outlineLevel="0" collapsed="false">
      <c r="B80" s="7"/>
      <c r="H80" s="1"/>
    </row>
    <row r="81" s="6" customFormat="true" ht="12.8" hidden="false" customHeight="false" outlineLevel="0" collapsed="false">
      <c r="B81" s="7" t="s">
        <v>87</v>
      </c>
      <c r="H81" s="1"/>
    </row>
    <row r="82" customFormat="false" ht="12.8" hidden="false" customHeight="false" outlineLevel="0" collapsed="false">
      <c r="A82" s="1" t="n">
        <v>79</v>
      </c>
      <c r="B82" s="4" t="n">
        <v>45880</v>
      </c>
      <c r="C82" s="1" t="s">
        <v>10</v>
      </c>
      <c r="D82" s="1" t="s">
        <v>88</v>
      </c>
      <c r="E82" s="1" t="n">
        <v>20</v>
      </c>
      <c r="F82" s="1" t="n">
        <v>0</v>
      </c>
      <c r="G82" s="1" t="n">
        <f aca="false">E82*F82</f>
        <v>0</v>
      </c>
      <c r="H82" s="1" t="s">
        <v>12</v>
      </c>
      <c r="I82" s="1" t="s">
        <v>54</v>
      </c>
    </row>
    <row r="83" customFormat="false" ht="12.8" hidden="false" customHeight="false" outlineLevel="0" collapsed="false">
      <c r="A83" s="1" t="n">
        <v>80</v>
      </c>
      <c r="B83" s="4" t="n">
        <v>45880</v>
      </c>
      <c r="C83" s="1" t="s">
        <v>89</v>
      </c>
      <c r="D83" s="1" t="s">
        <v>34</v>
      </c>
      <c r="E83" s="1" t="n">
        <v>20</v>
      </c>
      <c r="F83" s="1" t="n">
        <v>0</v>
      </c>
      <c r="G83" s="1" t="n">
        <f aca="false">E83*F83</f>
        <v>0</v>
      </c>
      <c r="H83" s="1" t="s">
        <v>12</v>
      </c>
      <c r="I83" s="1" t="s">
        <v>80</v>
      </c>
      <c r="J83" s="1" t="s">
        <v>61</v>
      </c>
    </row>
    <row r="84" customFormat="false" ht="12.8" hidden="false" customHeight="false" outlineLevel="0" collapsed="false">
      <c r="A84" s="1" t="n">
        <v>81</v>
      </c>
      <c r="B84" s="4" t="n">
        <v>45881</v>
      </c>
      <c r="C84" s="1" t="s">
        <v>90</v>
      </c>
      <c r="D84" s="1" t="s">
        <v>34</v>
      </c>
      <c r="E84" s="1" t="n">
        <v>15</v>
      </c>
      <c r="F84" s="1" t="n">
        <v>0</v>
      </c>
      <c r="G84" s="1" t="n">
        <f aca="false">E84*F84</f>
        <v>0</v>
      </c>
      <c r="H84" s="1" t="s">
        <v>12</v>
      </c>
      <c r="I84" s="1" t="s">
        <v>80</v>
      </c>
      <c r="J84" s="1" t="s">
        <v>61</v>
      </c>
    </row>
    <row r="85" customFormat="false" ht="12.8" hidden="false" customHeight="false" outlineLevel="0" collapsed="false">
      <c r="A85" s="1" t="n">
        <v>82</v>
      </c>
      <c r="B85" s="4" t="n">
        <v>45881</v>
      </c>
      <c r="C85" s="1" t="s">
        <v>89</v>
      </c>
      <c r="D85" s="1" t="s">
        <v>91</v>
      </c>
      <c r="E85" s="1" t="n">
        <v>10</v>
      </c>
      <c r="F85" s="1" t="n">
        <v>0</v>
      </c>
      <c r="G85" s="1" t="n">
        <f aca="false">E85*F85</f>
        <v>0</v>
      </c>
      <c r="H85" s="1" t="s">
        <v>12</v>
      </c>
      <c r="I85" s="1" t="s">
        <v>80</v>
      </c>
      <c r="J85" s="1" t="s">
        <v>61</v>
      </c>
    </row>
    <row r="86" customFormat="false" ht="12.8" hidden="false" customHeight="false" outlineLevel="0" collapsed="false">
      <c r="A86" s="1" t="n">
        <v>83</v>
      </c>
      <c r="B86" s="4" t="n">
        <v>45882</v>
      </c>
      <c r="C86" s="1" t="s">
        <v>89</v>
      </c>
      <c r="D86" s="1" t="s">
        <v>50</v>
      </c>
      <c r="E86" s="1" t="n">
        <v>30</v>
      </c>
      <c r="F86" s="1" t="n">
        <v>0</v>
      </c>
      <c r="G86" s="1" t="n">
        <f aca="false">E86*F86</f>
        <v>0</v>
      </c>
      <c r="H86" s="1" t="s">
        <v>12</v>
      </c>
      <c r="I86" s="1" t="s">
        <v>13</v>
      </c>
    </row>
    <row r="87" customFormat="false" ht="12.8" hidden="false" customHeight="false" outlineLevel="0" collapsed="false">
      <c r="A87" s="1" t="n">
        <v>84</v>
      </c>
      <c r="B87" s="4" t="n">
        <v>45882</v>
      </c>
      <c r="C87" s="1" t="s">
        <v>92</v>
      </c>
      <c r="D87" s="1" t="s">
        <v>64</v>
      </c>
      <c r="E87" s="1" t="n">
        <v>10</v>
      </c>
      <c r="F87" s="1" t="n">
        <v>8000</v>
      </c>
      <c r="G87" s="1" t="n">
        <f aca="false">E87*F87</f>
        <v>80000</v>
      </c>
      <c r="H87" s="1" t="s">
        <v>37</v>
      </c>
    </row>
    <row r="88" customFormat="false" ht="12.8" hidden="false" customHeight="false" outlineLevel="0" collapsed="false">
      <c r="A88" s="1" t="n">
        <v>85</v>
      </c>
      <c r="B88" s="4" t="n">
        <v>45882</v>
      </c>
      <c r="C88" s="1" t="s">
        <v>89</v>
      </c>
      <c r="D88" s="1" t="s">
        <v>62</v>
      </c>
      <c r="E88" s="1" t="n">
        <v>20</v>
      </c>
      <c r="F88" s="1" t="n">
        <v>8000</v>
      </c>
      <c r="G88" s="1" t="n">
        <f aca="false">E88*F88</f>
        <v>160000</v>
      </c>
      <c r="H88" s="1" t="s">
        <v>12</v>
      </c>
      <c r="I88" s="1" t="s">
        <v>15</v>
      </c>
    </row>
    <row r="89" customFormat="false" ht="12.8" hidden="false" customHeight="false" outlineLevel="0" collapsed="false">
      <c r="A89" s="1" t="n">
        <v>86</v>
      </c>
      <c r="B89" s="4" t="n">
        <v>45882</v>
      </c>
      <c r="C89" s="1" t="s">
        <v>93</v>
      </c>
      <c r="D89" s="1" t="s">
        <v>91</v>
      </c>
      <c r="E89" s="1" t="n">
        <v>67</v>
      </c>
      <c r="F89" s="1" t="n">
        <v>0</v>
      </c>
      <c r="G89" s="1" t="n">
        <f aca="false">E89*F89</f>
        <v>0</v>
      </c>
      <c r="H89" s="1" t="s">
        <v>12</v>
      </c>
      <c r="I89" s="1" t="s">
        <v>80</v>
      </c>
      <c r="J89" s="1" t="s">
        <v>61</v>
      </c>
    </row>
    <row r="90" customFormat="false" ht="12.8" hidden="false" customHeight="false" outlineLevel="0" collapsed="false">
      <c r="A90" s="1" t="n">
        <v>87</v>
      </c>
      <c r="B90" s="4" t="n">
        <v>45882</v>
      </c>
      <c r="C90" s="1" t="s">
        <v>92</v>
      </c>
      <c r="D90" s="1" t="s">
        <v>94</v>
      </c>
      <c r="E90" s="1" t="n">
        <v>10</v>
      </c>
      <c r="F90" s="1" t="n">
        <v>0</v>
      </c>
      <c r="G90" s="1" t="n">
        <f aca="false">E90*F90</f>
        <v>0</v>
      </c>
      <c r="H90" s="1" t="s">
        <v>12</v>
      </c>
      <c r="I90" s="1" t="s">
        <v>54</v>
      </c>
      <c r="K90" s="1" t="s">
        <v>95</v>
      </c>
      <c r="L90" s="1" t="n">
        <f aca="false">SUM(E86,E87,E88,E93,E100,E101,E102,E103,E106,E116)</f>
        <v>175.5</v>
      </c>
    </row>
    <row r="91" customFormat="false" ht="12.8" hidden="false" customHeight="false" outlineLevel="0" collapsed="false">
      <c r="A91" s="1" t="n">
        <v>88</v>
      </c>
      <c r="B91" s="4" t="n">
        <v>45882</v>
      </c>
      <c r="C91" s="1" t="s">
        <v>96</v>
      </c>
      <c r="D91" s="1" t="s">
        <v>91</v>
      </c>
      <c r="E91" s="1" t="n">
        <v>73</v>
      </c>
      <c r="F91" s="1" t="n">
        <v>0</v>
      </c>
      <c r="G91" s="1" t="n">
        <f aca="false">E91*F91</f>
        <v>0</v>
      </c>
      <c r="H91" s="1" t="s">
        <v>12</v>
      </c>
      <c r="I91" s="1" t="s">
        <v>80</v>
      </c>
      <c r="J91" s="1" t="s">
        <v>61</v>
      </c>
    </row>
    <row r="92" customFormat="false" ht="12.8" hidden="false" customHeight="false" outlineLevel="0" collapsed="false">
      <c r="A92" s="1" t="n">
        <v>89</v>
      </c>
      <c r="B92" s="4" t="n">
        <v>45882</v>
      </c>
      <c r="C92" s="1" t="s">
        <v>89</v>
      </c>
      <c r="D92" s="1" t="s">
        <v>91</v>
      </c>
      <c r="E92" s="1" t="n">
        <v>40</v>
      </c>
      <c r="F92" s="1" t="n">
        <v>0</v>
      </c>
      <c r="G92" s="1" t="n">
        <f aca="false">E92*F92</f>
        <v>0</v>
      </c>
      <c r="H92" s="1" t="s">
        <v>12</v>
      </c>
      <c r="I92" s="1" t="s">
        <v>80</v>
      </c>
      <c r="J92" s="1" t="s">
        <v>61</v>
      </c>
    </row>
    <row r="93" customFormat="false" ht="12.8" hidden="false" customHeight="false" outlineLevel="0" collapsed="false">
      <c r="A93" s="1" t="n">
        <v>90</v>
      </c>
      <c r="B93" s="4" t="n">
        <v>45882</v>
      </c>
      <c r="C93" s="1" t="s">
        <v>89</v>
      </c>
      <c r="D93" s="1" t="s">
        <v>97</v>
      </c>
      <c r="E93" s="1" t="n">
        <v>10</v>
      </c>
      <c r="F93" s="1" t="n">
        <v>8000</v>
      </c>
      <c r="G93" s="1" t="n">
        <f aca="false">E93*F93</f>
        <v>80000</v>
      </c>
      <c r="H93" s="1" t="s">
        <v>12</v>
      </c>
      <c r="I93" s="1" t="s">
        <v>15</v>
      </c>
    </row>
    <row r="94" customFormat="false" ht="12.8" hidden="false" customHeight="false" outlineLevel="0" collapsed="false">
      <c r="A94" s="1" t="n">
        <v>91</v>
      </c>
      <c r="B94" s="4" t="n">
        <v>45883</v>
      </c>
      <c r="C94" s="1" t="s">
        <v>90</v>
      </c>
      <c r="D94" s="1" t="s">
        <v>10</v>
      </c>
      <c r="E94" s="1" t="n">
        <v>100</v>
      </c>
      <c r="F94" s="1" t="n">
        <v>0</v>
      </c>
      <c r="G94" s="1" t="n">
        <f aca="false">E94*F94</f>
        <v>0</v>
      </c>
      <c r="H94" s="1" t="s">
        <v>12</v>
      </c>
      <c r="I94" s="1" t="s">
        <v>80</v>
      </c>
      <c r="J94" s="1" t="s">
        <v>98</v>
      </c>
      <c r="K94" s="1" t="s">
        <v>91</v>
      </c>
      <c r="L94" s="1" t="n">
        <f aca="false">SUM(E83:E85,E89,E91,E92)</f>
        <v>225</v>
      </c>
    </row>
    <row r="95" customFormat="false" ht="12.8" hidden="false" customHeight="false" outlineLevel="0" collapsed="false">
      <c r="A95" s="1" t="n">
        <v>92</v>
      </c>
      <c r="B95" s="4" t="n">
        <v>45883</v>
      </c>
      <c r="C95" s="1" t="s">
        <v>89</v>
      </c>
      <c r="D95" s="1" t="s">
        <v>10</v>
      </c>
      <c r="E95" s="1" t="n">
        <v>207</v>
      </c>
      <c r="F95" s="1" t="n">
        <v>0</v>
      </c>
      <c r="G95" s="1" t="n">
        <f aca="false">E95*F95</f>
        <v>0</v>
      </c>
      <c r="H95" s="1" t="s">
        <v>12</v>
      </c>
      <c r="I95" s="1" t="s">
        <v>80</v>
      </c>
      <c r="J95" s="1" t="s">
        <v>98</v>
      </c>
    </row>
    <row r="96" customFormat="false" ht="12.8" hidden="false" customHeight="false" outlineLevel="0" collapsed="false">
      <c r="A96" s="1" t="n">
        <v>93</v>
      </c>
      <c r="B96" s="4" t="n">
        <v>45883</v>
      </c>
      <c r="C96" s="1" t="s">
        <v>99</v>
      </c>
      <c r="D96" s="1" t="s">
        <v>10</v>
      </c>
      <c r="E96" s="1" t="n">
        <v>146</v>
      </c>
      <c r="F96" s="1" t="n">
        <v>0</v>
      </c>
      <c r="G96" s="1" t="n">
        <f aca="false">E96*F96</f>
        <v>0</v>
      </c>
      <c r="H96" s="1" t="s">
        <v>12</v>
      </c>
      <c r="I96" s="1" t="s">
        <v>80</v>
      </c>
      <c r="J96" s="1" t="s">
        <v>98</v>
      </c>
    </row>
    <row r="97" customFormat="false" ht="12.8" hidden="false" customHeight="false" outlineLevel="0" collapsed="false">
      <c r="A97" s="1" t="n">
        <v>94</v>
      </c>
      <c r="B97" s="4" t="n">
        <v>45883</v>
      </c>
      <c r="C97" s="1" t="s">
        <v>96</v>
      </c>
      <c r="D97" s="1" t="s">
        <v>10</v>
      </c>
      <c r="E97" s="1" t="n">
        <v>150</v>
      </c>
      <c r="F97" s="1" t="n">
        <v>0</v>
      </c>
      <c r="G97" s="1" t="n">
        <f aca="false">E97*F97</f>
        <v>0</v>
      </c>
      <c r="H97" s="1" t="s">
        <v>12</v>
      </c>
      <c r="J97" s="1" t="s">
        <v>98</v>
      </c>
    </row>
    <row r="98" customFormat="false" ht="12.8" hidden="false" customHeight="false" outlineLevel="0" collapsed="false">
      <c r="A98" s="1" t="n">
        <v>95</v>
      </c>
      <c r="B98" s="4" t="n">
        <v>45883</v>
      </c>
      <c r="C98" s="1" t="s">
        <v>100</v>
      </c>
      <c r="D98" s="1" t="s">
        <v>10</v>
      </c>
      <c r="E98" s="1" t="n">
        <v>90</v>
      </c>
      <c r="F98" s="1" t="n">
        <v>0</v>
      </c>
      <c r="G98" s="1" t="n">
        <f aca="false">E98*F98</f>
        <v>0</v>
      </c>
      <c r="H98" s="1" t="s">
        <v>12</v>
      </c>
      <c r="J98" s="1" t="s">
        <v>98</v>
      </c>
    </row>
    <row r="99" customFormat="false" ht="12.8" hidden="false" customHeight="false" outlineLevel="0" collapsed="false">
      <c r="A99" s="1" t="n">
        <v>96</v>
      </c>
      <c r="B99" s="4" t="n">
        <v>45883</v>
      </c>
      <c r="C99" s="1" t="s">
        <v>101</v>
      </c>
      <c r="D99" s="1" t="s">
        <v>10</v>
      </c>
      <c r="E99" s="1" t="n">
        <v>7</v>
      </c>
      <c r="F99" s="1" t="n">
        <v>0</v>
      </c>
      <c r="G99" s="1" t="n">
        <f aca="false">E99*F99</f>
        <v>0</v>
      </c>
      <c r="H99" s="1" t="s">
        <v>12</v>
      </c>
      <c r="J99" s="1" t="s">
        <v>98</v>
      </c>
      <c r="K99" s="1" t="s">
        <v>10</v>
      </c>
      <c r="L99" s="1" t="n">
        <f aca="false">SUM(E94:E99,E118,E119)</f>
        <v>900</v>
      </c>
    </row>
    <row r="100" customFormat="false" ht="12.8" hidden="false" customHeight="false" outlineLevel="0" collapsed="false">
      <c r="A100" s="1" t="n">
        <v>97</v>
      </c>
      <c r="B100" s="4" t="n">
        <v>45883</v>
      </c>
      <c r="C100" s="1" t="s">
        <v>89</v>
      </c>
      <c r="D100" s="1" t="s">
        <v>67</v>
      </c>
      <c r="E100" s="1" t="n">
        <v>12.5</v>
      </c>
      <c r="F100" s="1" t="n">
        <v>8000</v>
      </c>
      <c r="G100" s="1" t="n">
        <f aca="false">E100*F100</f>
        <v>100000</v>
      </c>
      <c r="H100" s="1" t="s">
        <v>37</v>
      </c>
    </row>
    <row r="101" customFormat="false" ht="12.8" hidden="false" customHeight="false" outlineLevel="0" collapsed="false">
      <c r="A101" s="1" t="n">
        <v>98</v>
      </c>
      <c r="B101" s="4" t="n">
        <v>45883</v>
      </c>
      <c r="C101" s="1" t="s">
        <v>65</v>
      </c>
      <c r="D101" s="1" t="s">
        <v>46</v>
      </c>
      <c r="E101" s="1" t="n">
        <v>10</v>
      </c>
      <c r="F101" s="1" t="n">
        <v>6000</v>
      </c>
      <c r="G101" s="1" t="n">
        <f aca="false">E101*F101</f>
        <v>60000</v>
      </c>
      <c r="H101" s="1" t="s">
        <v>12</v>
      </c>
    </row>
    <row r="102" customFormat="false" ht="12.8" hidden="false" customHeight="false" outlineLevel="0" collapsed="false">
      <c r="A102" s="1" t="n">
        <v>99</v>
      </c>
      <c r="B102" s="4" t="n">
        <v>45883</v>
      </c>
      <c r="C102" s="1" t="s">
        <v>90</v>
      </c>
      <c r="D102" s="1" t="s">
        <v>46</v>
      </c>
      <c r="E102" s="1" t="n">
        <v>50</v>
      </c>
      <c r="F102" s="1" t="n">
        <v>6000</v>
      </c>
      <c r="G102" s="1" t="n">
        <f aca="false">E102*F102</f>
        <v>300000</v>
      </c>
      <c r="H102" s="1" t="s">
        <v>37</v>
      </c>
    </row>
    <row r="103" customFormat="false" ht="12.8" hidden="false" customHeight="false" outlineLevel="0" collapsed="false">
      <c r="A103" s="1" t="n">
        <v>100</v>
      </c>
      <c r="B103" s="4" t="n">
        <v>45883</v>
      </c>
      <c r="C103" s="1" t="s">
        <v>99</v>
      </c>
      <c r="D103" s="1" t="s">
        <v>46</v>
      </c>
      <c r="E103" s="1" t="n">
        <v>20</v>
      </c>
      <c r="F103" s="1" t="n">
        <v>6000</v>
      </c>
      <c r="G103" s="1" t="n">
        <f aca="false">E103*F103</f>
        <v>120000</v>
      </c>
      <c r="H103" s="1" t="s">
        <v>12</v>
      </c>
    </row>
    <row r="104" customFormat="false" ht="12.8" hidden="false" customHeight="false" outlineLevel="0" collapsed="false">
      <c r="A104" s="1" t="n">
        <v>101</v>
      </c>
      <c r="B104" s="4" t="n">
        <v>45883</v>
      </c>
      <c r="C104" s="1" t="s">
        <v>99</v>
      </c>
      <c r="D104" s="1" t="s">
        <v>50</v>
      </c>
      <c r="E104" s="1" t="n">
        <v>10</v>
      </c>
      <c r="F104" s="1" t="n">
        <v>0</v>
      </c>
      <c r="G104" s="1" t="n">
        <f aca="false">E104*F104</f>
        <v>0</v>
      </c>
      <c r="H104" s="1" t="s">
        <v>12</v>
      </c>
      <c r="J104" s="1" t="s">
        <v>102</v>
      </c>
    </row>
    <row r="105" customFormat="false" ht="12.8" hidden="false" customHeight="false" outlineLevel="0" collapsed="false">
      <c r="A105" s="1" t="n">
        <v>102</v>
      </c>
      <c r="B105" s="4" t="n">
        <v>45883</v>
      </c>
      <c r="C105" s="1" t="s">
        <v>99</v>
      </c>
      <c r="D105" s="1" t="s">
        <v>103</v>
      </c>
      <c r="E105" s="1" t="n">
        <v>10</v>
      </c>
      <c r="F105" s="1" t="n">
        <v>0</v>
      </c>
      <c r="G105" s="1" t="n">
        <f aca="false">E105*F105</f>
        <v>0</v>
      </c>
      <c r="H105" s="1" t="s">
        <v>12</v>
      </c>
      <c r="J105" s="1" t="s">
        <v>102</v>
      </c>
    </row>
    <row r="106" customFormat="false" ht="12.8" hidden="false" customHeight="false" outlineLevel="0" collapsed="false">
      <c r="A106" s="1" t="n">
        <v>103</v>
      </c>
      <c r="B106" s="4" t="n">
        <v>45883</v>
      </c>
      <c r="C106" s="1" t="s">
        <v>89</v>
      </c>
      <c r="D106" s="1" t="s">
        <v>104</v>
      </c>
      <c r="E106" s="1" t="n">
        <v>3</v>
      </c>
      <c r="F106" s="1" t="n">
        <v>8000</v>
      </c>
      <c r="G106" s="1" t="n">
        <f aca="false">E106*F106</f>
        <v>24000</v>
      </c>
      <c r="H106" s="1" t="s">
        <v>37</v>
      </c>
      <c r="K106" s="1" t="s">
        <v>105</v>
      </c>
    </row>
    <row r="107" customFormat="false" ht="12.8" hidden="false" customHeight="false" outlineLevel="0" collapsed="false">
      <c r="A107" s="1" t="n">
        <v>104</v>
      </c>
      <c r="B107" s="4" t="n">
        <v>45885</v>
      </c>
      <c r="C107" s="1" t="s">
        <v>106</v>
      </c>
      <c r="D107" s="1" t="s">
        <v>107</v>
      </c>
      <c r="E107" s="1" t="n">
        <v>7</v>
      </c>
      <c r="F107" s="1" t="n">
        <v>8000</v>
      </c>
      <c r="G107" s="1" t="n">
        <f aca="false">E107*F107</f>
        <v>56000</v>
      </c>
      <c r="H107" s="1" t="s">
        <v>12</v>
      </c>
      <c r="I107" s="1" t="s">
        <v>13</v>
      </c>
    </row>
    <row r="108" customFormat="false" ht="12.8" hidden="false" customHeight="false" outlineLevel="0" collapsed="false">
      <c r="A108" s="1" t="n">
        <v>105</v>
      </c>
      <c r="B108" s="4" t="n">
        <v>45885</v>
      </c>
      <c r="C108" s="1" t="s">
        <v>106</v>
      </c>
      <c r="D108" s="1" t="s">
        <v>108</v>
      </c>
      <c r="E108" s="1" t="n">
        <v>15</v>
      </c>
      <c r="F108" s="1" t="n">
        <v>8000</v>
      </c>
      <c r="G108" s="1" t="n">
        <f aca="false">E108*F108</f>
        <v>120000</v>
      </c>
      <c r="H108" s="1" t="s">
        <v>37</v>
      </c>
    </row>
    <row r="109" customFormat="false" ht="12.8" hidden="false" customHeight="false" outlineLevel="0" collapsed="false">
      <c r="A109" s="1" t="n">
        <v>106</v>
      </c>
      <c r="B109" s="4" t="n">
        <v>45885</v>
      </c>
      <c r="C109" s="1" t="s">
        <v>106</v>
      </c>
      <c r="D109" s="1" t="s">
        <v>109</v>
      </c>
      <c r="E109" s="1" t="n">
        <v>5</v>
      </c>
      <c r="F109" s="1" t="n">
        <v>8000</v>
      </c>
      <c r="G109" s="1" t="n">
        <f aca="false">E109*F109</f>
        <v>40000</v>
      </c>
      <c r="H109" s="1" t="s">
        <v>12</v>
      </c>
      <c r="I109" s="8"/>
      <c r="J109" s="8"/>
    </row>
    <row r="110" customFormat="false" ht="12.8" hidden="false" customHeight="false" outlineLevel="0" collapsed="false">
      <c r="A110" s="1" t="n">
        <v>107</v>
      </c>
      <c r="B110" s="4" t="n">
        <v>45886</v>
      </c>
      <c r="C110" s="1" t="s">
        <v>106</v>
      </c>
      <c r="D110" s="1" t="s">
        <v>76</v>
      </c>
      <c r="E110" s="1" t="n">
        <v>5</v>
      </c>
      <c r="F110" s="1" t="n">
        <v>8000</v>
      </c>
      <c r="G110" s="1" t="n">
        <f aca="false">E110*F110</f>
        <v>40000</v>
      </c>
      <c r="H110" s="1" t="s">
        <v>12</v>
      </c>
      <c r="I110" s="1" t="s">
        <v>13</v>
      </c>
      <c r="J110" s="1" t="s">
        <v>110</v>
      </c>
    </row>
    <row r="111" customFormat="false" ht="12.8" hidden="false" customHeight="false" outlineLevel="0" collapsed="false">
      <c r="A111" s="1" t="n">
        <v>108</v>
      </c>
      <c r="B111" s="5" t="n">
        <v>45887</v>
      </c>
      <c r="C111" s="8" t="s">
        <v>106</v>
      </c>
      <c r="D111" s="8" t="s">
        <v>50</v>
      </c>
      <c r="E111" s="8" t="n">
        <v>20</v>
      </c>
      <c r="F111" s="8" t="n">
        <v>8000</v>
      </c>
      <c r="G111" s="1" t="n">
        <f aca="false">E111*F111</f>
        <v>160000</v>
      </c>
      <c r="H111" s="8"/>
      <c r="I111" s="8"/>
      <c r="J111" s="8"/>
    </row>
    <row r="112" customFormat="false" ht="12.8" hidden="false" customHeight="false" outlineLevel="0" collapsed="false">
      <c r="A112" s="1" t="n">
        <v>109</v>
      </c>
      <c r="B112" s="5" t="n">
        <v>45887</v>
      </c>
      <c r="C112" s="1" t="s">
        <v>96</v>
      </c>
      <c r="D112" s="1" t="s">
        <v>111</v>
      </c>
      <c r="E112" s="1" t="n">
        <v>25</v>
      </c>
      <c r="F112" s="1" t="n">
        <v>0</v>
      </c>
      <c r="G112" s="1" t="n">
        <f aca="false">E112*F112</f>
        <v>0</v>
      </c>
      <c r="H112" s="1" t="s">
        <v>12</v>
      </c>
      <c r="I112" s="1" t="s">
        <v>47</v>
      </c>
    </row>
    <row r="113" customFormat="false" ht="12.8" hidden="false" customHeight="false" outlineLevel="0" collapsed="false">
      <c r="A113" s="1" t="n">
        <v>110</v>
      </c>
      <c r="B113" s="5" t="n">
        <v>45887</v>
      </c>
      <c r="C113" s="1" t="s">
        <v>65</v>
      </c>
      <c r="D113" s="1" t="s">
        <v>111</v>
      </c>
      <c r="E113" s="1" t="n">
        <v>25</v>
      </c>
      <c r="F113" s="1" t="n">
        <v>0</v>
      </c>
      <c r="G113" s="1" t="n">
        <f aca="false">E113*F113</f>
        <v>0</v>
      </c>
      <c r="H113" s="1" t="s">
        <v>12</v>
      </c>
      <c r="I113" s="1" t="s">
        <v>47</v>
      </c>
    </row>
    <row r="114" customFormat="false" ht="12.8" hidden="false" customHeight="false" outlineLevel="0" collapsed="false">
      <c r="A114" s="1" t="n">
        <v>111</v>
      </c>
      <c r="B114" s="5" t="n">
        <v>45887</v>
      </c>
      <c r="C114" s="1" t="s">
        <v>90</v>
      </c>
      <c r="D114" s="1" t="s">
        <v>111</v>
      </c>
      <c r="E114" s="1" t="n">
        <v>5</v>
      </c>
      <c r="F114" s="1" t="n">
        <v>0</v>
      </c>
      <c r="G114" s="1" t="n">
        <f aca="false">E114*F114</f>
        <v>0</v>
      </c>
      <c r="H114" s="1" t="s">
        <v>12</v>
      </c>
      <c r="I114" s="1" t="s">
        <v>47</v>
      </c>
    </row>
    <row r="115" customFormat="false" ht="12.8" hidden="false" customHeight="false" outlineLevel="0" collapsed="false">
      <c r="A115" s="1" t="n">
        <v>112</v>
      </c>
      <c r="B115" s="4" t="n">
        <v>45887</v>
      </c>
      <c r="C115" s="1" t="s">
        <v>106</v>
      </c>
      <c r="D115" s="1" t="s">
        <v>112</v>
      </c>
      <c r="E115" s="1" t="n">
        <v>10</v>
      </c>
      <c r="F115" s="1" t="n">
        <v>8000</v>
      </c>
      <c r="G115" s="1" t="n">
        <f aca="false">E115*F115</f>
        <v>80000</v>
      </c>
    </row>
    <row r="116" customFormat="false" ht="12.8" hidden="false" customHeight="false" outlineLevel="0" collapsed="false">
      <c r="A116" s="1" t="n">
        <v>113</v>
      </c>
      <c r="B116" s="4" t="n">
        <v>45888</v>
      </c>
      <c r="C116" s="1" t="s">
        <v>99</v>
      </c>
      <c r="D116" s="1" t="s">
        <v>58</v>
      </c>
      <c r="E116" s="1" t="n">
        <v>10</v>
      </c>
      <c r="F116" s="1" t="n">
        <v>8000</v>
      </c>
      <c r="G116" s="1" t="n">
        <f aca="false">E116*F116</f>
        <v>80000</v>
      </c>
    </row>
    <row r="117" customFormat="false" ht="12.8" hidden="false" customHeight="false" outlineLevel="0" collapsed="false">
      <c r="A117" s="1" t="n">
        <v>114</v>
      </c>
      <c r="B117" s="4" t="n">
        <v>45888</v>
      </c>
      <c r="C117" s="1" t="s">
        <v>99</v>
      </c>
      <c r="D117" s="1" t="s">
        <v>58</v>
      </c>
      <c r="E117" s="1" t="n">
        <v>5</v>
      </c>
      <c r="F117" s="1" t="n">
        <v>0</v>
      </c>
      <c r="G117" s="1" t="n">
        <f aca="false">E117*F117</f>
        <v>0</v>
      </c>
      <c r="J117" s="1" t="s">
        <v>61</v>
      </c>
      <c r="K117" s="1" t="n">
        <f aca="false">SUM(G53:G120)</f>
        <v>4436000</v>
      </c>
    </row>
    <row r="118" customFormat="false" ht="12.8" hidden="false" customHeight="false" outlineLevel="0" collapsed="false">
      <c r="A118" s="1" t="n">
        <v>115</v>
      </c>
      <c r="B118" s="4" t="n">
        <v>45888</v>
      </c>
      <c r="C118" s="1" t="s">
        <v>65</v>
      </c>
      <c r="D118" s="1" t="s">
        <v>10</v>
      </c>
      <c r="E118" s="1" t="n">
        <v>150</v>
      </c>
      <c r="F118" s="1" t="n">
        <v>0</v>
      </c>
      <c r="G118" s="1" t="n">
        <f aca="false">E118*F118</f>
        <v>0</v>
      </c>
      <c r="J118" s="1" t="s">
        <v>98</v>
      </c>
    </row>
    <row r="119" customFormat="false" ht="12.8" hidden="false" customHeight="false" outlineLevel="0" collapsed="false">
      <c r="A119" s="1" t="n">
        <v>116</v>
      </c>
      <c r="B119" s="4" t="n">
        <v>45888</v>
      </c>
      <c r="C119" s="1" t="s">
        <v>90</v>
      </c>
      <c r="D119" s="1" t="s">
        <v>10</v>
      </c>
      <c r="E119" s="1" t="n">
        <v>50</v>
      </c>
      <c r="F119" s="1" t="n">
        <v>0</v>
      </c>
      <c r="G119" s="1" t="n">
        <f aca="false">E119*F119</f>
        <v>0</v>
      </c>
      <c r="J119" s="1" t="s">
        <v>98</v>
      </c>
    </row>
    <row r="120" customFormat="false" ht="12.8" hidden="false" customHeight="false" outlineLevel="0" collapsed="false">
      <c r="A120" s="1" t="n">
        <v>117</v>
      </c>
      <c r="B120" s="4" t="n">
        <v>45888</v>
      </c>
      <c r="C120" s="1" t="s">
        <v>113</v>
      </c>
      <c r="D120" s="1" t="s">
        <v>91</v>
      </c>
      <c r="E120" s="1" t="n">
        <v>105</v>
      </c>
      <c r="F120" s="1" t="n">
        <v>8000</v>
      </c>
      <c r="G120" s="1" t="n">
        <f aca="false">E120*F120</f>
        <v>840000</v>
      </c>
      <c r="J120" s="1" t="s">
        <v>61</v>
      </c>
    </row>
    <row r="121" customFormat="false" ht="12.8" hidden="false" customHeight="false" outlineLevel="0" collapsed="false">
      <c r="A121" s="1" t="n">
        <v>118</v>
      </c>
    </row>
    <row r="122" customFormat="false" ht="12.8" hidden="false" customHeight="false" outlineLevel="0" collapsed="false">
      <c r="A122" s="1" t="n">
        <v>119</v>
      </c>
    </row>
    <row r="123" customFormat="false" ht="12.8" hidden="false" customHeight="false" outlineLevel="0" collapsed="false">
      <c r="A123" s="1" t="n">
        <v>120</v>
      </c>
    </row>
    <row r="124" customFormat="false" ht="12.8" hidden="false" customHeight="false" outlineLevel="0" collapsed="false">
      <c r="A124" s="1" t="n">
        <v>121</v>
      </c>
    </row>
    <row r="125" customFormat="false" ht="12.8" hidden="false" customHeight="false" outlineLevel="0" collapsed="false">
      <c r="A125" s="1" t="n">
        <v>122</v>
      </c>
    </row>
    <row r="126" customFormat="false" ht="12.8" hidden="false" customHeight="false" outlineLevel="0" collapsed="false">
      <c r="A126" s="1" t="n">
        <v>123</v>
      </c>
    </row>
    <row r="127" customFormat="false" ht="12.8" hidden="false" customHeight="false" outlineLevel="0" collapsed="false">
      <c r="A127" s="1" t="n">
        <v>124</v>
      </c>
    </row>
    <row r="128" customFormat="false" ht="12.8" hidden="false" customHeight="false" outlineLevel="0" collapsed="false">
      <c r="A128" s="1" t="n">
        <v>125</v>
      </c>
    </row>
    <row r="129" customFormat="false" ht="12.8" hidden="false" customHeight="false" outlineLevel="0" collapsed="false">
      <c r="A129" s="1" t="n">
        <v>126</v>
      </c>
    </row>
    <row r="130" customFormat="false" ht="12.8" hidden="false" customHeight="false" outlineLevel="0" collapsed="false">
      <c r="A130" s="1" t="n">
        <v>127</v>
      </c>
    </row>
    <row r="131" customFormat="false" ht="12.8" hidden="false" customHeight="false" outlineLevel="0" collapsed="false">
      <c r="A131" s="1" t="n">
        <v>128</v>
      </c>
    </row>
    <row r="132" customFormat="false" ht="12.8" hidden="false" customHeight="false" outlineLevel="0" collapsed="false">
      <c r="A132" s="1" t="n">
        <v>129</v>
      </c>
    </row>
    <row r="133" customFormat="false" ht="12.8" hidden="false" customHeight="false" outlineLevel="0" collapsed="false">
      <c r="A133" s="1" t="n">
        <v>130</v>
      </c>
    </row>
    <row r="134" customFormat="false" ht="12.8" hidden="false" customHeight="false" outlineLevel="0" collapsed="false">
      <c r="A134" s="1" t="n">
        <v>131</v>
      </c>
    </row>
    <row r="135" customFormat="false" ht="12.8" hidden="false" customHeight="false" outlineLevel="0" collapsed="false">
      <c r="A135" s="1" t="n">
        <v>132</v>
      </c>
    </row>
    <row r="136" customFormat="false" ht="12.8" hidden="false" customHeight="false" outlineLevel="0" collapsed="false">
      <c r="A136" s="1" t="n">
        <v>133</v>
      </c>
    </row>
    <row r="137" customFormat="false" ht="12.8" hidden="false" customHeight="false" outlineLevel="0" collapsed="false">
      <c r="A137" s="1" t="n">
        <v>134</v>
      </c>
    </row>
    <row r="138" customFormat="false" ht="12.8" hidden="false" customHeight="false" outlineLevel="0" collapsed="false">
      <c r="A138" s="1" t="n">
        <v>135</v>
      </c>
    </row>
    <row r="139" customFormat="false" ht="12.8" hidden="false" customHeight="false" outlineLevel="0" collapsed="false">
      <c r="A139" s="1" t="n">
        <v>136</v>
      </c>
    </row>
    <row r="140" customFormat="false" ht="12.8" hidden="false" customHeight="false" outlineLevel="0" collapsed="false">
      <c r="A140" s="1" t="n">
        <v>137</v>
      </c>
    </row>
    <row r="141" customFormat="false" ht="12.8" hidden="false" customHeight="false" outlineLevel="0" collapsed="false">
      <c r="A141" s="1" t="n">
        <v>138</v>
      </c>
    </row>
    <row r="142" customFormat="false" ht="12.8" hidden="false" customHeight="false" outlineLevel="0" collapsed="false">
      <c r="A142" s="1" t="n">
        <v>139</v>
      </c>
    </row>
    <row r="143" customFormat="false" ht="12.8" hidden="false" customHeight="false" outlineLevel="0" collapsed="false">
      <c r="A143" s="1" t="n">
        <v>140</v>
      </c>
    </row>
    <row r="144" customFormat="false" ht="12.8" hidden="false" customHeight="false" outlineLevel="0" collapsed="false">
      <c r="A144" s="1" t="n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11.31"/>
    <col collapsed="false" customWidth="true" hidden="false" outlineLevel="0" max="3" min="3" style="1" width="7.42"/>
    <col collapsed="false" customWidth="true" hidden="false" outlineLevel="0" max="4" min="4" style="1" width="8.8"/>
    <col collapsed="false" customWidth="true" hidden="false" outlineLevel="0" max="5" min="5" style="1" width="10.06"/>
    <col collapsed="false" customWidth="true" hidden="false" outlineLevel="0" max="6" min="6" style="1" width="10.33"/>
    <col collapsed="false" customWidth="true" hidden="false" outlineLevel="0" max="7" min="7" style="1" width="10.89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</row>
    <row r="2" customFormat="false" ht="12.8" hidden="false" customHeight="false" outlineLevel="0" collapsed="false">
      <c r="A2" s="1" t="n">
        <v>1</v>
      </c>
      <c r="B2" s="1" t="s">
        <v>48</v>
      </c>
      <c r="C2" s="1" t="s">
        <v>119</v>
      </c>
      <c r="D2" s="1" t="n">
        <v>131</v>
      </c>
      <c r="E2" s="1" t="n">
        <f aca="false">SUMIF(retiros!C2:C1208, "nn", retiros!E2:E1208)</f>
        <v>131</v>
      </c>
      <c r="F2" s="9" t="n">
        <f aca="false">D2-E2</f>
        <v>0</v>
      </c>
      <c r="G2" s="1" t="n">
        <f aca="false">SUMIF(retiros!C2:C1208, "nn", retiros!G2:G1208)</f>
        <v>920000</v>
      </c>
    </row>
    <row r="3" customFormat="false" ht="12.8" hidden="false" customHeight="false" outlineLevel="0" collapsed="false">
      <c r="A3" s="1" t="n">
        <v>2</v>
      </c>
      <c r="B3" s="1" t="s">
        <v>57</v>
      </c>
      <c r="C3" s="1" t="s">
        <v>119</v>
      </c>
      <c r="D3" s="1" t="n">
        <v>69</v>
      </c>
      <c r="E3" s="1" t="n">
        <f aca="false">SUMIF(retiros!C2:C1208, "wms", retiros!E2:E1208)</f>
        <v>69</v>
      </c>
      <c r="F3" s="9" t="n">
        <f aca="false">D3-E3</f>
        <v>0</v>
      </c>
      <c r="G3" s="1" t="n">
        <f aca="false">SUMIF(retiros!C2:C1208, "wms", retiros!G2:G1208)</f>
        <v>360000</v>
      </c>
    </row>
    <row r="4" customFormat="false" ht="12.8" hidden="false" customHeight="false" outlineLevel="0" collapsed="false">
      <c r="A4" s="1" t="n">
        <v>3</v>
      </c>
      <c r="B4" s="1" t="s">
        <v>59</v>
      </c>
      <c r="C4" s="1" t="s">
        <v>119</v>
      </c>
      <c r="D4" s="1" t="n">
        <v>251</v>
      </c>
      <c r="E4" s="1" t="n">
        <f aca="false">SUMIF(retiros!C2:C1208, "chendawg", retiros!E2:E1208)</f>
        <v>251</v>
      </c>
      <c r="F4" s="9" t="n">
        <f aca="false">D4-E4</f>
        <v>0</v>
      </c>
      <c r="G4" s="1" t="n">
        <f aca="false">SUMIF(retiros!C2:C1208, "chendawg", retiros!G2:G1208)</f>
        <v>760000</v>
      </c>
    </row>
    <row r="5" customFormat="false" ht="12.8" hidden="false" customHeight="false" outlineLevel="0" collapsed="false">
      <c r="A5" s="1" t="n">
        <v>4</v>
      </c>
      <c r="B5" s="1" t="s">
        <v>65</v>
      </c>
      <c r="C5" s="1" t="s">
        <v>119</v>
      </c>
      <c r="D5" s="1" t="n">
        <v>535</v>
      </c>
      <c r="E5" s="1" t="n">
        <f aca="false">SUMIF(retiros!C2:C1208, "gelato", retiros!E2:E1208)</f>
        <v>252</v>
      </c>
      <c r="F5" s="9" t="n">
        <f aca="false">D5-E5</f>
        <v>283</v>
      </c>
      <c r="G5" s="1" t="n">
        <f aca="false">SUMIF(retiros!C2:C1208, "gelato", retiros!G2:G1208)</f>
        <v>360000</v>
      </c>
    </row>
    <row r="6" customFormat="false" ht="12.8" hidden="false" customHeight="false" outlineLevel="0" collapsed="false">
      <c r="A6" s="1" t="n">
        <v>5</v>
      </c>
      <c r="B6" s="1" t="s">
        <v>73</v>
      </c>
      <c r="C6" s="1" t="s">
        <v>119</v>
      </c>
      <c r="D6" s="1" t="n">
        <v>245</v>
      </c>
      <c r="E6" s="1" t="n">
        <f aca="false">SUMIF(retiros!C2:C1208, "chanel", retiros!E2:E1208)</f>
        <v>245</v>
      </c>
      <c r="F6" s="9" t="n">
        <f aca="false">D6-E6</f>
        <v>0</v>
      </c>
      <c r="G6" s="1" t="n">
        <f aca="false">SUMIF(retiros!C2:C1208, "chanel", retiros!G2:G1208)</f>
        <v>1156000</v>
      </c>
    </row>
    <row r="7" customFormat="false" ht="12.8" hidden="false" customHeight="false" outlineLevel="0" collapsed="false">
      <c r="A7" s="1" t="n">
        <v>6</v>
      </c>
      <c r="B7" s="1" t="s">
        <v>10</v>
      </c>
      <c r="C7" s="1" t="s">
        <v>120</v>
      </c>
      <c r="D7" s="1" t="n">
        <v>1000</v>
      </c>
      <c r="E7" s="1" t="n">
        <f aca="false">SUMIF(retiros!C2:C1209, "bruni", retiros!E2:E1209)</f>
        <v>1165</v>
      </c>
      <c r="F7" s="9" t="n">
        <f aca="false">D7-E7</f>
        <v>-165</v>
      </c>
      <c r="G7" s="1" t="n">
        <f aca="false">SUMIF(retiros!C2:C1209, "bruni", retiros!G2:G1209)</f>
        <v>3280000</v>
      </c>
      <c r="I7" s="8" t="n">
        <f aca="false">SUMIF(retiros!D2:D1211, "mariano", retiros!E2:E1211)</f>
        <v>40</v>
      </c>
      <c r="J7" s="8" t="s">
        <v>121</v>
      </c>
    </row>
    <row r="8" customFormat="false" ht="12.8" hidden="false" customHeight="false" outlineLevel="0" collapsed="false">
      <c r="A8" s="1" t="n">
        <v>7</v>
      </c>
      <c r="B8" s="3" t="s">
        <v>31</v>
      </c>
      <c r="C8" s="1" t="s">
        <v>122</v>
      </c>
      <c r="D8" s="1" t="n">
        <v>170</v>
      </c>
      <c r="E8" s="1" t="n">
        <f aca="false">SUMIF(retiros!C2:C1210, "bird-2", retiros!E2:E1210)</f>
        <v>170</v>
      </c>
      <c r="F8" s="9" t="n">
        <f aca="false">D8-E8</f>
        <v>0</v>
      </c>
      <c r="G8" s="1" t="n">
        <f aca="false">SUMIF(retiros!C2:C1210, "bird-2", retiros!G2:G1210)</f>
        <v>864000</v>
      </c>
      <c r="I8" s="8" t="n">
        <f aca="false">SUMIF(retiros!D2:D1211, "matias", retiros!E2:E1211)</f>
        <v>15</v>
      </c>
      <c r="J8" s="8" t="s">
        <v>49</v>
      </c>
    </row>
    <row r="9" customFormat="false" ht="12.8" hidden="false" customHeight="false" outlineLevel="0" collapsed="false">
      <c r="A9" s="1" t="n">
        <v>8</v>
      </c>
      <c r="B9" s="1" t="s">
        <v>99</v>
      </c>
      <c r="C9" s="1" t="s">
        <v>119</v>
      </c>
      <c r="D9" s="1" t="n">
        <v>327</v>
      </c>
      <c r="E9" s="1" t="n">
        <f aca="false">SUMIF(retiros!C2:C1211, "mendocino", retiros!E2:E1211)</f>
        <v>201</v>
      </c>
      <c r="F9" s="9" t="n">
        <f aca="false">D9-E9</f>
        <v>126</v>
      </c>
      <c r="G9" s="1" t="n">
        <f aca="false">SUMIF(retiros!C2:C1211, "mendocino", retiros!G2:G1211)</f>
        <v>200000</v>
      </c>
      <c r="I9" s="8" t="n">
        <f aca="false">SUMIF(retiros!D2:D1211, "leo", retiros!E2:E1211)</f>
        <v>170</v>
      </c>
      <c r="J9" s="8" t="s">
        <v>50</v>
      </c>
    </row>
    <row r="10" customFormat="false" ht="12.8" hidden="false" customHeight="false" outlineLevel="0" collapsed="false">
      <c r="A10" s="1" t="n">
        <v>9</v>
      </c>
      <c r="B10" s="1" t="s">
        <v>96</v>
      </c>
      <c r="C10" s="1" t="s">
        <v>119</v>
      </c>
      <c r="D10" s="1" t="n">
        <v>347</v>
      </c>
      <c r="E10" s="1" t="n">
        <f aca="false">SUMIF(retiros!C2:C1211, "runtz", retiros!E2:E1211)</f>
        <v>248</v>
      </c>
      <c r="F10" s="9" t="n">
        <f aca="false">D10-E10</f>
        <v>99</v>
      </c>
      <c r="G10" s="1" t="n">
        <f aca="false">SUMIF(retiros!C2:C1211, "runtz", retiros!G2:G1211)</f>
        <v>0</v>
      </c>
      <c r="I10" s="8" t="n">
        <f aca="false">SUMIF(retiros!D2:D1211, "buda", retiros!E2:E1211)</f>
        <v>10</v>
      </c>
      <c r="J10" s="8" t="s">
        <v>103</v>
      </c>
    </row>
    <row r="11" customFormat="false" ht="12.8" hidden="false" customHeight="false" outlineLevel="0" collapsed="false">
      <c r="A11" s="1" t="n">
        <v>10</v>
      </c>
      <c r="B11" s="1" t="s">
        <v>90</v>
      </c>
      <c r="C11" s="1" t="s">
        <v>119</v>
      </c>
      <c r="D11" s="1" t="n">
        <v>400</v>
      </c>
      <c r="E11" s="1" t="n">
        <f aca="false">SUMIF(retiros!C2:C1211, "gw", retiros!E2:E1211)</f>
        <v>220</v>
      </c>
      <c r="F11" s="9" t="n">
        <f aca="false">D11-E11</f>
        <v>180</v>
      </c>
      <c r="G11" s="1" t="n">
        <f aca="false">SUMIF(retiros!C2:C1211, "gw", retiros!G2:G1211)</f>
        <v>300000</v>
      </c>
      <c r="I11" s="8" t="n">
        <f aca="false">SUMIF(retiros!D2:D1211, "nahuel", retiros!E2:E1211)</f>
        <v>0</v>
      </c>
      <c r="J11" s="8" t="s">
        <v>123</v>
      </c>
    </row>
    <row r="12" customFormat="false" ht="12.8" hidden="false" customHeight="false" outlineLevel="0" collapsed="false">
      <c r="A12" s="1" t="n">
        <v>11</v>
      </c>
      <c r="B12" s="1" t="s">
        <v>89</v>
      </c>
      <c r="C12" s="1" t="s">
        <v>119</v>
      </c>
      <c r="D12" s="1" t="n">
        <v>388</v>
      </c>
      <c r="E12" s="1" t="n">
        <f aca="false">SUMIF(retiros!C2:C1211, "y", retiros!E2:E1211)</f>
        <v>352.5</v>
      </c>
      <c r="F12" s="9" t="n">
        <f aca="false">D12-E12</f>
        <v>35.5</v>
      </c>
      <c r="G12" s="1" t="n">
        <f aca="false">SUMIF(retiros!C2:C1211, "y", retiros!G2:G1211)</f>
        <v>364000</v>
      </c>
      <c r="I12" s="8" t="n">
        <f aca="false">SUMIF(retiros!D2:D1211, "nacho", retiros!E2:E1211)</f>
        <v>60</v>
      </c>
      <c r="J12" s="8" t="s">
        <v>124</v>
      </c>
    </row>
    <row r="13" customFormat="false" ht="12.8" hidden="false" customHeight="false" outlineLevel="0" collapsed="false">
      <c r="A13" s="1" t="n">
        <v>12</v>
      </c>
      <c r="B13" s="1" t="s">
        <v>93</v>
      </c>
      <c r="C13" s="1" t="s">
        <v>119</v>
      </c>
      <c r="D13" s="1" t="n">
        <v>134</v>
      </c>
      <c r="E13" s="1" t="n">
        <f aca="false">SUMIF(retiros!C2:C1211, "rainbow", retiros!E2:E1211)</f>
        <v>67</v>
      </c>
      <c r="F13" s="9" t="n">
        <f aca="false">D13-E13</f>
        <v>67</v>
      </c>
      <c r="G13" s="1" t="n">
        <f aca="false">SUMIF(retiros!C2:C1211, "rainbow", retiros!G2:G1211)</f>
        <v>0</v>
      </c>
      <c r="I13" s="8" t="n">
        <f aca="false">SUMIF(retiros!D2:D1211, "alex", retiros!E2:E1211)</f>
        <v>10</v>
      </c>
      <c r="J13" s="8" t="s">
        <v>97</v>
      </c>
    </row>
    <row r="14" customFormat="false" ht="12.8" hidden="false" customHeight="false" outlineLevel="0" collapsed="false">
      <c r="A14" s="1" t="n">
        <v>13</v>
      </c>
      <c r="B14" s="1" t="s">
        <v>100</v>
      </c>
      <c r="C14" s="1" t="s">
        <v>119</v>
      </c>
      <c r="D14" s="1" t="n">
        <v>93</v>
      </c>
      <c r="E14" s="1" t="n">
        <f aca="false">SUMIF(retiros!C2:C1211, "nn-2", retiros!E2:E1211)</f>
        <v>90</v>
      </c>
      <c r="F14" s="9" t="n">
        <f aca="false">D14-E14</f>
        <v>3</v>
      </c>
      <c r="G14" s="1" t="n">
        <f aca="false">SUMIF(retiros!C2:C1211, "nn-2", retiros!G2:G1211)</f>
        <v>0</v>
      </c>
      <c r="I14" s="8" t="n">
        <f aca="false">SUM(I7:I13)</f>
        <v>305</v>
      </c>
    </row>
    <row r="15" customFormat="false" ht="12.8" hidden="false" customHeight="false" outlineLevel="0" collapsed="false">
      <c r="A15" s="1" t="n">
        <v>14</v>
      </c>
      <c r="B15" s="1" t="s">
        <v>83</v>
      </c>
      <c r="C15" s="1" t="s">
        <v>119</v>
      </c>
      <c r="D15" s="1" t="n">
        <v>390</v>
      </c>
      <c r="E15" s="1" t="n">
        <f aca="false">SUMIF(retiros!C2:C1211, "Retiro-ant", retiros!E2:E1211)</f>
        <v>390</v>
      </c>
      <c r="F15" s="9" t="n">
        <f aca="false">D15-E15</f>
        <v>0</v>
      </c>
      <c r="G15" s="1" t="n">
        <f aca="false">SUMIF(retiros!C2:C1211, "Retiro-ant", retiros!G2:G1211)</f>
        <v>0</v>
      </c>
    </row>
    <row r="16" customFormat="false" ht="12.8" hidden="false" customHeight="false" outlineLevel="0" collapsed="false">
      <c r="A16" s="1" t="n">
        <v>15</v>
      </c>
      <c r="B16" s="1" t="s">
        <v>125</v>
      </c>
      <c r="C16" s="1" t="s">
        <v>92</v>
      </c>
      <c r="D16" s="1" t="n">
        <v>195</v>
      </c>
      <c r="E16" s="1" t="n">
        <f aca="false">SUMIF(retiros!C2:C1211, "Bird-house", retiros!E2:E1211)</f>
        <v>0</v>
      </c>
      <c r="F16" s="9" t="n">
        <f aca="false">D16-E16</f>
        <v>195</v>
      </c>
      <c r="G16" s="1" t="n">
        <f aca="false">SUMIF(retiros!C2:C1211, "Bird-house", retiros!G2:G1211)</f>
        <v>0</v>
      </c>
    </row>
    <row r="17" customFormat="false" ht="12.8" hidden="false" customHeight="false" outlineLevel="0" collapsed="false">
      <c r="E17" s="1" t="n">
        <f aca="false">SUMIF(retiros!C2:C1211, "Retiro-ant", retiros!E2:E1211)</f>
        <v>390</v>
      </c>
      <c r="F17" s="9" t="n">
        <f aca="false">D17-E17</f>
        <v>-390</v>
      </c>
      <c r="G17" s="1" t="n">
        <f aca="false">SUMIF(retiros!C2:C1211, "Retiro-ant", retiros!G2:G1211)</f>
        <v>0</v>
      </c>
    </row>
    <row r="18" customFormat="false" ht="12.8" hidden="false" customHeight="false" outlineLevel="0" collapsed="false">
      <c r="D18" s="1" t="n">
        <f aca="false">SUM(D2:D6,D9:D15)</f>
        <v>3310</v>
      </c>
      <c r="E18" s="1" t="n">
        <f aca="false">SUMIF(retiros!C2:C1211, "Retiro-ant", retiros!E2:E1211)</f>
        <v>390</v>
      </c>
      <c r="F18" s="9" t="n">
        <f aca="false">D18-E18</f>
        <v>2920</v>
      </c>
      <c r="G18" s="1" t="n">
        <f aca="false">SUMIF(retiros!C2:C1211, "Retiro-ant", retiros!G2:G1211)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10.47"/>
    <col collapsed="false" customWidth="true" hidden="false" outlineLevel="0" max="4" min="3" style="1" width="8.39"/>
    <col collapsed="false" customWidth="true" hidden="false" outlineLevel="0" max="5" min="5" style="1" width="8.11"/>
    <col collapsed="false" customWidth="true" hidden="false" outlineLevel="0" max="6" min="6" style="1" width="9.36"/>
    <col collapsed="false" customWidth="true" hidden="false" outlineLevel="0" max="7" min="7" style="1" width="9.21"/>
    <col collapsed="false" customWidth="true" hidden="false" outlineLevel="0" max="8" min="8" style="8" width="34.77"/>
  </cols>
  <sheetData>
    <row r="1" customFormat="false" ht="12.8" hidden="false" customHeight="false" outlineLevel="0" collapsed="false">
      <c r="A1" s="1" t="s">
        <v>0</v>
      </c>
      <c r="B1" s="1" t="s">
        <v>126</v>
      </c>
      <c r="C1" s="1" t="s">
        <v>114</v>
      </c>
      <c r="D1" s="1" t="s">
        <v>127</v>
      </c>
      <c r="E1" s="1" t="s">
        <v>128</v>
      </c>
      <c r="F1" s="1" t="s">
        <v>129</v>
      </c>
      <c r="G1" s="1" t="s">
        <v>130</v>
      </c>
      <c r="H1" s="8" t="s">
        <v>131</v>
      </c>
    </row>
    <row r="2" customFormat="false" ht="12.8" hidden="false" customHeight="false" outlineLevel="0" collapsed="false">
      <c r="A2" s="1" t="n">
        <v>1</v>
      </c>
      <c r="B2" s="5" t="n">
        <v>45861</v>
      </c>
      <c r="C2" s="5" t="s">
        <v>120</v>
      </c>
      <c r="D2" s="1" t="n">
        <v>2100</v>
      </c>
      <c r="E2" s="9" t="n">
        <f aca="false">SUMIF(lote_13cc_1!C$2:C$98, "bruni-1", lote_13cc_1!E$2:E$98)</f>
        <v>1165</v>
      </c>
      <c r="F2" s="1" t="n">
        <f aca="false">D2-E2</f>
        <v>935</v>
      </c>
      <c r="G2" s="1" t="n">
        <f aca="false">SUMIF(lote_13cc_1!C$2:C$98, "bruni-1", lote_13cc_1!G$2:G$98)</f>
        <v>3280000</v>
      </c>
      <c r="H2" s="8" t="s">
        <v>132</v>
      </c>
    </row>
    <row r="3" customFormat="false" ht="12.8" hidden="false" customHeight="false" outlineLevel="0" collapsed="false">
      <c r="A3" s="1" t="n">
        <v>2</v>
      </c>
      <c r="B3" s="5" t="n">
        <v>45861</v>
      </c>
      <c r="C3" s="5" t="s">
        <v>122</v>
      </c>
      <c r="D3" s="1" t="n">
        <f aca="false">SUMIF(lote_13cc_1!C$2:C$98, "bird-02", lote_13cc_1!D$2:D$98)</f>
        <v>170</v>
      </c>
      <c r="E3" s="9" t="n">
        <f aca="false">SUMIF(lote_13cc_1!C$2:C$98, "bird-02", lote_13cc_1!E$2:E$98)</f>
        <v>170</v>
      </c>
      <c r="F3" s="1" t="n">
        <f aca="false">D3-E3</f>
        <v>0</v>
      </c>
      <c r="G3" s="1" t="n">
        <f aca="false">SUMIF(lote_13cc_1!C$2:C$98, "bird-02", lote_13cc_1!G$2:G$98)</f>
        <v>864000</v>
      </c>
    </row>
    <row r="4" customFormat="false" ht="12.8" hidden="false" customHeight="false" outlineLevel="0" collapsed="false">
      <c r="A4" s="1" t="n">
        <v>3</v>
      </c>
      <c r="B4" s="5" t="n">
        <v>45861</v>
      </c>
      <c r="C4" s="5" t="s">
        <v>119</v>
      </c>
      <c r="D4" s="1" t="n">
        <f aca="false">SUMIF(lote_13cc_1!C$2:C$98, "A-1", lote_13cc_1!D$2:D$98)</f>
        <v>3310</v>
      </c>
      <c r="E4" s="9" t="n">
        <f aca="false">SUMIF(lote_13cc_1!C$2:C$98, "A-1", lote_13cc_1!E$2:E$98)</f>
        <v>2516.5</v>
      </c>
      <c r="F4" s="1" t="n">
        <f aca="false">D4-E4</f>
        <v>793.5</v>
      </c>
      <c r="G4" s="1" t="n">
        <f aca="false">SUMIF(lote_13cc_1!C$2:C$98, "A-1", lote_13cc_1!G$2:G$98)</f>
        <v>4420000</v>
      </c>
    </row>
    <row r="5" customFormat="false" ht="12.8" hidden="false" customHeight="false" outlineLevel="0" collapsed="false">
      <c r="A5" s="1" t="n">
        <v>4</v>
      </c>
      <c r="B5" s="4" t="n">
        <v>45880</v>
      </c>
      <c r="C5" s="1" t="s">
        <v>92</v>
      </c>
      <c r="D5" s="1" t="n">
        <f aca="false">SUMIF(lote_13cc_1!C$2:C$98, "stock", lote_13cc_1!D$2:D$98)</f>
        <v>195</v>
      </c>
      <c r="E5" s="1" t="n">
        <f aca="false">SUMIF(lote_13cc_1!C$2:C$98, "stock", lote_13cc_1!E$2:E$98)</f>
        <v>0</v>
      </c>
      <c r="F5" s="1" t="n">
        <f aca="false">D5-E5</f>
        <v>195</v>
      </c>
      <c r="G5" s="1" t="n">
        <f aca="false">SUMIF(lote_13cc_1!C$2:C$98, "stock", lote_13cc_1!G$2:G$98)</f>
        <v>0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  <row r="11" customFormat="false" ht="12.8" hidden="false" customHeight="false" outlineLevel="0" collapsed="false">
      <c r="A11" s="1" t="n">
        <v>10</v>
      </c>
      <c r="E11" s="9"/>
    </row>
    <row r="12" customFormat="false" ht="12.8" hidden="false" customHeight="false" outlineLevel="0" collapsed="false">
      <c r="A12" s="1" t="n">
        <v>11</v>
      </c>
    </row>
    <row r="13" customFormat="false" ht="12.8" hidden="false" customHeight="false" outlineLevel="0" collapsed="false">
      <c r="A13" s="1" t="n">
        <v>12</v>
      </c>
    </row>
    <row r="14" customFormat="false" ht="12.8" hidden="false" customHeight="false" outlineLevel="0" collapsed="false">
      <c r="A14" s="1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E28" activeCellId="0" sqref="E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10.47"/>
    <col collapsed="false" customWidth="true" hidden="false" outlineLevel="0" max="3" min="3" style="1" width="6.16"/>
    <col collapsed="false" customWidth="true" hidden="false" outlineLevel="0" max="4" min="4" style="8" width="15.48"/>
    <col collapsed="false" customWidth="true" hidden="false" outlineLevel="0" max="5" min="5" style="1" width="10.75"/>
    <col collapsed="false" customWidth="false" hidden="false" outlineLevel="0" max="6" min="6" style="1" width="11.53"/>
    <col collapsed="false" customWidth="true" hidden="false" outlineLevel="0" max="7" min="7" style="1" width="56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0" t="s">
        <v>133</v>
      </c>
      <c r="D1" s="10" t="s">
        <v>134</v>
      </c>
      <c r="E1" s="10" t="s">
        <v>135</v>
      </c>
      <c r="F1" s="10" t="s">
        <v>136</v>
      </c>
      <c r="G1" s="10" t="s">
        <v>9</v>
      </c>
      <c r="H1" s="11"/>
      <c r="I1" s="11"/>
      <c r="J1" s="12"/>
      <c r="K1" s="12"/>
      <c r="L1" s="13"/>
    </row>
    <row r="2" customFormat="false" ht="12.8" hidden="false" customHeight="false" outlineLevel="0" collapsed="false">
      <c r="A2" s="1" t="n">
        <v>1</v>
      </c>
      <c r="B2" s="5" t="n">
        <v>45862</v>
      </c>
      <c r="C2" s="10" t="s">
        <v>137</v>
      </c>
      <c r="D2" s="10" t="s">
        <v>138</v>
      </c>
      <c r="E2" s="13" t="n">
        <v>180000</v>
      </c>
      <c r="F2" s="13"/>
      <c r="G2" s="14" t="s">
        <v>139</v>
      </c>
      <c r="H2" s="15"/>
      <c r="I2" s="13"/>
      <c r="J2" s="14"/>
      <c r="K2" s="13"/>
      <c r="L2" s="13"/>
    </row>
    <row r="3" customFormat="false" ht="12.8" hidden="false" customHeight="false" outlineLevel="0" collapsed="false">
      <c r="A3" s="1" t="n">
        <v>2</v>
      </c>
      <c r="B3" s="5" t="n">
        <v>45863</v>
      </c>
      <c r="C3" s="13" t="s">
        <v>137</v>
      </c>
      <c r="D3" s="13" t="s">
        <v>138</v>
      </c>
      <c r="E3" s="13" t="n">
        <v>100000</v>
      </c>
      <c r="F3" s="13"/>
      <c r="G3" s="14" t="s">
        <v>140</v>
      </c>
      <c r="H3" s="13"/>
      <c r="I3" s="13"/>
      <c r="J3" s="14"/>
      <c r="K3" s="13"/>
      <c r="L3" s="13"/>
    </row>
    <row r="4" customFormat="false" ht="12.8" hidden="false" customHeight="false" outlineLevel="0" collapsed="false">
      <c r="A4" s="1" t="n">
        <v>3</v>
      </c>
      <c r="B4" s="5" t="n">
        <v>45864</v>
      </c>
      <c r="C4" s="13" t="s">
        <v>137</v>
      </c>
      <c r="D4" s="13" t="s">
        <v>47</v>
      </c>
      <c r="E4" s="13" t="n">
        <v>50000</v>
      </c>
      <c r="F4" s="13"/>
      <c r="G4" s="14" t="s">
        <v>141</v>
      </c>
      <c r="H4" s="13"/>
      <c r="I4" s="13"/>
      <c r="J4" s="14"/>
      <c r="K4" s="13"/>
      <c r="L4" s="13"/>
    </row>
    <row r="5" customFormat="false" ht="12.8" hidden="false" customHeight="false" outlineLevel="0" collapsed="false">
      <c r="A5" s="1" t="n">
        <v>4</v>
      </c>
      <c r="B5" s="5" t="n">
        <v>45865</v>
      </c>
      <c r="C5" s="13" t="s">
        <v>10</v>
      </c>
      <c r="D5" s="13" t="s">
        <v>142</v>
      </c>
      <c r="E5" s="13" t="n">
        <v>1000000</v>
      </c>
      <c r="F5" s="13"/>
      <c r="G5" s="14"/>
      <c r="H5" s="13"/>
      <c r="I5" s="13"/>
      <c r="J5" s="14"/>
      <c r="K5" s="13"/>
      <c r="L5" s="13"/>
    </row>
    <row r="6" customFormat="false" ht="12.8" hidden="false" customHeight="false" outlineLevel="0" collapsed="false">
      <c r="A6" s="1" t="n">
        <v>5</v>
      </c>
      <c r="B6" s="5" t="n">
        <v>45866</v>
      </c>
      <c r="C6" s="13" t="s">
        <v>10</v>
      </c>
      <c r="D6" s="13" t="s">
        <v>142</v>
      </c>
      <c r="E6" s="13" t="n">
        <v>900000</v>
      </c>
      <c r="F6" s="13"/>
      <c r="G6" s="14"/>
      <c r="H6" s="13"/>
      <c r="I6" s="15"/>
      <c r="J6" s="14"/>
      <c r="K6" s="13"/>
      <c r="L6" s="13"/>
    </row>
    <row r="7" customFormat="false" ht="12.8" hidden="false" customHeight="false" outlineLevel="0" collapsed="false">
      <c r="A7" s="1" t="n">
        <v>6</v>
      </c>
      <c r="B7" s="5" t="n">
        <v>45867</v>
      </c>
      <c r="C7" s="13" t="s">
        <v>25</v>
      </c>
      <c r="D7" s="13" t="s">
        <v>80</v>
      </c>
      <c r="E7" s="13" t="n">
        <v>120000</v>
      </c>
      <c r="F7" s="13"/>
      <c r="G7" s="14"/>
      <c r="H7" s="13"/>
      <c r="I7" s="13"/>
      <c r="J7" s="14"/>
      <c r="K7" s="13"/>
      <c r="L7" s="13"/>
    </row>
    <row r="8" customFormat="false" ht="12.8" hidden="false" customHeight="false" outlineLevel="0" collapsed="false">
      <c r="A8" s="1" t="n">
        <v>7</v>
      </c>
      <c r="B8" s="5" t="n">
        <v>45868</v>
      </c>
      <c r="C8" s="13" t="s">
        <v>25</v>
      </c>
      <c r="D8" s="13" t="s">
        <v>80</v>
      </c>
      <c r="E8" s="13" t="n">
        <v>60000</v>
      </c>
      <c r="F8" s="13"/>
      <c r="G8" s="14"/>
      <c r="H8" s="13"/>
      <c r="I8" s="13"/>
      <c r="J8" s="14"/>
      <c r="K8" s="13"/>
      <c r="L8" s="13"/>
    </row>
    <row r="9" customFormat="false" ht="12.8" hidden="false" customHeight="false" outlineLevel="0" collapsed="false">
      <c r="A9" s="1" t="n">
        <v>8</v>
      </c>
      <c r="B9" s="5" t="n">
        <v>45869</v>
      </c>
      <c r="C9" s="13" t="s">
        <v>137</v>
      </c>
      <c r="D9" s="13" t="s">
        <v>106</v>
      </c>
      <c r="E9" s="13" t="n">
        <v>40000</v>
      </c>
      <c r="F9" s="13"/>
      <c r="G9" s="14" t="s">
        <v>143</v>
      </c>
      <c r="H9" s="13"/>
      <c r="I9" s="13"/>
      <c r="J9" s="14"/>
      <c r="K9" s="13"/>
      <c r="L9" s="13"/>
    </row>
    <row r="10" customFormat="false" ht="12.8" hidden="false" customHeight="false" outlineLevel="0" collapsed="false">
      <c r="A10" s="1" t="n">
        <v>9</v>
      </c>
      <c r="B10" s="5" t="n">
        <v>45870</v>
      </c>
      <c r="C10" s="13" t="s">
        <v>25</v>
      </c>
      <c r="D10" s="13" t="s">
        <v>80</v>
      </c>
      <c r="E10" s="13" t="n">
        <v>10000</v>
      </c>
      <c r="F10" s="13"/>
      <c r="G10" s="14"/>
      <c r="H10" s="13"/>
      <c r="I10" s="13"/>
      <c r="J10" s="14"/>
      <c r="K10" s="13"/>
      <c r="L10" s="13"/>
    </row>
    <row r="11" customFormat="false" ht="12.8" hidden="false" customHeight="false" outlineLevel="0" collapsed="false">
      <c r="A11" s="1" t="n">
        <v>10</v>
      </c>
      <c r="B11" s="5" t="n">
        <v>45871</v>
      </c>
      <c r="C11" s="13" t="s">
        <v>137</v>
      </c>
      <c r="D11" s="13" t="s">
        <v>144</v>
      </c>
      <c r="E11" s="13" t="n">
        <v>12280</v>
      </c>
      <c r="F11" s="13"/>
      <c r="G11" s="14"/>
      <c r="H11" s="13"/>
      <c r="I11" s="13"/>
      <c r="J11" s="14"/>
      <c r="K11" s="13"/>
      <c r="L11" s="13"/>
    </row>
    <row r="12" customFormat="false" ht="12.8" hidden="false" customHeight="false" outlineLevel="0" collapsed="false">
      <c r="A12" s="1" t="n">
        <v>11</v>
      </c>
      <c r="B12" s="5" t="n">
        <v>45872</v>
      </c>
      <c r="C12" s="13" t="s">
        <v>25</v>
      </c>
      <c r="D12" s="13" t="s">
        <v>80</v>
      </c>
      <c r="E12" s="13" t="n">
        <v>40000</v>
      </c>
      <c r="F12" s="13"/>
      <c r="G12" s="14"/>
      <c r="H12" s="13"/>
      <c r="I12" s="13" t="n">
        <f aca="false">SUM(E2:E4,E9,E11,E13,E14,E15,E17,E18,E19,E20,E23)</f>
        <v>946396</v>
      </c>
      <c r="J12" s="14"/>
      <c r="K12" s="13"/>
      <c r="L12" s="13"/>
    </row>
    <row r="13" customFormat="false" ht="12.8" hidden="false" customHeight="false" outlineLevel="0" collapsed="false">
      <c r="A13" s="1" t="n">
        <v>12</v>
      </c>
      <c r="B13" s="5" t="n">
        <v>45873</v>
      </c>
      <c r="C13" s="1" t="s">
        <v>137</v>
      </c>
      <c r="D13" s="1" t="s">
        <v>145</v>
      </c>
      <c r="E13" s="1" t="n">
        <v>150000</v>
      </c>
    </row>
    <row r="14" customFormat="false" ht="12.8" hidden="false" customHeight="false" outlineLevel="0" collapsed="false">
      <c r="A14" s="1" t="n">
        <v>13</v>
      </c>
      <c r="B14" s="5" t="n">
        <v>45874</v>
      </c>
      <c r="C14" s="1" t="s">
        <v>137</v>
      </c>
      <c r="D14" s="1" t="s">
        <v>146</v>
      </c>
      <c r="E14" s="1" t="n">
        <v>11000</v>
      </c>
    </row>
    <row r="15" customFormat="false" ht="12.8" hidden="false" customHeight="false" outlineLevel="0" collapsed="false">
      <c r="A15" s="1" t="n">
        <v>14</v>
      </c>
      <c r="B15" s="5" t="n">
        <v>45875</v>
      </c>
      <c r="C15" s="1" t="s">
        <v>137</v>
      </c>
      <c r="D15" s="1" t="s">
        <v>146</v>
      </c>
      <c r="E15" s="1" t="n">
        <v>8730</v>
      </c>
      <c r="F15" s="1" t="n">
        <v>202508</v>
      </c>
    </row>
    <row r="16" customFormat="false" ht="12.8" hidden="false" customHeight="false" outlineLevel="0" collapsed="false">
      <c r="A16" s="1" t="n">
        <v>15</v>
      </c>
      <c r="B16" s="5" t="n">
        <v>45875</v>
      </c>
      <c r="C16" s="1" t="s">
        <v>25</v>
      </c>
      <c r="D16" s="1" t="s">
        <v>80</v>
      </c>
      <c r="E16" s="1" t="n">
        <v>4000</v>
      </c>
    </row>
    <row r="17" customFormat="false" ht="12.8" hidden="false" customHeight="false" outlineLevel="0" collapsed="false">
      <c r="A17" s="1" t="n">
        <v>16</v>
      </c>
      <c r="B17" s="5" t="n">
        <v>45875</v>
      </c>
      <c r="C17" s="1" t="s">
        <v>137</v>
      </c>
      <c r="D17" s="1" t="s">
        <v>144</v>
      </c>
      <c r="E17" s="1" t="n">
        <v>4000</v>
      </c>
    </row>
    <row r="18" customFormat="false" ht="12.8" hidden="false" customHeight="false" outlineLevel="0" collapsed="false">
      <c r="A18" s="1" t="n">
        <v>17</v>
      </c>
      <c r="B18" s="4" t="n">
        <v>45877</v>
      </c>
      <c r="C18" s="1" t="s">
        <v>137</v>
      </c>
      <c r="D18" s="8" t="s">
        <v>146</v>
      </c>
      <c r="E18" s="1" t="n">
        <v>4886</v>
      </c>
      <c r="F18" s="1" t="n">
        <v>202508</v>
      </c>
    </row>
    <row r="19" customFormat="false" ht="12.8" hidden="false" customHeight="false" outlineLevel="0" collapsed="false">
      <c r="A19" s="1" t="n">
        <v>18</v>
      </c>
      <c r="B19" s="4" t="n">
        <v>45877</v>
      </c>
      <c r="C19" s="1" t="s">
        <v>137</v>
      </c>
      <c r="D19" s="8" t="s">
        <v>146</v>
      </c>
      <c r="E19" s="1" t="n">
        <v>12000</v>
      </c>
      <c r="F19" s="1" t="n">
        <v>202508</v>
      </c>
    </row>
    <row r="20" customFormat="false" ht="12.8" hidden="false" customHeight="false" outlineLevel="0" collapsed="false">
      <c r="A20" s="1" t="n">
        <v>19</v>
      </c>
      <c r="B20" s="4" t="n">
        <v>45877</v>
      </c>
      <c r="C20" s="1" t="s">
        <v>137</v>
      </c>
      <c r="D20" s="8" t="s">
        <v>145</v>
      </c>
      <c r="E20" s="1" t="n">
        <v>265500</v>
      </c>
    </row>
    <row r="21" customFormat="false" ht="12.8" hidden="false" customHeight="false" outlineLevel="0" collapsed="false">
      <c r="A21" s="1" t="n">
        <v>20</v>
      </c>
      <c r="B21" s="4" t="n">
        <v>45880</v>
      </c>
      <c r="C21" s="1" t="s">
        <v>25</v>
      </c>
      <c r="D21" s="8" t="s">
        <v>80</v>
      </c>
      <c r="E21" s="1" t="n">
        <v>20000</v>
      </c>
      <c r="G21" s="1" t="s">
        <v>147</v>
      </c>
    </row>
    <row r="22" customFormat="false" ht="12.8" hidden="false" customHeight="false" outlineLevel="0" collapsed="false">
      <c r="A22" s="1" t="n">
        <v>21</v>
      </c>
      <c r="B22" s="4" t="n">
        <v>45882</v>
      </c>
      <c r="C22" s="1" t="s">
        <v>25</v>
      </c>
      <c r="D22" s="8" t="s">
        <v>80</v>
      </c>
      <c r="E22" s="1" t="n">
        <v>10000</v>
      </c>
      <c r="G22" s="1" t="s">
        <v>148</v>
      </c>
    </row>
    <row r="23" customFormat="false" ht="12.8" hidden="false" customHeight="false" outlineLevel="0" collapsed="false">
      <c r="A23" s="1" t="n">
        <v>22</v>
      </c>
      <c r="B23" s="4" t="n">
        <v>45882</v>
      </c>
      <c r="C23" s="1" t="s">
        <v>137</v>
      </c>
      <c r="D23" s="8" t="s">
        <v>149</v>
      </c>
      <c r="E23" s="1" t="n">
        <v>108000</v>
      </c>
      <c r="I23" s="8" t="n">
        <f aca="false">SUM(E11,E13,E14,E15,E17,E18,E19,E20)</f>
        <v>468396</v>
      </c>
    </row>
    <row r="24" customFormat="false" ht="12.8" hidden="false" customHeight="false" outlineLevel="0" collapsed="false">
      <c r="A24" s="1" t="n">
        <v>23</v>
      </c>
      <c r="B24" s="4" t="n">
        <v>45883</v>
      </c>
      <c r="C24" s="1" t="s">
        <v>25</v>
      </c>
      <c r="D24" s="8" t="s">
        <v>80</v>
      </c>
      <c r="E24" s="1" t="n">
        <v>15000</v>
      </c>
    </row>
    <row r="25" customFormat="false" ht="12.8" hidden="false" customHeight="false" outlineLevel="0" collapsed="false">
      <c r="A25" s="1" t="n">
        <v>24</v>
      </c>
      <c r="B25" s="4" t="n">
        <v>45885</v>
      </c>
      <c r="C25" s="1" t="s">
        <v>25</v>
      </c>
      <c r="D25" s="8" t="s">
        <v>80</v>
      </c>
      <c r="E25" s="1" t="n">
        <v>30000</v>
      </c>
    </row>
    <row r="26" customFormat="false" ht="12.8" hidden="false" customHeight="false" outlineLevel="0" collapsed="false">
      <c r="A26" s="1" t="n">
        <v>25</v>
      </c>
      <c r="B26" s="4" t="n">
        <v>45887</v>
      </c>
      <c r="C26" s="1" t="s">
        <v>25</v>
      </c>
      <c r="D26" s="8" t="s">
        <v>80</v>
      </c>
      <c r="E26" s="1" t="n">
        <v>20000</v>
      </c>
      <c r="G26" s="1" t="s">
        <v>150</v>
      </c>
    </row>
    <row r="27" customFormat="false" ht="12.8" hidden="false" customHeight="false" outlineLevel="0" collapsed="false">
      <c r="E27" s="1" t="n">
        <v>600000</v>
      </c>
    </row>
    <row r="28" customFormat="false" ht="12.8" hidden="false" customHeight="false" outlineLevel="0" collapsed="false">
      <c r="E28" s="1" t="n">
        <v>500000</v>
      </c>
      <c r="G28" s="1" t="s">
        <v>151</v>
      </c>
    </row>
    <row r="29" customFormat="false" ht="12.8" hidden="false" customHeight="false" outlineLevel="0" collapsed="false">
      <c r="D29" s="8" t="s">
        <v>91</v>
      </c>
      <c r="G29" s="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</row>
    <row r="2" customFormat="false" ht="12.8" hidden="false" customHeight="false" outlineLevel="0" collapsed="false">
      <c r="A2" s="1" t="n">
        <v>1</v>
      </c>
      <c r="B2" s="2" t="n">
        <v>45831</v>
      </c>
      <c r="C2" s="1" t="s">
        <v>10</v>
      </c>
      <c r="D2" s="3" t="s">
        <v>11</v>
      </c>
      <c r="E2" s="3" t="n">
        <v>20</v>
      </c>
      <c r="F2" s="3" t="n">
        <v>8000</v>
      </c>
      <c r="G2" s="1" t="n">
        <f aca="false">E2*F2</f>
        <v>160000</v>
      </c>
      <c r="H2" s="1" t="s">
        <v>13</v>
      </c>
      <c r="I2" s="1"/>
    </row>
    <row r="3" customFormat="false" ht="12.8" hidden="false" customHeight="false" outlineLevel="0" collapsed="false">
      <c r="A3" s="1" t="n">
        <v>2</v>
      </c>
      <c r="B3" s="2" t="n">
        <v>45831</v>
      </c>
      <c r="C3" s="1" t="s">
        <v>10</v>
      </c>
      <c r="D3" s="3" t="s">
        <v>14</v>
      </c>
      <c r="E3" s="3" t="n">
        <v>10</v>
      </c>
      <c r="F3" s="3" t="n">
        <v>8000</v>
      </c>
      <c r="G3" s="1" t="n">
        <f aca="false">E3*F3</f>
        <v>80000</v>
      </c>
      <c r="H3" s="3" t="s">
        <v>15</v>
      </c>
      <c r="I3" s="1"/>
    </row>
    <row r="4" customFormat="false" ht="12.8" hidden="false" customHeight="false" outlineLevel="0" collapsed="false">
      <c r="A4" s="1" t="n">
        <v>3</v>
      </c>
      <c r="B4" s="2" t="n">
        <v>45831</v>
      </c>
      <c r="C4" s="1" t="s">
        <v>10</v>
      </c>
      <c r="D4" s="3" t="s">
        <v>16</v>
      </c>
      <c r="E4" s="3" t="n">
        <v>20</v>
      </c>
      <c r="F4" s="3" t="n">
        <v>8000</v>
      </c>
      <c r="G4" s="1" t="n">
        <f aca="false">E4*F4</f>
        <v>160000</v>
      </c>
      <c r="H4" s="1" t="s">
        <v>13</v>
      </c>
      <c r="I4" s="1"/>
    </row>
    <row r="5" customFormat="false" ht="12.8" hidden="false" customHeight="false" outlineLevel="0" collapsed="false">
      <c r="A5" s="1" t="n">
        <v>4</v>
      </c>
      <c r="B5" s="2" t="n">
        <v>45831</v>
      </c>
      <c r="C5" s="1" t="s">
        <v>10</v>
      </c>
      <c r="D5" s="3" t="s">
        <v>17</v>
      </c>
      <c r="E5" s="3" t="n">
        <v>20</v>
      </c>
      <c r="F5" s="3" t="n">
        <v>8000</v>
      </c>
      <c r="G5" s="1" t="n">
        <f aca="false">E5*F5</f>
        <v>160000</v>
      </c>
      <c r="H5" s="1" t="s">
        <v>13</v>
      </c>
      <c r="I5" s="1"/>
    </row>
    <row r="6" customFormat="false" ht="12.8" hidden="false" customHeight="false" outlineLevel="0" collapsed="false">
      <c r="A6" s="1" t="n">
        <v>5</v>
      </c>
      <c r="B6" s="2" t="n">
        <v>45831</v>
      </c>
      <c r="C6" s="1" t="s">
        <v>10</v>
      </c>
      <c r="D6" s="3" t="s">
        <v>18</v>
      </c>
      <c r="E6" s="3" t="n">
        <v>10</v>
      </c>
      <c r="F6" s="3" t="n">
        <v>8000</v>
      </c>
      <c r="G6" s="1" t="n">
        <f aca="false">E6*F6</f>
        <v>80000</v>
      </c>
      <c r="H6" s="3" t="s">
        <v>15</v>
      </c>
      <c r="I6" s="1"/>
    </row>
    <row r="7" customFormat="false" ht="12.8" hidden="false" customHeight="false" outlineLevel="0" collapsed="false">
      <c r="A7" s="1" t="n">
        <v>6</v>
      </c>
      <c r="B7" s="2" t="n">
        <v>45831</v>
      </c>
      <c r="C7" s="1" t="s">
        <v>10</v>
      </c>
      <c r="D7" s="3" t="s">
        <v>19</v>
      </c>
      <c r="E7" s="3" t="n">
        <v>30</v>
      </c>
      <c r="F7" s="3" t="n">
        <v>8000</v>
      </c>
      <c r="G7" s="1" t="n">
        <f aca="false">E7*F7</f>
        <v>240000</v>
      </c>
      <c r="H7" s="1" t="s">
        <v>13</v>
      </c>
      <c r="I7" s="1"/>
    </row>
    <row r="8" customFormat="false" ht="12.8" hidden="false" customHeight="false" outlineLevel="0" collapsed="false">
      <c r="A8" s="1" t="n">
        <v>7</v>
      </c>
      <c r="B8" s="2" t="n">
        <v>45831</v>
      </c>
      <c r="C8" s="1" t="s">
        <v>10</v>
      </c>
      <c r="D8" s="3" t="s">
        <v>20</v>
      </c>
      <c r="E8" s="3" t="n">
        <v>20</v>
      </c>
      <c r="F8" s="3" t="n">
        <v>8000</v>
      </c>
      <c r="G8" s="1" t="n">
        <f aca="false">E8*F8</f>
        <v>160000</v>
      </c>
      <c r="H8" s="3" t="s">
        <v>15</v>
      </c>
      <c r="I8" s="1"/>
    </row>
    <row r="9" customFormat="false" ht="12.8" hidden="false" customHeight="false" outlineLevel="0" collapsed="false">
      <c r="A9" s="1" t="n">
        <v>8</v>
      </c>
      <c r="B9" s="2" t="n">
        <v>45831</v>
      </c>
      <c r="C9" s="1" t="s">
        <v>10</v>
      </c>
      <c r="D9" s="3" t="s">
        <v>21</v>
      </c>
      <c r="E9" s="3" t="n">
        <v>20</v>
      </c>
      <c r="F9" s="3" t="n">
        <v>8000</v>
      </c>
      <c r="G9" s="1" t="n">
        <f aca="false">E9*F9</f>
        <v>160000</v>
      </c>
      <c r="H9" s="1" t="s">
        <v>13</v>
      </c>
      <c r="I9" s="1"/>
    </row>
    <row r="10" customFormat="false" ht="12.8" hidden="false" customHeight="false" outlineLevel="0" collapsed="false">
      <c r="A10" s="1" t="n">
        <v>9</v>
      </c>
      <c r="B10" s="2" t="n">
        <v>45832</v>
      </c>
      <c r="C10" s="1" t="s">
        <v>10</v>
      </c>
      <c r="D10" s="3" t="s">
        <v>17</v>
      </c>
      <c r="E10" s="3" t="n">
        <v>10</v>
      </c>
      <c r="F10" s="3" t="n">
        <v>8000</v>
      </c>
      <c r="G10" s="1" t="n">
        <f aca="false">E10*F10</f>
        <v>80000</v>
      </c>
      <c r="H10" s="1" t="s">
        <v>13</v>
      </c>
      <c r="I10" s="3"/>
    </row>
    <row r="11" customFormat="false" ht="12.8" hidden="false" customHeight="false" outlineLevel="0" collapsed="false">
      <c r="A11" s="1" t="n">
        <v>10</v>
      </c>
      <c r="B11" s="2" t="n">
        <v>45832</v>
      </c>
      <c r="C11" s="1" t="s">
        <v>10</v>
      </c>
      <c r="D11" s="3" t="s">
        <v>22</v>
      </c>
      <c r="E11" s="3" t="n">
        <v>20</v>
      </c>
      <c r="F11" s="3" t="n">
        <v>8000</v>
      </c>
      <c r="G11" s="1" t="n">
        <f aca="false">E11*F11</f>
        <v>160000</v>
      </c>
      <c r="H11" s="1" t="s">
        <v>13</v>
      </c>
      <c r="I11" s="1"/>
    </row>
    <row r="12" customFormat="false" ht="12.8" hidden="false" customHeight="false" outlineLevel="0" collapsed="false">
      <c r="A12" s="1" t="n">
        <v>11</v>
      </c>
      <c r="B12" s="2" t="n">
        <v>45833</v>
      </c>
      <c r="C12" s="1" t="s">
        <v>10</v>
      </c>
      <c r="D12" s="3" t="s">
        <v>16</v>
      </c>
      <c r="E12" s="3" t="n">
        <v>20</v>
      </c>
      <c r="F12" s="3" t="n">
        <v>8000</v>
      </c>
      <c r="G12" s="1" t="n">
        <f aca="false">E12*F12</f>
        <v>160000</v>
      </c>
      <c r="H12" s="1" t="s">
        <v>13</v>
      </c>
      <c r="I12" s="3"/>
    </row>
    <row r="13" customFormat="false" ht="12.8" hidden="false" customHeight="false" outlineLevel="0" collapsed="false">
      <c r="A13" s="1" t="n">
        <v>12</v>
      </c>
      <c r="B13" s="2" t="n">
        <v>45832</v>
      </c>
      <c r="C13" s="1" t="s">
        <v>10</v>
      </c>
      <c r="D13" s="3" t="s">
        <v>23</v>
      </c>
      <c r="E13" s="3" t="n">
        <v>10</v>
      </c>
      <c r="F13" s="3" t="n">
        <v>8000</v>
      </c>
      <c r="G13" s="1" t="n">
        <f aca="false">E13*F13</f>
        <v>80000</v>
      </c>
      <c r="H13" s="1" t="s">
        <v>13</v>
      </c>
      <c r="I13" s="3" t="s">
        <v>24</v>
      </c>
    </row>
    <row r="14" customFormat="false" ht="12.8" hidden="false" customHeight="false" outlineLevel="0" collapsed="false">
      <c r="A14" s="1" t="n">
        <v>13</v>
      </c>
      <c r="B14" s="2" t="n">
        <v>45833</v>
      </c>
      <c r="C14" s="1" t="s">
        <v>10</v>
      </c>
      <c r="D14" s="3" t="s">
        <v>25</v>
      </c>
      <c r="E14" s="3" t="n">
        <v>5</v>
      </c>
      <c r="F14" s="1" t="n">
        <v>0</v>
      </c>
      <c r="G14" s="1" t="n">
        <f aca="false">E14*F14</f>
        <v>0</v>
      </c>
      <c r="H14" s="1"/>
      <c r="I14" s="1" t="s">
        <v>26</v>
      </c>
    </row>
    <row r="15" customFormat="false" ht="12.8" hidden="false" customHeight="false" outlineLevel="0" collapsed="false">
      <c r="A15" s="1" t="n">
        <v>14</v>
      </c>
      <c r="B15" s="2" t="n">
        <v>45833</v>
      </c>
      <c r="C15" s="1" t="s">
        <v>10</v>
      </c>
      <c r="D15" s="3" t="s">
        <v>17</v>
      </c>
      <c r="E15" s="3" t="n">
        <v>10</v>
      </c>
      <c r="F15" s="3" t="n">
        <v>8000</v>
      </c>
      <c r="G15" s="1" t="n">
        <f aca="false">E15*F15</f>
        <v>80000</v>
      </c>
      <c r="H15" s="1" t="s">
        <v>13</v>
      </c>
      <c r="I15" s="1"/>
    </row>
    <row r="16" customFormat="false" ht="12.8" hidden="false" customHeight="false" outlineLevel="0" collapsed="false">
      <c r="A16" s="1" t="n">
        <v>15</v>
      </c>
      <c r="B16" s="2" t="n">
        <v>45836</v>
      </c>
      <c r="C16" s="1" t="s">
        <v>10</v>
      </c>
      <c r="D16" s="3" t="s">
        <v>19</v>
      </c>
      <c r="E16" s="3" t="n">
        <v>30</v>
      </c>
      <c r="F16" s="3" t="n">
        <v>8000</v>
      </c>
      <c r="G16" s="1" t="n">
        <f aca="false">E16*F16</f>
        <v>240000</v>
      </c>
      <c r="H16" s="1" t="s">
        <v>13</v>
      </c>
      <c r="I16" s="3"/>
    </row>
    <row r="17" customFormat="false" ht="12.8" hidden="false" customHeight="false" outlineLevel="0" collapsed="false">
      <c r="A17" s="1" t="n">
        <v>16</v>
      </c>
      <c r="B17" s="2" t="n">
        <v>45838</v>
      </c>
      <c r="C17" s="1" t="s">
        <v>10</v>
      </c>
      <c r="D17" s="3" t="s">
        <v>18</v>
      </c>
      <c r="E17" s="3" t="n">
        <v>10</v>
      </c>
      <c r="F17" s="3" t="n">
        <v>8000</v>
      </c>
      <c r="G17" s="1" t="n">
        <f aca="false">E17*F17</f>
        <v>80000</v>
      </c>
      <c r="H17" s="3" t="s">
        <v>15</v>
      </c>
      <c r="I17" s="1"/>
    </row>
    <row r="18" customFormat="false" ht="12.8" hidden="false" customHeight="false" outlineLevel="0" collapsed="false">
      <c r="A18" s="1" t="n">
        <v>17</v>
      </c>
      <c r="B18" s="2" t="n">
        <v>45838</v>
      </c>
      <c r="C18" s="1" t="s">
        <v>10</v>
      </c>
      <c r="D18" s="3" t="s">
        <v>11</v>
      </c>
      <c r="E18" s="3" t="n">
        <v>10</v>
      </c>
      <c r="F18" s="3" t="n">
        <v>8000</v>
      </c>
      <c r="G18" s="1" t="n">
        <f aca="false">E18*F18</f>
        <v>80000</v>
      </c>
      <c r="H18" s="1"/>
      <c r="I18" s="3" t="s">
        <v>27</v>
      </c>
    </row>
    <row r="19" customFormat="false" ht="12.8" hidden="false" customHeight="false" outlineLevel="0" collapsed="false">
      <c r="A19" s="1" t="n">
        <v>18</v>
      </c>
      <c r="B19" s="2" t="n">
        <v>45839</v>
      </c>
      <c r="C19" s="1" t="s">
        <v>10</v>
      </c>
      <c r="D19" s="3" t="s">
        <v>29</v>
      </c>
      <c r="E19" s="3" t="n">
        <v>10</v>
      </c>
      <c r="F19" s="3" t="n">
        <v>8000</v>
      </c>
      <c r="G19" s="1" t="n">
        <f aca="false">E19*F19</f>
        <v>80000</v>
      </c>
      <c r="H19" s="1"/>
      <c r="I19" s="3" t="s">
        <v>30</v>
      </c>
    </row>
    <row r="20" customFormat="false" ht="12.8" hidden="false" customHeight="false" outlineLevel="0" collapsed="false">
      <c r="A20" s="1" t="n">
        <v>20</v>
      </c>
      <c r="B20" s="2" t="n">
        <v>45840</v>
      </c>
      <c r="C20" s="1" t="s">
        <v>10</v>
      </c>
      <c r="D20" s="3" t="s">
        <v>33</v>
      </c>
      <c r="E20" s="3" t="n">
        <v>10</v>
      </c>
      <c r="F20" s="3" t="n">
        <v>8000</v>
      </c>
      <c r="G20" s="1" t="n">
        <f aca="false">E20*F20</f>
        <v>80000</v>
      </c>
      <c r="H20" s="1" t="s">
        <v>13</v>
      </c>
      <c r="I20" s="1"/>
    </row>
    <row r="21" customFormat="false" ht="12.8" hidden="false" customHeight="false" outlineLevel="0" collapsed="false">
      <c r="A21" s="1" t="n">
        <v>22</v>
      </c>
      <c r="B21" s="2" t="n">
        <v>45841</v>
      </c>
      <c r="C21" s="1" t="s">
        <v>10</v>
      </c>
      <c r="D21" s="3" t="s">
        <v>36</v>
      </c>
      <c r="E21" s="3" t="n">
        <v>10</v>
      </c>
      <c r="F21" s="3" t="n">
        <v>8000</v>
      </c>
      <c r="G21" s="1" t="n">
        <f aca="false">E21*F21</f>
        <v>80000</v>
      </c>
      <c r="H21" s="3" t="s">
        <v>37</v>
      </c>
      <c r="I21" s="1"/>
    </row>
    <row r="22" customFormat="false" ht="12.8" hidden="false" customHeight="false" outlineLevel="0" collapsed="false">
      <c r="A22" s="1" t="n">
        <v>23</v>
      </c>
      <c r="B22" s="2" t="n">
        <v>45841</v>
      </c>
      <c r="C22" s="1" t="s">
        <v>10</v>
      </c>
      <c r="D22" s="3" t="s">
        <v>17</v>
      </c>
      <c r="E22" s="3" t="n">
        <v>10</v>
      </c>
      <c r="F22" s="3" t="n">
        <v>8000</v>
      </c>
      <c r="G22" s="1" t="n">
        <f aca="false">E22*F22</f>
        <v>80000</v>
      </c>
      <c r="H22" s="1" t="s">
        <v>13</v>
      </c>
      <c r="I22" s="1" t="s">
        <v>38</v>
      </c>
    </row>
    <row r="23" customFormat="false" ht="12.8" hidden="false" customHeight="false" outlineLevel="0" collapsed="false">
      <c r="A23" s="1" t="n">
        <v>24</v>
      </c>
      <c r="B23" s="2" t="n">
        <v>45841</v>
      </c>
      <c r="C23" s="1" t="s">
        <v>10</v>
      </c>
      <c r="D23" s="3" t="s">
        <v>39</v>
      </c>
      <c r="E23" s="3" t="n">
        <v>5</v>
      </c>
      <c r="F23" s="3" t="n">
        <v>8000</v>
      </c>
      <c r="G23" s="1" t="n">
        <f aca="false">E23*F23</f>
        <v>40000</v>
      </c>
      <c r="H23" s="3" t="s">
        <v>12</v>
      </c>
      <c r="I23" s="1"/>
    </row>
    <row r="24" customFormat="false" ht="12.8" hidden="false" customHeight="false" outlineLevel="0" collapsed="false">
      <c r="A24" s="1" t="n">
        <v>33</v>
      </c>
      <c r="B24" s="2" t="n">
        <v>45860</v>
      </c>
      <c r="C24" s="1" t="s">
        <v>10</v>
      </c>
      <c r="D24" s="1" t="s">
        <v>11</v>
      </c>
      <c r="E24" s="1" t="n">
        <v>10</v>
      </c>
      <c r="F24" s="1" t="n">
        <v>8000</v>
      </c>
      <c r="G24" s="1" t="n">
        <f aca="false">E24*F24</f>
        <v>80000</v>
      </c>
      <c r="H24" s="1"/>
      <c r="I24" s="1"/>
    </row>
    <row r="25" customFormat="false" ht="12.8" hidden="false" customHeight="false" outlineLevel="0" collapsed="false">
      <c r="A25" s="1" t="n">
        <v>34</v>
      </c>
      <c r="B25" s="2" t="n">
        <v>45860</v>
      </c>
      <c r="C25" s="1" t="s">
        <v>10</v>
      </c>
      <c r="D25" s="1" t="s">
        <v>21</v>
      </c>
      <c r="E25" s="1" t="n">
        <v>20</v>
      </c>
      <c r="F25" s="1" t="n">
        <v>8000</v>
      </c>
      <c r="G25" s="1" t="n">
        <f aca="false">E25*F25</f>
        <v>160000</v>
      </c>
      <c r="H25" s="1" t="s">
        <v>13</v>
      </c>
      <c r="I25" s="1"/>
    </row>
    <row r="26" customFormat="false" ht="12.8" hidden="false" customHeight="false" outlineLevel="0" collapsed="false">
      <c r="A26" s="1" t="n">
        <v>35</v>
      </c>
      <c r="B26" s="2" t="n">
        <v>45860</v>
      </c>
      <c r="C26" s="1" t="s">
        <v>10</v>
      </c>
      <c r="D26" s="1" t="s">
        <v>17</v>
      </c>
      <c r="E26" s="1" t="n">
        <v>5</v>
      </c>
      <c r="F26" s="1" t="n">
        <v>8000</v>
      </c>
      <c r="G26" s="1" t="n">
        <f aca="false">E26*F26</f>
        <v>40000</v>
      </c>
      <c r="H26" s="1"/>
      <c r="I26" s="1"/>
    </row>
    <row r="27" customFormat="false" ht="12.8" hidden="false" customHeight="false" outlineLevel="0" collapsed="false">
      <c r="A27" s="1" t="n">
        <v>36</v>
      </c>
      <c r="B27" s="2" t="n">
        <v>45861</v>
      </c>
      <c r="C27" s="1" t="s">
        <v>10</v>
      </c>
      <c r="D27" s="1" t="s">
        <v>46</v>
      </c>
      <c r="E27" s="1" t="n">
        <v>200</v>
      </c>
      <c r="F27" s="1" t="n">
        <v>0</v>
      </c>
      <c r="G27" s="1" t="n">
        <f aca="false">E27*F27</f>
        <v>0</v>
      </c>
      <c r="H27" s="1" t="s">
        <v>47</v>
      </c>
      <c r="I27" s="1"/>
    </row>
    <row r="28" customFormat="false" ht="12.8" hidden="false" customHeight="false" outlineLevel="0" collapsed="false">
      <c r="A28" s="1" t="n">
        <v>62</v>
      </c>
      <c r="B28" s="4" t="n">
        <v>45874</v>
      </c>
      <c r="C28" s="1" t="s">
        <v>10</v>
      </c>
      <c r="D28" s="1" t="s">
        <v>46</v>
      </c>
      <c r="E28" s="1" t="n">
        <v>150</v>
      </c>
      <c r="F28" s="1" t="n">
        <v>0</v>
      </c>
      <c r="G28" s="1" t="n">
        <f aca="false">E28*F28</f>
        <v>0</v>
      </c>
      <c r="H28" s="1" t="s">
        <v>47</v>
      </c>
      <c r="I28" s="1" t="s">
        <v>77</v>
      </c>
    </row>
    <row r="29" customFormat="false" ht="12.8" hidden="false" customHeight="false" outlineLevel="0" collapsed="false">
      <c r="A29" s="1" t="n">
        <v>63</v>
      </c>
      <c r="B29" s="4" t="n">
        <v>45874</v>
      </c>
      <c r="C29" s="1" t="s">
        <v>10</v>
      </c>
      <c r="D29" s="1" t="s">
        <v>78</v>
      </c>
      <c r="E29" s="1" t="n">
        <v>100</v>
      </c>
      <c r="F29" s="1" t="n">
        <v>0</v>
      </c>
      <c r="G29" s="1" t="n">
        <f aca="false">E29*F29</f>
        <v>0</v>
      </c>
      <c r="H29" s="1" t="s">
        <v>47</v>
      </c>
      <c r="I29" s="1" t="s">
        <v>79</v>
      </c>
    </row>
    <row r="30" customFormat="false" ht="12.8" hidden="false" customHeight="false" outlineLevel="0" collapsed="false">
      <c r="A30" s="1" t="n">
        <v>68</v>
      </c>
      <c r="B30" s="5" t="n">
        <v>45875</v>
      </c>
      <c r="C30" s="1" t="s">
        <v>10</v>
      </c>
      <c r="D30" s="1" t="s">
        <v>71</v>
      </c>
      <c r="E30" s="1" t="n">
        <v>10</v>
      </c>
      <c r="F30" s="1" t="n">
        <v>0</v>
      </c>
      <c r="G30" s="1" t="n">
        <f aca="false">E30*F30</f>
        <v>0</v>
      </c>
      <c r="H30" s="1"/>
      <c r="I30" s="1" t="s">
        <v>61</v>
      </c>
    </row>
    <row r="31" customFormat="false" ht="12.8" hidden="false" customHeight="false" outlineLevel="0" collapsed="false">
      <c r="A31" s="1" t="n">
        <v>70</v>
      </c>
      <c r="B31" s="5" t="n">
        <v>45876</v>
      </c>
      <c r="C31" s="1" t="s">
        <v>10</v>
      </c>
      <c r="D31" s="1" t="s">
        <v>63</v>
      </c>
      <c r="E31" s="1" t="n">
        <v>10</v>
      </c>
      <c r="F31" s="1" t="n">
        <v>8000</v>
      </c>
      <c r="G31" s="1" t="n">
        <f aca="false">E31*F31</f>
        <v>80000</v>
      </c>
      <c r="H31" s="1" t="s">
        <v>13</v>
      </c>
      <c r="I31" s="1"/>
    </row>
    <row r="32" customFormat="false" ht="12.8" hidden="false" customHeight="false" outlineLevel="0" collapsed="false">
      <c r="A32" s="1" t="n">
        <v>71</v>
      </c>
      <c r="B32" s="5" t="n">
        <v>45876</v>
      </c>
      <c r="C32" s="1" t="s">
        <v>10</v>
      </c>
      <c r="D32" s="1" t="s">
        <v>81</v>
      </c>
      <c r="E32" s="1" t="n">
        <v>10</v>
      </c>
      <c r="F32" s="1" t="n">
        <v>8000</v>
      </c>
      <c r="G32" s="1" t="n">
        <f aca="false">E32*F32</f>
        <v>80000</v>
      </c>
      <c r="H32" s="1" t="s">
        <v>15</v>
      </c>
      <c r="I32" s="1"/>
    </row>
    <row r="33" customFormat="false" ht="12.8" hidden="false" customHeight="false" outlineLevel="0" collapsed="false">
      <c r="A33" s="1" t="n">
        <v>73</v>
      </c>
      <c r="B33" s="5" t="n">
        <v>45876</v>
      </c>
      <c r="C33" s="1" t="s">
        <v>10</v>
      </c>
      <c r="D33" s="1" t="s">
        <v>72</v>
      </c>
      <c r="E33" s="1" t="n">
        <v>40</v>
      </c>
      <c r="F33" s="1" t="n">
        <v>8000</v>
      </c>
      <c r="G33" s="1" t="n">
        <f aca="false">E33*F33</f>
        <v>320000</v>
      </c>
      <c r="H33" s="1"/>
      <c r="I33" s="1" t="s">
        <v>37</v>
      </c>
    </row>
    <row r="34" customFormat="false" ht="12.8" hidden="false" customHeight="false" outlineLevel="0" collapsed="false">
      <c r="A34" s="1" t="n">
        <v>79</v>
      </c>
      <c r="B34" s="4" t="n">
        <v>45876</v>
      </c>
      <c r="C34" s="1" t="s">
        <v>10</v>
      </c>
      <c r="D34" s="1" t="s">
        <v>25</v>
      </c>
      <c r="E34" s="1" t="n">
        <v>270</v>
      </c>
      <c r="F34" s="1" t="n">
        <v>0</v>
      </c>
      <c r="G34" s="1" t="n">
        <f aca="false">E34*F34</f>
        <v>0</v>
      </c>
      <c r="H34" s="1" t="s">
        <v>86</v>
      </c>
      <c r="I34" s="1"/>
    </row>
    <row r="35" customFormat="false" ht="12.8" hidden="false" customHeight="false" outlineLevel="0" collapsed="false">
      <c r="A35" s="1" t="n">
        <v>80</v>
      </c>
      <c r="B35" s="1"/>
      <c r="C35" s="1"/>
      <c r="D35" s="1"/>
      <c r="E35" s="1"/>
      <c r="F35" s="1" t="n">
        <v>8000</v>
      </c>
      <c r="G35" s="1" t="n">
        <f aca="false">E35*F35</f>
        <v>0</v>
      </c>
      <c r="H35" s="1"/>
      <c r="I35" s="1"/>
    </row>
    <row r="36" customFormat="false" ht="12.8" hidden="false" customHeight="false" outlineLevel="0" collapsed="false">
      <c r="A36" s="1" t="n">
        <v>81</v>
      </c>
      <c r="B36" s="1"/>
      <c r="C36" s="1"/>
      <c r="D36" s="1"/>
      <c r="E36" s="1" t="n">
        <f aca="false">SUM(E2:E34)</f>
        <v>1145</v>
      </c>
      <c r="F36" s="1"/>
      <c r="G36" s="1" t="n">
        <f aca="false">E36*F36</f>
        <v>0</v>
      </c>
      <c r="H36" s="1"/>
      <c r="I36" s="1"/>
    </row>
    <row r="37" customFormat="false" ht="12.8" hidden="false" customHeight="false" outlineLevel="0" collapsed="false">
      <c r="A37" s="1" t="n">
        <v>82</v>
      </c>
      <c r="B37" s="1"/>
      <c r="C37" s="1"/>
      <c r="D37" s="1"/>
      <c r="E37" s="1"/>
      <c r="F37" s="1" t="n">
        <v>8000</v>
      </c>
      <c r="G37" s="1" t="n">
        <f aca="false">E37*F37</f>
        <v>0</v>
      </c>
      <c r="H37" s="1"/>
      <c r="I37" s="1"/>
    </row>
    <row r="38" customFormat="false" ht="12.8" hidden="false" customHeight="false" outlineLevel="0" collapsed="false">
      <c r="A38" s="1" t="n">
        <v>83</v>
      </c>
      <c r="B38" s="1"/>
      <c r="C38" s="1"/>
      <c r="D38" s="1"/>
      <c r="E38" s="1"/>
      <c r="F38" s="1" t="n">
        <v>8000</v>
      </c>
      <c r="G38" s="1" t="n">
        <f aca="false">E38*F38</f>
        <v>0</v>
      </c>
      <c r="H38" s="1"/>
      <c r="I38" s="1"/>
    </row>
    <row r="42" customFormat="false" ht="12.8" hidden="false" customHeight="false" outlineLevel="0" collapsed="false">
      <c r="G42" s="8" t="n">
        <f aca="false">SUM(G2:G34)</f>
        <v>3280000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3.51"/>
  </cols>
  <sheetData>
    <row r="1" customFormat="false" ht="12.8" hidden="false" customHeight="false" outlineLevel="0" collapsed="false">
      <c r="A1" s="1" t="n">
        <v>37</v>
      </c>
      <c r="B1" s="2" t="n">
        <v>45861</v>
      </c>
      <c r="C1" s="1" t="s">
        <v>48</v>
      </c>
      <c r="D1" s="3" t="s">
        <v>49</v>
      </c>
      <c r="E1" s="3" t="n">
        <v>15</v>
      </c>
      <c r="F1" s="1" t="n">
        <v>8000</v>
      </c>
      <c r="G1" s="1" t="n">
        <f aca="false">E1*F1</f>
        <v>120000</v>
      </c>
      <c r="H1" s="1" t="s">
        <v>13</v>
      </c>
      <c r="I1" s="1"/>
    </row>
    <row r="2" customFormat="false" ht="12.8" hidden="false" customHeight="false" outlineLevel="0" collapsed="false">
      <c r="A2" s="1" t="n">
        <v>38</v>
      </c>
      <c r="B2" s="2" t="n">
        <v>45862</v>
      </c>
      <c r="C2" s="1" t="s">
        <v>48</v>
      </c>
      <c r="D2" s="3" t="s">
        <v>50</v>
      </c>
      <c r="E2" s="3" t="n">
        <v>10</v>
      </c>
      <c r="F2" s="1" t="n">
        <v>8000</v>
      </c>
      <c r="G2" s="1" t="n">
        <f aca="false">E2*F2</f>
        <v>80000</v>
      </c>
      <c r="H2" s="3" t="s">
        <v>13</v>
      </c>
      <c r="I2" s="1"/>
    </row>
    <row r="3" customFormat="false" ht="12.8" hidden="false" customHeight="false" outlineLevel="0" collapsed="false">
      <c r="A3" s="1" t="n">
        <v>39</v>
      </c>
      <c r="B3" s="2" t="n">
        <v>45862</v>
      </c>
      <c r="C3" s="1" t="s">
        <v>48</v>
      </c>
      <c r="D3" s="1" t="s">
        <v>46</v>
      </c>
      <c r="E3" s="1" t="n">
        <v>80</v>
      </c>
      <c r="F3" s="1" t="n">
        <v>8000</v>
      </c>
      <c r="G3" s="1" t="n">
        <f aca="false">E3*F3</f>
        <v>640000</v>
      </c>
      <c r="H3" s="1" t="s">
        <v>37</v>
      </c>
      <c r="I3" s="1" t="s">
        <v>51</v>
      </c>
    </row>
    <row r="4" customFormat="false" ht="12.8" hidden="false" customHeight="false" outlineLevel="0" collapsed="false">
      <c r="A4" s="1" t="n">
        <v>40</v>
      </c>
      <c r="B4" s="2" t="n">
        <v>45862</v>
      </c>
      <c r="C4" s="1" t="s">
        <v>48</v>
      </c>
      <c r="D4" s="1" t="s">
        <v>52</v>
      </c>
      <c r="E4" s="1" t="n">
        <v>10</v>
      </c>
      <c r="F4" s="1" t="n">
        <v>8000</v>
      </c>
      <c r="G4" s="1" t="n">
        <f aca="false">E4*F4</f>
        <v>80000</v>
      </c>
      <c r="H4" s="1" t="s">
        <v>37</v>
      </c>
      <c r="I4" s="1"/>
    </row>
    <row r="5" customFormat="false" ht="12.8" hidden="false" customHeight="false" outlineLevel="0" collapsed="false">
      <c r="A5" s="1" t="n">
        <v>41</v>
      </c>
      <c r="B5" s="2" t="n">
        <v>45862</v>
      </c>
      <c r="C5" s="1" t="s">
        <v>48</v>
      </c>
      <c r="D5" s="1" t="s">
        <v>53</v>
      </c>
      <c r="E5" s="1" t="n">
        <v>10</v>
      </c>
      <c r="F5" s="1" t="n">
        <v>0</v>
      </c>
      <c r="G5" s="1" t="n">
        <f aca="false">E5*F5</f>
        <v>0</v>
      </c>
      <c r="H5" s="1" t="s">
        <v>54</v>
      </c>
      <c r="I5" s="1"/>
    </row>
    <row r="6" customFormat="false" ht="12.8" hidden="false" customHeight="false" outlineLevel="0" collapsed="false">
      <c r="A6" s="1" t="n">
        <v>42</v>
      </c>
      <c r="B6" s="2" t="n">
        <v>45862</v>
      </c>
      <c r="C6" s="1" t="s">
        <v>48</v>
      </c>
      <c r="D6" s="1" t="s">
        <v>55</v>
      </c>
      <c r="E6" s="1" t="n">
        <v>6</v>
      </c>
      <c r="F6" s="1" t="n">
        <v>0</v>
      </c>
      <c r="G6" s="1" t="n">
        <f aca="false">E6*F6</f>
        <v>0</v>
      </c>
      <c r="H6" s="1" t="s">
        <v>56</v>
      </c>
      <c r="I6" s="1"/>
    </row>
    <row r="7" customFormat="false" ht="12.8" hidden="false" customHeight="false" outlineLevel="0" collapsed="false">
      <c r="A7" s="1" t="n">
        <v>43</v>
      </c>
      <c r="B7" s="2" t="n">
        <v>45863</v>
      </c>
      <c r="C7" s="1" t="s">
        <v>57</v>
      </c>
      <c r="D7" s="1" t="s">
        <v>58</v>
      </c>
      <c r="E7" s="1" t="n">
        <v>15</v>
      </c>
      <c r="F7" s="1" t="n">
        <v>8000</v>
      </c>
      <c r="G7" s="1" t="n">
        <f aca="false">E7*F7</f>
        <v>120000</v>
      </c>
      <c r="H7" s="1"/>
      <c r="I7" s="1"/>
    </row>
    <row r="8" customFormat="false" ht="12.8" hidden="false" customHeight="false" outlineLevel="0" collapsed="false">
      <c r="A8" s="1" t="n">
        <v>44</v>
      </c>
      <c r="B8" s="2" t="n">
        <v>45864</v>
      </c>
      <c r="C8" s="1" t="s">
        <v>57</v>
      </c>
      <c r="D8" s="1" t="s">
        <v>58</v>
      </c>
      <c r="E8" s="1" t="n">
        <v>20</v>
      </c>
      <c r="F8" s="1" t="n">
        <v>8000</v>
      </c>
      <c r="G8" s="1" t="n">
        <f aca="false">E8*F8</f>
        <v>160000</v>
      </c>
      <c r="H8" s="1" t="s">
        <v>13</v>
      </c>
      <c r="I8" s="1"/>
    </row>
    <row r="9" customFormat="false" ht="12.8" hidden="false" customHeight="false" outlineLevel="0" collapsed="false">
      <c r="A9" s="1" t="n">
        <v>45</v>
      </c>
      <c r="B9" s="4" t="n">
        <v>45868</v>
      </c>
      <c r="C9" s="1" t="s">
        <v>59</v>
      </c>
      <c r="D9" s="1" t="s">
        <v>60</v>
      </c>
      <c r="E9" s="1" t="n">
        <v>50</v>
      </c>
      <c r="F9" s="1" t="n">
        <v>0</v>
      </c>
      <c r="G9" s="1" t="n">
        <f aca="false">E9*F9</f>
        <v>0</v>
      </c>
      <c r="H9" s="1"/>
      <c r="I9" s="1" t="s">
        <v>61</v>
      </c>
    </row>
    <row r="10" customFormat="false" ht="12.8" hidden="false" customHeight="false" outlineLevel="0" collapsed="false">
      <c r="A10" s="1" t="n">
        <v>46</v>
      </c>
      <c r="B10" s="4" t="n">
        <v>45868</v>
      </c>
      <c r="C10" s="1" t="s">
        <v>59</v>
      </c>
      <c r="D10" s="1" t="s">
        <v>62</v>
      </c>
      <c r="E10" s="1" t="n">
        <v>20</v>
      </c>
      <c r="F10" s="1" t="n">
        <v>8000</v>
      </c>
      <c r="G10" s="1" t="n">
        <f aca="false">E10*F10</f>
        <v>160000</v>
      </c>
      <c r="H10" s="1"/>
      <c r="I10" s="1"/>
    </row>
    <row r="11" customFormat="false" ht="12.8" hidden="false" customHeight="false" outlineLevel="0" collapsed="false">
      <c r="A11" s="1" t="n">
        <v>47</v>
      </c>
      <c r="B11" s="4" t="n">
        <v>45869</v>
      </c>
      <c r="C11" s="1" t="s">
        <v>59</v>
      </c>
      <c r="D11" s="1" t="s">
        <v>63</v>
      </c>
      <c r="E11" s="1" t="n">
        <v>15</v>
      </c>
      <c r="F11" s="1" t="n">
        <v>8000</v>
      </c>
      <c r="G11" s="1" t="n">
        <f aca="false">E11*F11</f>
        <v>120000</v>
      </c>
      <c r="H11" s="1"/>
      <c r="I11" s="1"/>
    </row>
    <row r="12" customFormat="false" ht="12.8" hidden="false" customHeight="false" outlineLevel="0" collapsed="false">
      <c r="A12" s="1" t="n">
        <v>48</v>
      </c>
      <c r="B12" s="4" t="n">
        <v>45869</v>
      </c>
      <c r="C12" s="1" t="s">
        <v>59</v>
      </c>
      <c r="D12" s="1" t="s">
        <v>50</v>
      </c>
      <c r="E12" s="1" t="n">
        <v>30</v>
      </c>
      <c r="F12" s="1" t="n">
        <v>8000</v>
      </c>
      <c r="G12" s="1" t="n">
        <f aca="false">E12*F12</f>
        <v>240000</v>
      </c>
      <c r="H12" s="1" t="s">
        <v>13</v>
      </c>
      <c r="I12" s="1"/>
    </row>
    <row r="13" customFormat="false" ht="12.8" hidden="false" customHeight="false" outlineLevel="0" collapsed="false">
      <c r="A13" s="1" t="n">
        <v>49</v>
      </c>
      <c r="B13" s="4" t="n">
        <v>45869</v>
      </c>
      <c r="C13" s="1" t="s">
        <v>59</v>
      </c>
      <c r="D13" s="1" t="s">
        <v>64</v>
      </c>
      <c r="E13" s="1" t="n">
        <v>10</v>
      </c>
      <c r="F13" s="1" t="n">
        <v>8000</v>
      </c>
      <c r="G13" s="1" t="n">
        <f aca="false">E13*F13</f>
        <v>80000</v>
      </c>
      <c r="H13" s="1" t="s">
        <v>37</v>
      </c>
      <c r="I13" s="1"/>
    </row>
    <row r="14" customFormat="false" ht="12.8" hidden="false" customHeight="false" outlineLevel="0" collapsed="false">
      <c r="A14" s="1" t="n">
        <v>50</v>
      </c>
      <c r="B14" s="4" t="n">
        <v>45869</v>
      </c>
      <c r="C14" s="1" t="s">
        <v>65</v>
      </c>
      <c r="D14" s="1" t="s">
        <v>66</v>
      </c>
      <c r="E14" s="1" t="n">
        <v>10</v>
      </c>
      <c r="F14" s="1" t="n">
        <v>0</v>
      </c>
      <c r="G14" s="1" t="n">
        <f aca="false">E14*F14</f>
        <v>0</v>
      </c>
      <c r="H14" s="1" t="s">
        <v>54</v>
      </c>
      <c r="I14" s="1"/>
    </row>
    <row r="15" customFormat="false" ht="12.8" hidden="false" customHeight="false" outlineLevel="0" collapsed="false">
      <c r="A15" s="1" t="n">
        <v>51</v>
      </c>
      <c r="B15" s="4" t="n">
        <v>45869</v>
      </c>
      <c r="C15" s="1" t="s">
        <v>57</v>
      </c>
      <c r="D15" s="1" t="s">
        <v>67</v>
      </c>
      <c r="E15" s="1" t="n">
        <v>10</v>
      </c>
      <c r="F15" s="1" t="n">
        <v>8000</v>
      </c>
      <c r="G15" s="1" t="n">
        <f aca="false">E15*F15</f>
        <v>80000</v>
      </c>
      <c r="H15" s="1"/>
      <c r="I15" s="1" t="s">
        <v>68</v>
      </c>
    </row>
    <row r="16" customFormat="false" ht="12.8" hidden="false" customHeight="false" outlineLevel="0" collapsed="false">
      <c r="A16" s="1" t="n">
        <v>52</v>
      </c>
      <c r="B16" s="4" t="n">
        <v>45870</v>
      </c>
      <c r="C16" s="1" t="s">
        <v>65</v>
      </c>
      <c r="D16" s="1" t="s">
        <v>25</v>
      </c>
      <c r="E16" s="1" t="n">
        <v>5</v>
      </c>
      <c r="F16" s="1" t="n">
        <v>0</v>
      </c>
      <c r="G16" s="1" t="n">
        <f aca="false">E16*F16</f>
        <v>0</v>
      </c>
      <c r="H16" s="1"/>
      <c r="I16" s="1" t="s">
        <v>70</v>
      </c>
    </row>
    <row r="17" customFormat="false" ht="12.8" hidden="false" customHeight="false" outlineLevel="0" collapsed="false">
      <c r="A17" s="1" t="n">
        <v>53</v>
      </c>
      <c r="B17" s="4" t="n">
        <v>45870</v>
      </c>
      <c r="C17" s="1" t="s">
        <v>59</v>
      </c>
      <c r="D17" s="1" t="s">
        <v>71</v>
      </c>
      <c r="E17" s="1" t="n">
        <v>10</v>
      </c>
      <c r="F17" s="1" t="n">
        <v>0</v>
      </c>
      <c r="G17" s="1" t="n">
        <f aca="false">E17*F17</f>
        <v>0</v>
      </c>
      <c r="H17" s="1"/>
      <c r="I17" s="1" t="s">
        <v>61</v>
      </c>
    </row>
    <row r="18" customFormat="false" ht="12.8" hidden="false" customHeight="false" outlineLevel="0" collapsed="false">
      <c r="A18" s="1" t="n">
        <v>54</v>
      </c>
      <c r="B18" s="4" t="n">
        <v>45870</v>
      </c>
      <c r="C18" s="1" t="s">
        <v>59</v>
      </c>
      <c r="D18" s="1" t="s">
        <v>46</v>
      </c>
      <c r="E18" s="1" t="n">
        <v>10</v>
      </c>
      <c r="F18" s="1" t="n">
        <v>8000</v>
      </c>
      <c r="G18" s="1" t="n">
        <f aca="false">E18*F18</f>
        <v>80000</v>
      </c>
      <c r="H18" s="1" t="s">
        <v>12</v>
      </c>
      <c r="I18" s="1"/>
    </row>
    <row r="19" customFormat="false" ht="12.8" hidden="false" customHeight="false" outlineLevel="0" collapsed="false">
      <c r="A19" s="1" t="n">
        <v>55</v>
      </c>
      <c r="B19" s="4" t="n">
        <v>45870</v>
      </c>
      <c r="C19" s="1" t="s">
        <v>59</v>
      </c>
      <c r="D19" s="1" t="s">
        <v>25</v>
      </c>
      <c r="E19" s="1" t="n">
        <v>15</v>
      </c>
      <c r="F19" s="1" t="n">
        <v>0</v>
      </c>
      <c r="G19" s="1" t="n">
        <f aca="false">E19*F19</f>
        <v>0</v>
      </c>
      <c r="H19" s="1"/>
      <c r="I19" s="1" t="s">
        <v>70</v>
      </c>
    </row>
    <row r="20" customFormat="false" ht="12.8" hidden="false" customHeight="false" outlineLevel="0" collapsed="false">
      <c r="A20" s="1" t="n">
        <v>56</v>
      </c>
      <c r="B20" s="4" t="n">
        <v>45871</v>
      </c>
      <c r="C20" s="1" t="s">
        <v>59</v>
      </c>
      <c r="D20" s="1" t="s">
        <v>46</v>
      </c>
      <c r="E20" s="1" t="n">
        <v>10</v>
      </c>
      <c r="F20" s="1" t="n">
        <v>8000</v>
      </c>
      <c r="G20" s="1" t="n">
        <f aca="false">E20*F20</f>
        <v>80000</v>
      </c>
      <c r="H20" s="1" t="s">
        <v>15</v>
      </c>
      <c r="I20" s="1"/>
    </row>
    <row r="21" customFormat="false" ht="12.8" hidden="false" customHeight="false" outlineLevel="0" collapsed="false">
      <c r="A21" s="1" t="n">
        <v>57</v>
      </c>
      <c r="B21" s="4" t="n">
        <v>45873</v>
      </c>
      <c r="C21" s="1" t="s">
        <v>59</v>
      </c>
      <c r="D21" s="1" t="s">
        <v>72</v>
      </c>
      <c r="E21" s="1" t="n">
        <v>60</v>
      </c>
      <c r="F21" s="1" t="n">
        <v>0</v>
      </c>
      <c r="G21" s="1" t="n">
        <f aca="false">E21*F21</f>
        <v>0</v>
      </c>
      <c r="H21" s="1"/>
      <c r="I21" s="1" t="s">
        <v>61</v>
      </c>
    </row>
    <row r="22" customFormat="false" ht="12.8" hidden="false" customHeight="false" outlineLevel="0" collapsed="false">
      <c r="A22" s="1" t="n">
        <v>58</v>
      </c>
      <c r="B22" s="4" t="n">
        <v>45874</v>
      </c>
      <c r="C22" s="1" t="s">
        <v>73</v>
      </c>
      <c r="D22" s="1" t="s">
        <v>58</v>
      </c>
      <c r="E22" s="1" t="n">
        <v>30</v>
      </c>
      <c r="F22" s="1" t="n">
        <v>8000</v>
      </c>
      <c r="G22" s="1" t="n">
        <f aca="false">E22*F22</f>
        <v>240000</v>
      </c>
      <c r="H22" s="1" t="s">
        <v>13</v>
      </c>
      <c r="I22" s="1" t="s">
        <v>74</v>
      </c>
    </row>
    <row r="23" customFormat="false" ht="12.8" hidden="false" customHeight="false" outlineLevel="0" collapsed="false">
      <c r="A23" s="1" t="n">
        <v>59</v>
      </c>
      <c r="B23" s="4" t="n">
        <v>45874</v>
      </c>
      <c r="C23" s="1" t="s">
        <v>73</v>
      </c>
      <c r="D23" s="1" t="s">
        <v>46</v>
      </c>
      <c r="E23" s="1" t="n">
        <v>100</v>
      </c>
      <c r="F23" s="1" t="n">
        <v>0</v>
      </c>
      <c r="G23" s="1" t="n">
        <f aca="false">E23*F23</f>
        <v>0</v>
      </c>
      <c r="H23" s="1" t="s">
        <v>47</v>
      </c>
      <c r="I23" s="1"/>
    </row>
    <row r="24" customFormat="false" ht="12.8" hidden="false" customHeight="false" outlineLevel="0" collapsed="false">
      <c r="A24" s="1" t="n">
        <v>61</v>
      </c>
      <c r="B24" s="4" t="n">
        <v>45874</v>
      </c>
      <c r="C24" s="1" t="s">
        <v>73</v>
      </c>
      <c r="D24" s="1" t="s">
        <v>76</v>
      </c>
      <c r="E24" s="1" t="n">
        <v>10</v>
      </c>
      <c r="F24" s="1" t="n">
        <v>8000</v>
      </c>
      <c r="G24" s="1" t="n">
        <f aca="false">E24*F24</f>
        <v>80000</v>
      </c>
      <c r="H24" s="1" t="s">
        <v>13</v>
      </c>
      <c r="I24" s="1"/>
    </row>
    <row r="25" customFormat="false" ht="12.8" hidden="false" customHeight="false" outlineLevel="0" collapsed="false">
      <c r="A25" s="1" t="n">
        <v>64</v>
      </c>
      <c r="B25" s="5" t="n">
        <v>45875</v>
      </c>
      <c r="C25" s="1" t="s">
        <v>73</v>
      </c>
      <c r="D25" s="1" t="s">
        <v>50</v>
      </c>
      <c r="E25" s="1" t="n">
        <v>20</v>
      </c>
      <c r="F25" s="1" t="n">
        <v>8000</v>
      </c>
      <c r="G25" s="1" t="n">
        <f aca="false">E26*F25</f>
        <v>400000</v>
      </c>
      <c r="H25" s="1" t="s">
        <v>13</v>
      </c>
      <c r="I25" s="1"/>
    </row>
    <row r="26" customFormat="false" ht="12.8" hidden="false" customHeight="false" outlineLevel="0" collapsed="false">
      <c r="A26" s="1" t="n">
        <v>65</v>
      </c>
      <c r="B26" s="5" t="n">
        <v>45875</v>
      </c>
      <c r="C26" s="1" t="s">
        <v>73</v>
      </c>
      <c r="D26" s="1" t="s">
        <v>46</v>
      </c>
      <c r="E26" s="1" t="n">
        <v>50</v>
      </c>
      <c r="F26" s="1" t="n">
        <v>6000</v>
      </c>
      <c r="G26" s="1" t="n">
        <f aca="false">E27*F26</f>
        <v>300000</v>
      </c>
      <c r="H26" s="1" t="s">
        <v>13</v>
      </c>
      <c r="I26" s="1" t="s">
        <v>32</v>
      </c>
    </row>
    <row r="27" customFormat="false" ht="12.8" hidden="false" customHeight="false" outlineLevel="0" collapsed="false">
      <c r="A27" s="1" t="n">
        <v>66</v>
      </c>
      <c r="B27" s="5" t="n">
        <v>45875</v>
      </c>
      <c r="C27" s="1" t="s">
        <v>65</v>
      </c>
      <c r="D27" s="1" t="s">
        <v>46</v>
      </c>
      <c r="E27" s="1" t="n">
        <v>50</v>
      </c>
      <c r="F27" s="1" t="n">
        <v>6000</v>
      </c>
      <c r="G27" s="1" t="n">
        <f aca="false">E27*F27</f>
        <v>300000</v>
      </c>
      <c r="H27" s="1" t="s">
        <v>15</v>
      </c>
      <c r="I27" s="1" t="s">
        <v>153</v>
      </c>
    </row>
    <row r="28" customFormat="false" ht="12.8" hidden="false" customHeight="false" outlineLevel="0" collapsed="false">
      <c r="A28" s="1" t="n">
        <v>67</v>
      </c>
      <c r="B28" s="5" t="n">
        <v>45875</v>
      </c>
      <c r="C28" s="1" t="s">
        <v>65</v>
      </c>
      <c r="D28" s="1" t="s">
        <v>25</v>
      </c>
      <c r="E28" s="1" t="n">
        <v>2</v>
      </c>
      <c r="F28" s="1" t="n">
        <v>0</v>
      </c>
      <c r="G28" s="1" t="n">
        <f aca="false">E28*F28</f>
        <v>0</v>
      </c>
      <c r="H28" s="1"/>
      <c r="I28" s="1" t="s">
        <v>80</v>
      </c>
    </row>
    <row r="29" customFormat="false" ht="12.8" hidden="false" customHeight="false" outlineLevel="0" collapsed="false">
      <c r="A29" s="1" t="n">
        <v>69</v>
      </c>
      <c r="B29" s="5" t="n">
        <v>45876</v>
      </c>
      <c r="C29" s="1" t="s">
        <v>73</v>
      </c>
      <c r="D29" s="1" t="s">
        <v>63</v>
      </c>
      <c r="E29" s="1" t="n">
        <v>15</v>
      </c>
      <c r="F29" s="1" t="n">
        <v>8000</v>
      </c>
      <c r="G29" s="1" t="n">
        <f aca="false">E29*F29</f>
        <v>120000</v>
      </c>
      <c r="H29" s="1" t="s">
        <v>13</v>
      </c>
      <c r="I29" s="1"/>
    </row>
    <row r="30" customFormat="false" ht="12.8" hidden="false" customHeight="false" outlineLevel="0" collapsed="false">
      <c r="A30" s="1" t="n">
        <v>72</v>
      </c>
      <c r="B30" s="5" t="n">
        <v>45876</v>
      </c>
      <c r="C30" s="1" t="s">
        <v>73</v>
      </c>
      <c r="D30" s="1" t="s">
        <v>81</v>
      </c>
      <c r="E30" s="1" t="n">
        <v>2</v>
      </c>
      <c r="F30" s="1" t="n">
        <v>8000</v>
      </c>
      <c r="G30" s="1" t="n">
        <f aca="false">E30*F30</f>
        <v>16000</v>
      </c>
      <c r="H30" s="1" t="s">
        <v>15</v>
      </c>
      <c r="I30" s="1"/>
    </row>
    <row r="31" customFormat="false" ht="12.8" hidden="false" customHeight="false" outlineLevel="0" collapsed="false">
      <c r="A31" s="1" t="n">
        <v>74</v>
      </c>
      <c r="B31" s="4" t="n">
        <v>45876</v>
      </c>
      <c r="C31" s="1" t="s">
        <v>48</v>
      </c>
      <c r="D31" s="1" t="s">
        <v>154</v>
      </c>
      <c r="E31" s="1"/>
      <c r="F31" s="1" t="n">
        <v>0</v>
      </c>
      <c r="G31" s="1" t="n">
        <f aca="false">E31*F31</f>
        <v>0</v>
      </c>
      <c r="H31" s="1"/>
      <c r="I31" s="1" t="s">
        <v>61</v>
      </c>
    </row>
    <row r="32" customFormat="false" ht="12.8" hidden="false" customHeight="false" outlineLevel="0" collapsed="false">
      <c r="A32" s="1" t="n">
        <v>75</v>
      </c>
      <c r="B32" s="4" t="n">
        <v>45876</v>
      </c>
      <c r="C32" s="1" t="s">
        <v>57</v>
      </c>
      <c r="D32" s="1" t="s">
        <v>82</v>
      </c>
      <c r="E32" s="1" t="n">
        <v>24</v>
      </c>
      <c r="F32" s="1" t="n">
        <v>0</v>
      </c>
      <c r="G32" s="1" t="n">
        <f aca="false">E32*F32</f>
        <v>0</v>
      </c>
      <c r="H32" s="1"/>
      <c r="I32" s="1"/>
    </row>
    <row r="33" customFormat="false" ht="12.8" hidden="false" customHeight="false" outlineLevel="0" collapsed="false">
      <c r="A33" s="1" t="n">
        <v>76</v>
      </c>
      <c r="B33" s="4" t="n">
        <v>45876</v>
      </c>
      <c r="C33" s="1" t="s">
        <v>59</v>
      </c>
      <c r="D33" s="1" t="s">
        <v>82</v>
      </c>
      <c r="E33" s="1" t="n">
        <v>21</v>
      </c>
      <c r="F33" s="1" t="n">
        <v>0</v>
      </c>
      <c r="G33" s="1" t="n">
        <f aca="false">E33*F33</f>
        <v>0</v>
      </c>
      <c r="H33" s="1"/>
      <c r="I33" s="1"/>
    </row>
    <row r="34" customFormat="false" ht="12.8" hidden="false" customHeight="false" outlineLevel="0" collapsed="false">
      <c r="A34" s="1" t="n">
        <v>77</v>
      </c>
      <c r="B34" s="4" t="n">
        <v>45876</v>
      </c>
      <c r="C34" s="1" t="s">
        <v>73</v>
      </c>
      <c r="D34" s="1" t="s">
        <v>82</v>
      </c>
      <c r="E34" s="1" t="n">
        <v>18</v>
      </c>
      <c r="F34" s="1" t="n">
        <v>0</v>
      </c>
      <c r="G34" s="1" t="n">
        <f aca="false">E34*F34</f>
        <v>0</v>
      </c>
      <c r="H34" s="1"/>
      <c r="I34" s="1"/>
    </row>
    <row r="37" customFormat="false" ht="12.8" hidden="false" customHeight="false" outlineLevel="0" collapsed="false">
      <c r="E37" s="8" t="n">
        <f aca="false">SUM(E1:E34)</f>
        <v>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155</v>
      </c>
      <c r="B1" s="8" t="n">
        <v>935</v>
      </c>
    </row>
    <row r="2" customFormat="false" ht="12.8" hidden="false" customHeight="false" outlineLevel="0" collapsed="false">
      <c r="A2" s="8" t="s">
        <v>91</v>
      </c>
      <c r="B2" s="8" t="n">
        <v>515</v>
      </c>
    </row>
    <row r="3" customFormat="false" ht="12.8" hidden="false" customHeight="false" outlineLevel="0" collapsed="false">
      <c r="A3" s="8" t="s">
        <v>10</v>
      </c>
      <c r="B3" s="8" t="n">
        <v>900</v>
      </c>
    </row>
    <row r="10" customFormat="false" ht="12.8" hidden="false" customHeight="false" outlineLevel="0" collapsed="false">
      <c r="H10" s="8" t="n">
        <v>500</v>
      </c>
    </row>
    <row r="11" customFormat="false" ht="12.8" hidden="false" customHeight="false" outlineLevel="0" collapsed="false">
      <c r="H11" s="8" t="n">
        <v>-150</v>
      </c>
    </row>
    <row r="12" customFormat="false" ht="12.8" hidden="false" customHeight="false" outlineLevel="0" collapsed="false">
      <c r="H12" s="8" t="n">
        <v>200</v>
      </c>
    </row>
    <row r="13" customFormat="false" ht="12.8" hidden="false" customHeight="false" outlineLevel="0" collapsed="false">
      <c r="H13" s="8" t="n">
        <v>-300</v>
      </c>
    </row>
    <row r="14" customFormat="false" ht="12.8" hidden="false" customHeight="false" outlineLevel="0" collapsed="false">
      <c r="H14" s="8" t="n">
        <f aca="false">SUM(H10:H13)</f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2025-08-03T22:49:15Z</dcterms:created>
  <dc:creator/>
  <dc:description/>
  <dc:language>en-US</dc:language>
  <cp:lastModifiedBy/>
  <dcterms:modified xsi:type="dcterms:W3CDTF">2025-08-21T16:54:33Z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