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librierung" sheetId="1" r:id="rId4"/>
    <sheet state="visible" name="Tabelle2" sheetId="2" r:id="rId5"/>
    <sheet state="visible" name="Saugvermoegen " sheetId="3" r:id="rId6"/>
    <sheet state="visible" name="Tabelle3" sheetId="4" r:id="rId7"/>
  </sheets>
  <definedNames/>
  <calcPr/>
  <extLst>
    <ext uri="GoogleSheetsCustomDataVersion1">
      <go:sheetsCustomData xmlns:go="http://customooxmlschemas.google.com/" r:id="rId8" roundtripDataSignature="AMtx7mjXOqD6rkjYqD7iP5u0giyRxn7Eu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======
ID#AAAALNSzeUk
Luis    (2021-02-01 13:47:01)
Schlauch und 2mm Kapillare</t>
      </text>
    </comment>
    <comment authorId="0" ref="A1">
      <text>
        <t xml:space="preserve">======
ID#AAAALNSzeUo
Luis    (2021-02-01 13:47:01)
Luis:</t>
      </text>
    </comment>
    <comment authorId="0" ref="I1">
      <text>
        <t xml:space="preserve">======
ID#AAAALNSzeUg
Luis    (2021-02-01 13:47:01)
Schlauch mit 3mm Kapillare</t>
      </text>
    </comment>
  </commentList>
  <extLst>
    <ext uri="GoogleSheetsCustomDataVersion1">
      <go:sheetsCustomData xmlns:go="http://customooxmlschemas.google.com/" r:id="rId1" roundtripDataSignature="AMtx7mjXMe5Iwr/TJdSNmHqutEHt6mxonQ=="/>
    </ext>
  </extLst>
</comments>
</file>

<file path=xl/sharedStrings.xml><?xml version="1.0" encoding="utf-8"?>
<sst xmlns="http://schemas.openxmlformats.org/spreadsheetml/2006/main" count="40" uniqueCount="27">
  <si>
    <t>druck in mBar (= hPascal)</t>
  </si>
  <si>
    <t>strom mA</t>
  </si>
  <si>
    <t>Fehler druck</t>
  </si>
  <si>
    <t>Leistung</t>
  </si>
  <si>
    <t>FehlerLeistung</t>
  </si>
  <si>
    <t>Strom</t>
  </si>
  <si>
    <t>deltaStrom</t>
  </si>
  <si>
    <t>DeltaV(ml)</t>
  </si>
  <si>
    <t>Zeit1(s)</t>
  </si>
  <si>
    <t>Zeit2(s)</t>
  </si>
  <si>
    <t>Zeit3(s)</t>
  </si>
  <si>
    <t>p</t>
  </si>
  <si>
    <t>S (ml/s)</t>
  </si>
  <si>
    <t>S(m^3/h)</t>
  </si>
  <si>
    <t>Delta V [m^3]</t>
  </si>
  <si>
    <t>Delta t</t>
  </si>
  <si>
    <t>Delta p</t>
  </si>
  <si>
    <t>Delta S</t>
  </si>
  <si>
    <t>Delta S [m^3/h]</t>
  </si>
  <si>
    <t>t</t>
  </si>
  <si>
    <t>Media S</t>
  </si>
  <si>
    <t>Media Delta S</t>
  </si>
  <si>
    <t xml:space="preserve"> </t>
  </si>
  <si>
    <t>t in sec</t>
  </si>
  <si>
    <t>Strom in mA</t>
  </si>
  <si>
    <t xml:space="preserve">Druck </t>
  </si>
  <si>
    <t>Druck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</si>
</sst>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000"/>
    <numFmt numFmtId="166" formatCode="0.00000"/>
  </numFmts>
  <fonts count="5">
    <font>
      <sz val="11.0"/>
      <color theme="1"/>
      <name val="Arial"/>
    </font>
    <font>
      <color theme="1"/>
      <name val="Calibri"/>
    </font>
    <font>
      <sz val="11.0"/>
      <color rgb="FF000000"/>
      <name val="Inconsolata"/>
    </font>
    <font>
      <sz val="11.0"/>
      <color theme="1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Fill="1" applyFont="1"/>
    <xf borderId="0" fillId="3" fontId="1" numFmtId="0" xfId="0" applyFill="1" applyFont="1"/>
    <xf borderId="0" fillId="4" fontId="2" numFmtId="0" xfId="0" applyAlignment="1" applyFill="1" applyFont="1">
      <alignment readingOrder="0"/>
    </xf>
    <xf borderId="0" fillId="5" fontId="1" numFmtId="0" xfId="0" applyFill="1" applyFont="1"/>
    <xf borderId="0" fillId="6" fontId="1" numFmtId="0" xfId="0" applyFill="1" applyFont="1"/>
    <xf borderId="0" fillId="0" fontId="3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1" numFmtId="165" xfId="0" applyFont="1" applyNumberFormat="1"/>
    <xf borderId="0" fillId="4" fontId="2" numFmtId="166" xfId="0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1" t="s">
        <v>0</v>
      </c>
      <c r="C1" s="1" t="s">
        <v>1</v>
      </c>
      <c r="D1" s="2" t="s">
        <v>2</v>
      </c>
      <c r="E1" s="2" t="s">
        <v>3</v>
      </c>
      <c r="F1" s="2" t="s">
        <v>4</v>
      </c>
    </row>
    <row r="2" ht="14.25" customHeight="1">
      <c r="A2" s="3">
        <v>0.004</v>
      </c>
      <c r="C2" s="1">
        <v>5.8</v>
      </c>
      <c r="E2" s="1">
        <f t="shared" ref="E2:E30" si="1">44*C2^2</f>
        <v>1480.16</v>
      </c>
    </row>
    <row r="3" ht="14.25" customHeight="1">
      <c r="A3" s="3">
        <v>0.068</v>
      </c>
      <c r="C3" s="1">
        <v>9.2</v>
      </c>
      <c r="E3" s="1">
        <f t="shared" si="1"/>
        <v>3724.16</v>
      </c>
    </row>
    <row r="4" ht="14.25" customHeight="1">
      <c r="A4" s="3">
        <v>0.3</v>
      </c>
      <c r="C4" s="1">
        <v>15.5</v>
      </c>
      <c r="E4" s="1">
        <f t="shared" si="1"/>
        <v>10571</v>
      </c>
    </row>
    <row r="5" ht="14.25" customHeight="1">
      <c r="A5" s="3">
        <v>0.39</v>
      </c>
      <c r="C5" s="4">
        <v>17.0</v>
      </c>
      <c r="D5" s="5">
        <f t="shared" ref="D5:D8" si="2">0.08*A5</f>
        <v>0.0312</v>
      </c>
      <c r="E5" s="1">
        <f t="shared" si="1"/>
        <v>12716</v>
      </c>
      <c r="F5" s="1">
        <f t="shared" ref="F5:F8" si="3">SQRT((2*C5)^2*((1/0.0795)*0.08*A5)^2)</f>
        <v>13.34339623</v>
      </c>
    </row>
    <row r="6" ht="14.25" customHeight="1">
      <c r="A6" s="3">
        <v>0.66</v>
      </c>
      <c r="C6" s="4">
        <v>21.3</v>
      </c>
      <c r="D6" s="5">
        <f t="shared" si="2"/>
        <v>0.0528</v>
      </c>
      <c r="E6" s="1">
        <f t="shared" si="1"/>
        <v>19962.36</v>
      </c>
      <c r="F6" s="1">
        <f t="shared" si="3"/>
        <v>28.29283019</v>
      </c>
    </row>
    <row r="7" ht="14.25" customHeight="1">
      <c r="A7" s="3">
        <v>0.89</v>
      </c>
      <c r="C7" s="4">
        <v>24.6</v>
      </c>
      <c r="D7" s="5">
        <f t="shared" si="2"/>
        <v>0.0712</v>
      </c>
      <c r="E7" s="1">
        <f t="shared" si="1"/>
        <v>26627.04</v>
      </c>
      <c r="F7" s="1">
        <f t="shared" si="3"/>
        <v>44.06339623</v>
      </c>
    </row>
    <row r="8" ht="14.25" customHeight="1">
      <c r="A8" s="3">
        <v>0.79</v>
      </c>
      <c r="C8" s="4">
        <v>23.2</v>
      </c>
      <c r="D8" s="5">
        <f t="shared" si="2"/>
        <v>0.0632</v>
      </c>
      <c r="E8" s="1">
        <f t="shared" si="1"/>
        <v>23682.56</v>
      </c>
      <c r="F8" s="1">
        <f t="shared" si="3"/>
        <v>36.88654088</v>
      </c>
    </row>
    <row r="9" ht="14.25" customHeight="1">
      <c r="A9" s="6">
        <v>1.1</v>
      </c>
      <c r="C9" s="4">
        <v>27.5</v>
      </c>
      <c r="D9" s="5">
        <f t="shared" ref="D9:D21" si="4">SQRT((0.2*A9/SQRT(3))^2+(0.2+1)^2+(0.001/SQRT(3))^2)</f>
        <v>1.206703637</v>
      </c>
      <c r="E9" s="1">
        <f t="shared" si="1"/>
        <v>33275</v>
      </c>
      <c r="F9" s="1">
        <f t="shared" ref="F9:F11" si="5">SQRT((2*C9)^2*((1/0.0795)*SQRT((0.2*A9/SQRT(3))^2+(0.2+1)^2+(0.001/SQRT(3))^2)))</f>
        <v>214.2789137</v>
      </c>
    </row>
    <row r="10" ht="14.25" customHeight="1">
      <c r="A10" s="6">
        <v>1.2</v>
      </c>
      <c r="C10" s="4">
        <v>28.9</v>
      </c>
      <c r="D10" s="5">
        <f t="shared" si="4"/>
        <v>1.207973648</v>
      </c>
      <c r="E10" s="1">
        <f t="shared" si="1"/>
        <v>36749.24</v>
      </c>
      <c r="F10" s="1">
        <f t="shared" si="5"/>
        <v>225.306128</v>
      </c>
    </row>
    <row r="11" ht="14.25" customHeight="1">
      <c r="A11" s="6">
        <v>1.7</v>
      </c>
      <c r="C11" s="4">
        <v>32.8</v>
      </c>
      <c r="D11" s="5">
        <f t="shared" si="4"/>
        <v>1.215949697</v>
      </c>
      <c r="E11" s="1">
        <f t="shared" si="1"/>
        <v>47336.96</v>
      </c>
      <c r="F11" s="1">
        <f t="shared" si="5"/>
        <v>256.5535802</v>
      </c>
    </row>
    <row r="12" ht="14.25" customHeight="1">
      <c r="A12" s="6">
        <v>1.8</v>
      </c>
      <c r="C12" s="7">
        <v>34.1</v>
      </c>
      <c r="D12" s="5">
        <f t="shared" si="4"/>
        <v>1.217867125</v>
      </c>
      <c r="E12" s="1">
        <f t="shared" si="1"/>
        <v>51163.64</v>
      </c>
      <c r="F12" s="1">
        <f t="shared" ref="F12:F21" si="6">SQRT((1/(0.1206*A12))^2*((1/0.0795)*SQRT((0.2*A12/SQRT(3))^2+(0.2+1)^2+(0.001/SQRT(3))^2)))</f>
        <v>18.03003527</v>
      </c>
    </row>
    <row r="13" ht="14.25" customHeight="1">
      <c r="A13" s="6">
        <v>3.0</v>
      </c>
      <c r="C13" s="7">
        <v>41.6</v>
      </c>
      <c r="D13" s="5">
        <f t="shared" si="4"/>
        <v>1.248999733</v>
      </c>
      <c r="E13" s="1">
        <f t="shared" si="1"/>
        <v>76144.64</v>
      </c>
      <c r="F13" s="1">
        <f t="shared" si="6"/>
        <v>10.95542036</v>
      </c>
    </row>
    <row r="14" ht="14.25" customHeight="1">
      <c r="A14" s="6">
        <v>3.9</v>
      </c>
      <c r="C14" s="7">
        <v>46.5</v>
      </c>
      <c r="D14" s="5">
        <f t="shared" si="4"/>
        <v>1.281717728</v>
      </c>
      <c r="E14" s="1">
        <f t="shared" si="1"/>
        <v>95139</v>
      </c>
      <c r="F14" s="1">
        <f t="shared" si="6"/>
        <v>8.536910265</v>
      </c>
    </row>
    <row r="15" ht="14.25" customHeight="1">
      <c r="A15" s="6">
        <v>5.0</v>
      </c>
      <c r="C15" s="7">
        <v>51.6</v>
      </c>
      <c r="D15" s="5">
        <f t="shared" si="4"/>
        <v>1.331665749</v>
      </c>
      <c r="E15" s="1">
        <f t="shared" si="1"/>
        <v>117152.64</v>
      </c>
      <c r="F15" s="1">
        <f t="shared" si="6"/>
        <v>6.787295199</v>
      </c>
    </row>
    <row r="16" ht="14.25" customHeight="1">
      <c r="A16" s="6">
        <v>6.7</v>
      </c>
      <c r="C16" s="7">
        <v>54.4</v>
      </c>
      <c r="D16" s="5">
        <f t="shared" si="4"/>
        <v>1.427772274</v>
      </c>
      <c r="E16" s="1">
        <f t="shared" si="1"/>
        <v>130211.84</v>
      </c>
      <c r="F16" s="1">
        <f t="shared" si="6"/>
        <v>5.244737991</v>
      </c>
    </row>
    <row r="17" ht="14.25" customHeight="1">
      <c r="A17" s="6">
        <v>9.1</v>
      </c>
      <c r="C17" s="7">
        <v>58.0</v>
      </c>
      <c r="D17" s="5">
        <f t="shared" si="4"/>
        <v>1.595034064</v>
      </c>
      <c r="E17" s="1">
        <f t="shared" si="1"/>
        <v>148016</v>
      </c>
      <c r="F17" s="1">
        <f t="shared" si="6"/>
        <v>4.081433425</v>
      </c>
    </row>
    <row r="18" ht="14.25" customHeight="1">
      <c r="A18" s="6">
        <v>16.4</v>
      </c>
      <c r="C18" s="7">
        <v>62.1</v>
      </c>
      <c r="D18" s="5">
        <f t="shared" si="4"/>
        <v>2.241904027</v>
      </c>
      <c r="E18" s="1">
        <f t="shared" si="1"/>
        <v>169682.04</v>
      </c>
      <c r="F18" s="1">
        <f t="shared" si="6"/>
        <v>2.684935075</v>
      </c>
    </row>
    <row r="19" ht="14.25" customHeight="1">
      <c r="A19" s="6">
        <v>21.1</v>
      </c>
      <c r="C19" s="7">
        <v>65.0</v>
      </c>
      <c r="D19" s="5">
        <f t="shared" si="4"/>
        <v>2.71590384</v>
      </c>
      <c r="E19" s="1">
        <f t="shared" si="1"/>
        <v>185900</v>
      </c>
      <c r="F19" s="1">
        <f t="shared" si="6"/>
        <v>2.296909411</v>
      </c>
    </row>
    <row r="20" ht="14.25" customHeight="1">
      <c r="A20" s="6">
        <v>36.7</v>
      </c>
      <c r="C20" s="7">
        <v>69.7</v>
      </c>
      <c r="D20" s="5">
        <f t="shared" si="4"/>
        <v>4.404376649</v>
      </c>
      <c r="E20" s="1">
        <f t="shared" si="1"/>
        <v>213755.96</v>
      </c>
      <c r="F20" s="1">
        <f t="shared" si="6"/>
        <v>1.681687474</v>
      </c>
    </row>
    <row r="21" ht="14.25" customHeight="1">
      <c r="A21" s="6">
        <v>50.8</v>
      </c>
      <c r="C21" s="7">
        <v>71.5</v>
      </c>
      <c r="D21" s="5">
        <f t="shared" si="4"/>
        <v>5.987364501</v>
      </c>
      <c r="E21" s="1">
        <f t="shared" si="1"/>
        <v>224939</v>
      </c>
      <c r="F21" s="1">
        <f t="shared" si="6"/>
        <v>1.416521807</v>
      </c>
    </row>
    <row r="22" ht="14.25" customHeight="1">
      <c r="A22" s="6">
        <v>70.1</v>
      </c>
      <c r="C22" s="1">
        <v>72.5</v>
      </c>
      <c r="E22" s="1">
        <f t="shared" si="1"/>
        <v>231275</v>
      </c>
    </row>
    <row r="23" ht="14.25" customHeight="1">
      <c r="A23" s="6">
        <v>86.0</v>
      </c>
      <c r="C23" s="1">
        <v>73.1</v>
      </c>
      <c r="E23" s="1">
        <f t="shared" si="1"/>
        <v>235118.84</v>
      </c>
    </row>
    <row r="24" ht="14.25" customHeight="1">
      <c r="A24" s="6">
        <v>118.9</v>
      </c>
      <c r="C24" s="1">
        <v>73.5</v>
      </c>
      <c r="E24" s="1">
        <f t="shared" si="1"/>
        <v>237699</v>
      </c>
    </row>
    <row r="25" ht="14.25" customHeight="1">
      <c r="A25" s="6">
        <v>135.3</v>
      </c>
      <c r="C25" s="1">
        <v>73.7</v>
      </c>
      <c r="E25" s="1">
        <f t="shared" si="1"/>
        <v>238994.36</v>
      </c>
    </row>
    <row r="26" ht="14.25" customHeight="1">
      <c r="A26" s="6">
        <v>266.1</v>
      </c>
      <c r="C26" s="1">
        <v>74.4</v>
      </c>
      <c r="E26" s="1">
        <f t="shared" si="1"/>
        <v>243555.84</v>
      </c>
    </row>
    <row r="27" ht="14.25" customHeight="1">
      <c r="A27" s="6">
        <v>404.3</v>
      </c>
      <c r="C27" s="1">
        <v>74.6</v>
      </c>
      <c r="E27" s="1">
        <f t="shared" si="1"/>
        <v>244867.04</v>
      </c>
    </row>
    <row r="28" ht="14.25" customHeight="1">
      <c r="A28" s="6">
        <v>657.2</v>
      </c>
      <c r="C28" s="1">
        <v>75.1</v>
      </c>
      <c r="E28" s="1">
        <f t="shared" si="1"/>
        <v>248160.44</v>
      </c>
    </row>
    <row r="29" ht="14.25" customHeight="1">
      <c r="A29" s="6">
        <v>834.8</v>
      </c>
      <c r="C29" s="1">
        <v>75.2</v>
      </c>
      <c r="E29" s="1">
        <f t="shared" si="1"/>
        <v>248821.76</v>
      </c>
    </row>
    <row r="30" ht="14.25" customHeight="1">
      <c r="A30" s="6">
        <v>950.8</v>
      </c>
      <c r="C30" s="1">
        <v>75.6</v>
      </c>
      <c r="E30" s="1">
        <f t="shared" si="1"/>
        <v>251475.84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1" t="s">
        <v>5</v>
      </c>
      <c r="B1" s="1" t="s">
        <v>6</v>
      </c>
      <c r="C1" s="1" t="s">
        <v>7</v>
      </c>
      <c r="D1" s="8" t="s">
        <v>8</v>
      </c>
      <c r="E1" s="1" t="s">
        <v>9</v>
      </c>
      <c r="F1" s="1" t="s">
        <v>10</v>
      </c>
      <c r="G1" s="2" t="s">
        <v>11</v>
      </c>
      <c r="H1" s="2" t="s">
        <v>12</v>
      </c>
      <c r="K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T1" s="2" t="s">
        <v>18</v>
      </c>
    </row>
    <row r="2" ht="14.25" customHeight="1">
      <c r="A2" s="1">
        <v>21.4</v>
      </c>
      <c r="B2" s="1">
        <v>0.1</v>
      </c>
      <c r="C2" s="1">
        <v>20.0</v>
      </c>
      <c r="D2" s="1">
        <v>82.74</v>
      </c>
      <c r="E2" s="1">
        <v>83.06</v>
      </c>
      <c r="F2" s="1">
        <v>80.02</v>
      </c>
      <c r="G2" s="1">
        <f t="shared" ref="G2:G3" si="3">0.07995*A2-1.041</f>
        <v>0.66993</v>
      </c>
      <c r="H2" s="1">
        <f t="shared" ref="H2:J2" si="1">($C2/D2)*(960/$G2)</f>
        <v>346.3827739</v>
      </c>
      <c r="I2" s="1">
        <f t="shared" si="1"/>
        <v>345.048287</v>
      </c>
      <c r="J2" s="1">
        <f t="shared" si="1"/>
        <v>358.1568447</v>
      </c>
      <c r="K2" s="1">
        <f t="shared" ref="K2:K5" si="5">H2*10^(-6)*3600</f>
        <v>1.246977986</v>
      </c>
      <c r="N2" s="1">
        <f t="shared" ref="N2:N5" si="6">C2*10^(-6)</f>
        <v>0.00002</v>
      </c>
      <c r="O2" s="2">
        <f t="shared" ref="O2:O5" si="7">0.25/3600</f>
        <v>0.00006944444444</v>
      </c>
      <c r="P2" s="1">
        <f>SQRT((0.08*G2)^2+(0.0795*B2))</f>
        <v>0.104030571</v>
      </c>
      <c r="Q2" s="1">
        <f t="shared" ref="Q2:S2" si="2">SQRT((960/($G2*D2)*N2)^2+(960*$C2/($G2*D2^2)*O2)^2+(960*$C2/($G2^2*D2)*$P2)^2)/100</f>
        <v>0.5378830292</v>
      </c>
      <c r="R2" s="1">
        <f t="shared" si="2"/>
        <v>0.5358281895</v>
      </c>
      <c r="S2" s="1">
        <f t="shared" si="2"/>
        <v>0.5569989351</v>
      </c>
      <c r="T2" s="1">
        <f t="shared" ref="T2:T5" si="9">AVERAGE(Q2:S2)</f>
        <v>0.5435700512</v>
      </c>
    </row>
    <row r="3" ht="14.25" customHeight="1">
      <c r="A3" s="1">
        <v>28.7</v>
      </c>
      <c r="B3" s="1">
        <v>0.3</v>
      </c>
      <c r="C3" s="1">
        <v>40.0</v>
      </c>
      <c r="D3" s="1">
        <v>65.18</v>
      </c>
      <c r="E3" s="1">
        <v>62.99</v>
      </c>
      <c r="F3" s="1">
        <v>63.38</v>
      </c>
      <c r="G3" s="1">
        <f t="shared" si="3"/>
        <v>1.253565</v>
      </c>
      <c r="H3" s="1">
        <f t="shared" ref="H3:J3" si="4">($C3/D3)*(960/$G3)</f>
        <v>469.9698638</v>
      </c>
      <c r="I3" s="1">
        <f t="shared" si="4"/>
        <v>486.309505</v>
      </c>
      <c r="J3" s="1">
        <f t="shared" si="4"/>
        <v>483.3170673</v>
      </c>
      <c r="K3" s="1">
        <f t="shared" si="5"/>
        <v>1.69189151</v>
      </c>
      <c r="N3" s="1">
        <f t="shared" si="6"/>
        <v>0.00004</v>
      </c>
      <c r="O3" s="2">
        <f t="shared" si="7"/>
        <v>0.00006944444444</v>
      </c>
      <c r="P3" s="1">
        <f>SQRT((0.2*$G3/SQRT(3))^2+(0.2+1)^2+(0.001/SQRT(3))^2+(0.07995*B3^2))</f>
        <v>1.211671643</v>
      </c>
      <c r="Q3" s="1">
        <f t="shared" ref="Q3:S3" si="8">SQRT((960/($G3*D3)*N3)^2+(960*$C3/($G3*D3^2)*O3)^2+(960*$C3/($G3^2*D3)*$P3)^2)/1000</f>
        <v>0.4542637652</v>
      </c>
      <c r="R3" s="1">
        <f t="shared" si="8"/>
        <v>0.4701504199</v>
      </c>
      <c r="S3" s="1">
        <f t="shared" si="8"/>
        <v>0.4674071048</v>
      </c>
      <c r="T3" s="1">
        <f t="shared" si="9"/>
        <v>0.46394043</v>
      </c>
    </row>
    <row r="4" ht="14.25" customHeight="1">
      <c r="A4" s="1">
        <v>41.9</v>
      </c>
      <c r="B4" s="1">
        <v>0.5</v>
      </c>
      <c r="C4" s="1">
        <v>80.0</v>
      </c>
      <c r="D4" s="1">
        <v>30.9</v>
      </c>
      <c r="E4" s="1">
        <v>38.56</v>
      </c>
      <c r="F4" s="1">
        <v>31.83</v>
      </c>
      <c r="G4" s="1">
        <f t="shared" ref="G4:G5" si="12">0.008735*EXP(0.1206*A4)</f>
        <v>1.367142321</v>
      </c>
      <c r="H4" s="1">
        <f t="shared" ref="H4:J4" si="10">($C4/D4)*(960/$G4)</f>
        <v>1817.979631</v>
      </c>
      <c r="I4" s="1">
        <f t="shared" si="10"/>
        <v>1456.835337</v>
      </c>
      <c r="J4" s="1">
        <f t="shared" si="10"/>
        <v>1764.862413</v>
      </c>
      <c r="K4" s="1">
        <f t="shared" si="5"/>
        <v>6.544726672</v>
      </c>
      <c r="N4" s="1">
        <f t="shared" si="6"/>
        <v>0.00008</v>
      </c>
      <c r="O4" s="2">
        <f t="shared" si="7"/>
        <v>0.00006944444444</v>
      </c>
      <c r="P4" s="1">
        <f t="shared" ref="P4:P5" si="14">SQRT((0.2*$G4/SQRT(3))^2+(0.2+1)^2+(0.001/SQRT(3))^2+(0.008735*0.0106*EXP(0.01206*A4))^2)</f>
        <v>1.210339373</v>
      </c>
      <c r="Q4" s="1">
        <f t="shared" ref="Q4:S4" si="11">SQRT((960/($G4*D4)*N4)^2+(960*$C4/($G4*D4^2)*O4)^2+(960*$C4/($G4^2*D4)*$P4)^2)/1000</f>
        <v>1.609468373</v>
      </c>
      <c r="R4" s="1">
        <f t="shared" si="11"/>
        <v>1.290555527</v>
      </c>
      <c r="S4" s="1">
        <f t="shared" si="11"/>
        <v>1.565217533</v>
      </c>
      <c r="T4" s="1">
        <f t="shared" si="9"/>
        <v>1.488413811</v>
      </c>
    </row>
    <row r="5" ht="14.25" customHeight="1">
      <c r="A5" s="1">
        <v>52.1</v>
      </c>
      <c r="B5" s="1">
        <v>0.5</v>
      </c>
      <c r="C5" s="1">
        <v>80.0</v>
      </c>
      <c r="D5" s="1">
        <v>12.8</v>
      </c>
      <c r="E5" s="1">
        <v>13.99</v>
      </c>
      <c r="F5" s="1">
        <v>12.72</v>
      </c>
      <c r="G5" s="1">
        <f t="shared" si="12"/>
        <v>4.677869001</v>
      </c>
      <c r="H5" s="1">
        <f t="shared" ref="H5:J5" si="13">($C5/D5)*(960/$G5)</f>
        <v>1282.635319</v>
      </c>
      <c r="I5" s="1">
        <f t="shared" si="13"/>
        <v>1173.533387</v>
      </c>
      <c r="J5" s="1">
        <f t="shared" si="13"/>
        <v>1290.702208</v>
      </c>
      <c r="K5" s="1">
        <f t="shared" si="5"/>
        <v>4.617487149</v>
      </c>
      <c r="N5" s="1">
        <f t="shared" si="6"/>
        <v>0.00008</v>
      </c>
      <c r="O5" s="2">
        <f t="shared" si="7"/>
        <v>0.00006944444444</v>
      </c>
      <c r="P5" s="1">
        <f t="shared" si="14"/>
        <v>1.315965986</v>
      </c>
      <c r="Q5" s="1">
        <f t="shared" ref="Q5:S5" si="15">SQRT((960/($G5*D5)*N5)^2+(960*$C5/($G5*D5^2)*O5)^2+(960*$C5/($G5^2*D5)*$P5)^2)/1000</f>
        <v>0.3608276444</v>
      </c>
      <c r="R5" s="1">
        <f t="shared" si="15"/>
        <v>0.3481018587</v>
      </c>
      <c r="S5" s="1">
        <f t="shared" si="15"/>
        <v>0.3655553877</v>
      </c>
      <c r="T5" s="1">
        <f t="shared" si="9"/>
        <v>0.3581616303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>
      <c r="A17" s="9" t="s">
        <v>16</v>
      </c>
      <c r="B17" s="2" t="s">
        <v>15</v>
      </c>
      <c r="C17" s="9" t="s">
        <v>18</v>
      </c>
    </row>
    <row r="18" ht="14.25" customHeight="1">
      <c r="A18" s="1">
        <v>0.10403057104217009</v>
      </c>
      <c r="B18" s="1">
        <f t="shared" ref="B18:B21" si="16">O2*3600</f>
        <v>0.25</v>
      </c>
      <c r="C18" s="1">
        <v>0.5435700512481231</v>
      </c>
    </row>
    <row r="19" ht="14.25" customHeight="1">
      <c r="A19" s="1">
        <v>1.2116716425898286</v>
      </c>
      <c r="B19" s="1">
        <f t="shared" si="16"/>
        <v>0.25</v>
      </c>
      <c r="C19" s="1">
        <v>0.46394042997643625</v>
      </c>
    </row>
    <row r="20" ht="14.25" customHeight="1">
      <c r="A20" s="1">
        <v>1.210339373309191</v>
      </c>
      <c r="B20" s="1">
        <f t="shared" si="16"/>
        <v>0.25</v>
      </c>
      <c r="C20" s="1">
        <v>1.4884138108440081</v>
      </c>
    </row>
    <row r="21" ht="14.25" customHeight="1">
      <c r="A21" s="1">
        <v>1.3159659856368877</v>
      </c>
      <c r="B21" s="1">
        <f t="shared" si="16"/>
        <v>0.25</v>
      </c>
      <c r="C21" s="1">
        <v>0.35816163027781184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" t="s">
        <v>11</v>
      </c>
      <c r="B1" s="2" t="s">
        <v>19</v>
      </c>
      <c r="C1" s="2" t="s">
        <v>13</v>
      </c>
      <c r="E1" s="2" t="s">
        <v>20</v>
      </c>
      <c r="F1" s="2" t="s">
        <v>21</v>
      </c>
    </row>
    <row r="2">
      <c r="A2" s="10">
        <v>0.6699299999999999</v>
      </c>
      <c r="B2" s="10">
        <f>AVERAGE(Tabelle2!C2:E2)</f>
        <v>61.93333333</v>
      </c>
      <c r="C2" s="10">
        <v>1.2469779861948496</v>
      </c>
      <c r="E2" s="10">
        <f>AVERAGE(C2:C5)</f>
        <v>3.525270829</v>
      </c>
      <c r="F2" s="10">
        <f>AVERAGE(C9:C12)</f>
        <v>0.7135214806</v>
      </c>
      <c r="H2" s="10">
        <f>B2*4</f>
        <v>247.7333333</v>
      </c>
    </row>
    <row r="3">
      <c r="A3" s="10">
        <v>1.253565</v>
      </c>
      <c r="B3" s="10">
        <f>AVERAGE(Tabelle2!C3:E3)</f>
        <v>56.05666667</v>
      </c>
      <c r="C3" s="10">
        <v>1.6918915097039833</v>
      </c>
      <c r="H3" s="10">
        <f>B3*2</f>
        <v>112.1133333</v>
      </c>
    </row>
    <row r="4">
      <c r="A4" s="10">
        <v>1.3671423214886433</v>
      </c>
      <c r="B4" s="10">
        <f>AVERAGE(Tabelle2!C4:E4)</f>
        <v>49.82</v>
      </c>
      <c r="C4" s="10">
        <v>6.544726671756615</v>
      </c>
    </row>
    <row r="5">
      <c r="A5" s="10">
        <v>4.677869001189414</v>
      </c>
      <c r="B5" s="10">
        <f>AVERAGE(Tabelle2!C5:E5)</f>
        <v>35.59666667</v>
      </c>
      <c r="C5" s="10">
        <v>4.617487149492193</v>
      </c>
    </row>
    <row r="6">
      <c r="B6" s="10"/>
    </row>
    <row r="7">
      <c r="B7" s="10"/>
    </row>
    <row r="8">
      <c r="A8" s="9" t="s">
        <v>16</v>
      </c>
      <c r="B8" s="11" t="s">
        <v>15</v>
      </c>
      <c r="C8" s="9" t="s">
        <v>18</v>
      </c>
    </row>
    <row r="9">
      <c r="A9" s="10">
        <v>0.10403057104217009</v>
      </c>
      <c r="B9" s="10">
        <v>0.25</v>
      </c>
      <c r="C9" s="10">
        <v>0.5435700512481231</v>
      </c>
    </row>
    <row r="10">
      <c r="A10" s="10">
        <v>1.2116716425898286</v>
      </c>
      <c r="B10" s="10">
        <v>0.25</v>
      </c>
      <c r="C10" s="10">
        <v>0.46394042997643625</v>
      </c>
    </row>
    <row r="11">
      <c r="A11" s="10">
        <v>1.210339373309191</v>
      </c>
      <c r="B11" s="10">
        <v>0.25</v>
      </c>
      <c r="C11" s="10">
        <v>1.4884138108440081</v>
      </c>
    </row>
    <row r="12">
      <c r="A12" s="10">
        <v>1.3159659856368877</v>
      </c>
      <c r="B12" s="10">
        <v>0.25</v>
      </c>
      <c r="C12" s="10">
        <v>0.35816163027781184</v>
      </c>
    </row>
    <row r="17">
      <c r="A17" s="2" t="s">
        <v>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1" t="s">
        <v>23</v>
      </c>
      <c r="B1" s="1" t="s">
        <v>24</v>
      </c>
      <c r="C1" s="12" t="s">
        <v>25</v>
      </c>
      <c r="E1" s="1" t="s">
        <v>23</v>
      </c>
      <c r="F1" s="1" t="s">
        <v>24</v>
      </c>
      <c r="G1" s="13" t="s">
        <v>26</v>
      </c>
      <c r="I1" s="1" t="s">
        <v>23</v>
      </c>
      <c r="J1" s="1" t="s">
        <v>24</v>
      </c>
      <c r="K1" s="13" t="s">
        <v>26</v>
      </c>
    </row>
    <row r="2" ht="14.25" customHeight="1">
      <c r="A2" s="1">
        <v>0.0</v>
      </c>
      <c r="B2" s="1">
        <v>74.3</v>
      </c>
      <c r="C2" s="14">
        <f>1.313*10^(-28)*EXP(0.9409*B2)</f>
        <v>301.5096407</v>
      </c>
      <c r="E2" s="1">
        <v>0.0</v>
      </c>
      <c r="F2" s="1">
        <v>76.4</v>
      </c>
      <c r="G2" s="15">
        <f t="shared" ref="G2:G8" si="1">1.313*10^(-28)*EXP(0.9409*F2)</f>
        <v>2174.800014</v>
      </c>
      <c r="I2" s="1">
        <v>0.0</v>
      </c>
      <c r="J2" s="1">
        <v>77.1</v>
      </c>
      <c r="K2" s="15">
        <f t="shared" ref="K2:K6" si="2">1.313*10^(-28)*EXP(0.9409*J2)</f>
        <v>4202.025675</v>
      </c>
    </row>
    <row r="3" ht="14.25" customHeight="1">
      <c r="A3" s="1">
        <f t="shared" ref="A3:A26" si="3">A2+5</f>
        <v>5</v>
      </c>
      <c r="B3" s="1">
        <v>73.8</v>
      </c>
      <c r="C3" s="14">
        <f t="shared" ref="C3:C6" si="4">0.008735*EXP(0.1206*B3)</f>
        <v>64.06272392</v>
      </c>
      <c r="E3" s="1">
        <f t="shared" ref="E3:E98" si="5">E2+5</f>
        <v>5</v>
      </c>
      <c r="F3" s="1">
        <v>77.5</v>
      </c>
      <c r="G3" s="15">
        <f t="shared" si="1"/>
        <v>6122.231857</v>
      </c>
      <c r="I3" s="1">
        <f t="shared" ref="I3:I74" si="6">I2+5</f>
        <v>5</v>
      </c>
      <c r="J3" s="1">
        <v>77.6</v>
      </c>
      <c r="K3" s="15">
        <f t="shared" si="2"/>
        <v>6726.242808</v>
      </c>
    </row>
    <row r="4" ht="14.25" customHeight="1">
      <c r="A4" s="1">
        <f t="shared" si="3"/>
        <v>10</v>
      </c>
      <c r="B4" s="1">
        <v>69.2</v>
      </c>
      <c r="C4" s="14">
        <f t="shared" si="4"/>
        <v>36.78546023</v>
      </c>
      <c r="E4" s="1">
        <f t="shared" si="5"/>
        <v>10</v>
      </c>
      <c r="F4" s="1">
        <v>76.8</v>
      </c>
      <c r="G4" s="15">
        <f t="shared" si="1"/>
        <v>3168.621745</v>
      </c>
      <c r="I4" s="1">
        <f t="shared" si="6"/>
        <v>10</v>
      </c>
      <c r="J4" s="1">
        <v>75.2</v>
      </c>
      <c r="K4" s="15">
        <f t="shared" si="2"/>
        <v>703.1793579</v>
      </c>
    </row>
    <row r="5" ht="14.25" customHeight="1">
      <c r="A5" s="1">
        <f t="shared" si="3"/>
        <v>15</v>
      </c>
      <c r="B5" s="1">
        <v>65.5</v>
      </c>
      <c r="C5" s="14">
        <f t="shared" si="4"/>
        <v>23.54427438</v>
      </c>
      <c r="E5" s="1">
        <f t="shared" si="5"/>
        <v>15</v>
      </c>
      <c r="F5" s="1">
        <v>76.4</v>
      </c>
      <c r="G5" s="15">
        <f t="shared" si="1"/>
        <v>2174.800014</v>
      </c>
      <c r="I5" s="1">
        <f t="shared" si="6"/>
        <v>15</v>
      </c>
      <c r="J5" s="1">
        <v>71.0</v>
      </c>
      <c r="K5" s="15">
        <f t="shared" si="2"/>
        <v>13.51542994</v>
      </c>
    </row>
    <row r="6" ht="14.25" customHeight="1">
      <c r="A6" s="1">
        <f t="shared" si="3"/>
        <v>20</v>
      </c>
      <c r="B6" s="1">
        <v>35.1</v>
      </c>
      <c r="C6" s="14">
        <f t="shared" si="4"/>
        <v>0.6020845859</v>
      </c>
      <c r="E6" s="1">
        <f t="shared" si="5"/>
        <v>20</v>
      </c>
      <c r="F6" s="1">
        <v>76.0</v>
      </c>
      <c r="G6" s="15">
        <f t="shared" si="1"/>
        <v>1492.6853</v>
      </c>
      <c r="I6" s="1">
        <f t="shared" si="6"/>
        <v>20</v>
      </c>
      <c r="J6" s="1">
        <v>74.3</v>
      </c>
      <c r="K6" s="15">
        <f t="shared" si="2"/>
        <v>301.5096407</v>
      </c>
    </row>
    <row r="7" ht="14.25" customHeight="1">
      <c r="A7" s="1">
        <f t="shared" si="3"/>
        <v>25</v>
      </c>
      <c r="B7" s="1">
        <v>20.3</v>
      </c>
      <c r="C7" s="14">
        <f>0.07995*B7-1.041</f>
        <v>0.581985</v>
      </c>
      <c r="E7" s="1">
        <f t="shared" si="5"/>
        <v>25</v>
      </c>
      <c r="F7" s="1">
        <v>75.4</v>
      </c>
      <c r="G7" s="15">
        <f t="shared" si="1"/>
        <v>848.7731819</v>
      </c>
      <c r="I7" s="1">
        <f t="shared" si="6"/>
        <v>25</v>
      </c>
      <c r="J7" s="1">
        <v>55.4</v>
      </c>
      <c r="K7" s="15">
        <f t="shared" ref="K7:K11" si="7">0.008735*EXP(0.1206*J7)</f>
        <v>6.964478044</v>
      </c>
    </row>
    <row r="8" ht="14.25" customHeight="1">
      <c r="A8" s="1">
        <f t="shared" si="3"/>
        <v>30</v>
      </c>
      <c r="B8" s="1">
        <v>12.1</v>
      </c>
      <c r="C8" s="14">
        <f t="shared" ref="C8:C26" si="8">-0.02887+0.0005344*B8^(2.343)</f>
        <v>0.1551362489</v>
      </c>
      <c r="E8" s="1">
        <f t="shared" si="5"/>
        <v>30</v>
      </c>
      <c r="F8" s="1">
        <v>74.7</v>
      </c>
      <c r="G8" s="15">
        <f t="shared" si="1"/>
        <v>439.2909683</v>
      </c>
      <c r="I8" s="1">
        <f t="shared" si="6"/>
        <v>30</v>
      </c>
      <c r="J8" s="1">
        <v>48.0</v>
      </c>
      <c r="K8" s="15">
        <f t="shared" si="7"/>
        <v>2.853033073</v>
      </c>
    </row>
    <row r="9" ht="14.25" customHeight="1">
      <c r="A9" s="1">
        <f t="shared" si="3"/>
        <v>35</v>
      </c>
      <c r="B9" s="1">
        <v>9.2</v>
      </c>
      <c r="C9" s="14">
        <f t="shared" si="8"/>
        <v>0.06796254112</v>
      </c>
      <c r="E9" s="1">
        <f t="shared" si="5"/>
        <v>35</v>
      </c>
      <c r="F9" s="1">
        <v>73.7</v>
      </c>
      <c r="G9" s="15">
        <f t="shared" ref="G9:G35" si="9">0.008735*EXP(0.1206*F9)</f>
        <v>63.29476755</v>
      </c>
      <c r="I9" s="1">
        <f t="shared" si="6"/>
        <v>35</v>
      </c>
      <c r="J9" s="1">
        <v>34.2</v>
      </c>
      <c r="K9" s="15">
        <f t="shared" si="7"/>
        <v>0.5401559767</v>
      </c>
    </row>
    <row r="10" ht="14.25" customHeight="1">
      <c r="A10" s="1">
        <f t="shared" si="3"/>
        <v>40</v>
      </c>
      <c r="B10" s="1">
        <v>8.1</v>
      </c>
      <c r="C10" s="14">
        <f t="shared" si="8"/>
        <v>0.0429833215</v>
      </c>
      <c r="E10" s="1">
        <f t="shared" si="5"/>
        <v>40</v>
      </c>
      <c r="F10" s="1">
        <v>72.5</v>
      </c>
      <c r="G10" s="15">
        <f t="shared" si="9"/>
        <v>54.7667175</v>
      </c>
      <c r="I10" s="1">
        <f t="shared" si="6"/>
        <v>40</v>
      </c>
      <c r="J10" s="1">
        <v>39.0</v>
      </c>
      <c r="K10" s="15">
        <f t="shared" si="7"/>
        <v>0.9636594298</v>
      </c>
    </row>
    <row r="11" ht="14.25" customHeight="1">
      <c r="A11" s="1">
        <f t="shared" si="3"/>
        <v>45</v>
      </c>
      <c r="B11" s="1">
        <v>7.5</v>
      </c>
      <c r="C11" s="14">
        <f t="shared" si="8"/>
        <v>0.03112775353</v>
      </c>
      <c r="E11" s="1">
        <f t="shared" si="5"/>
        <v>45</v>
      </c>
      <c r="F11" s="1">
        <v>70.9</v>
      </c>
      <c r="G11" s="15">
        <f t="shared" si="9"/>
        <v>45.15597757</v>
      </c>
      <c r="I11" s="1">
        <f t="shared" si="6"/>
        <v>45</v>
      </c>
      <c r="J11" s="1">
        <v>36.1</v>
      </c>
      <c r="K11" s="15">
        <f t="shared" si="7"/>
        <v>0.6792559063</v>
      </c>
    </row>
    <row r="12" ht="14.25" customHeight="1">
      <c r="A12" s="1">
        <f t="shared" si="3"/>
        <v>50</v>
      </c>
      <c r="B12" s="1">
        <v>7.3</v>
      </c>
      <c r="C12" s="14">
        <f t="shared" si="8"/>
        <v>0.02744601432</v>
      </c>
      <c r="E12" s="1">
        <f t="shared" si="5"/>
        <v>50</v>
      </c>
      <c r="F12" s="1">
        <v>69.1</v>
      </c>
      <c r="G12" s="15">
        <f t="shared" si="9"/>
        <v>36.34449196</v>
      </c>
      <c r="I12" s="1">
        <f t="shared" si="6"/>
        <v>50</v>
      </c>
      <c r="J12" s="1">
        <v>33.2</v>
      </c>
      <c r="K12" s="15">
        <f t="shared" ref="K12:K29" si="10">0.07995*J12-1.041</f>
        <v>1.61334</v>
      </c>
    </row>
    <row r="13" ht="14.25" customHeight="1">
      <c r="A13" s="1">
        <f t="shared" si="3"/>
        <v>55</v>
      </c>
      <c r="B13" s="1">
        <v>7.1</v>
      </c>
      <c r="C13" s="14">
        <f t="shared" si="8"/>
        <v>0.02389728636</v>
      </c>
      <c r="E13" s="1">
        <f t="shared" si="5"/>
        <v>55</v>
      </c>
      <c r="F13" s="1">
        <v>66.5</v>
      </c>
      <c r="G13" s="15">
        <f t="shared" si="9"/>
        <v>26.56202767</v>
      </c>
      <c r="I13" s="1">
        <f t="shared" si="6"/>
        <v>55</v>
      </c>
      <c r="J13" s="1">
        <v>31.1</v>
      </c>
      <c r="K13" s="15">
        <f t="shared" si="10"/>
        <v>1.445445</v>
      </c>
    </row>
    <row r="14" ht="14.25" customHeight="1">
      <c r="A14" s="1">
        <f t="shared" si="3"/>
        <v>60</v>
      </c>
      <c r="B14" s="1">
        <v>7.0</v>
      </c>
      <c r="C14" s="14">
        <f t="shared" si="8"/>
        <v>0.0221724083</v>
      </c>
      <c r="E14" s="1">
        <f t="shared" si="5"/>
        <v>60</v>
      </c>
      <c r="F14" s="1">
        <v>64.1</v>
      </c>
      <c r="G14" s="15">
        <f t="shared" si="9"/>
        <v>19.88653092</v>
      </c>
      <c r="I14" s="1">
        <f t="shared" si="6"/>
        <v>60</v>
      </c>
      <c r="J14" s="1">
        <v>29.2</v>
      </c>
      <c r="K14" s="15">
        <f t="shared" si="10"/>
        <v>1.29354</v>
      </c>
    </row>
    <row r="15" ht="14.25" customHeight="1">
      <c r="A15" s="1">
        <f t="shared" si="3"/>
        <v>65</v>
      </c>
      <c r="B15" s="1">
        <v>6.9</v>
      </c>
      <c r="C15" s="14">
        <f t="shared" si="8"/>
        <v>0.02048030818</v>
      </c>
      <c r="E15" s="1">
        <f t="shared" si="5"/>
        <v>65</v>
      </c>
      <c r="F15" s="1">
        <v>60.9</v>
      </c>
      <c r="G15" s="15">
        <f t="shared" si="9"/>
        <v>13.51935909</v>
      </c>
      <c r="I15" s="1">
        <f t="shared" si="6"/>
        <v>65</v>
      </c>
      <c r="J15" s="1">
        <v>27.1</v>
      </c>
      <c r="K15" s="15">
        <f t="shared" si="10"/>
        <v>1.125645</v>
      </c>
    </row>
    <row r="16" ht="14.25" customHeight="1">
      <c r="A16" s="1">
        <f t="shared" si="3"/>
        <v>70</v>
      </c>
      <c r="B16" s="1">
        <v>6.8</v>
      </c>
      <c r="C16" s="14">
        <f t="shared" si="8"/>
        <v>0.01882082463</v>
      </c>
      <c r="E16" s="1">
        <f t="shared" si="5"/>
        <v>70</v>
      </c>
      <c r="F16" s="1">
        <v>59.1</v>
      </c>
      <c r="G16" s="15">
        <f t="shared" si="9"/>
        <v>10.88126676</v>
      </c>
      <c r="I16" s="1">
        <f t="shared" si="6"/>
        <v>70</v>
      </c>
      <c r="J16" s="1">
        <v>26.5</v>
      </c>
      <c r="K16" s="15">
        <f t="shared" si="10"/>
        <v>1.077675</v>
      </c>
    </row>
    <row r="17" ht="14.25" customHeight="1">
      <c r="A17" s="1">
        <f t="shared" si="3"/>
        <v>75</v>
      </c>
      <c r="B17" s="1">
        <v>6.7</v>
      </c>
      <c r="C17" s="14">
        <f t="shared" si="8"/>
        <v>0.01719379473</v>
      </c>
      <c r="E17" s="1">
        <f t="shared" si="5"/>
        <v>75</v>
      </c>
      <c r="F17" s="1">
        <v>57.1</v>
      </c>
      <c r="G17" s="15">
        <f t="shared" si="9"/>
        <v>8.549242347</v>
      </c>
      <c r="I17" s="1">
        <f t="shared" si="6"/>
        <v>75</v>
      </c>
      <c r="J17" s="1">
        <v>20.1</v>
      </c>
      <c r="K17" s="15">
        <f t="shared" si="10"/>
        <v>0.565995</v>
      </c>
    </row>
    <row r="18" ht="14.25" customHeight="1">
      <c r="A18" s="1">
        <f t="shared" si="3"/>
        <v>80</v>
      </c>
      <c r="B18" s="1">
        <v>6.7</v>
      </c>
      <c r="C18" s="14">
        <f t="shared" si="8"/>
        <v>0.01719379473</v>
      </c>
      <c r="E18" s="1">
        <f t="shared" si="5"/>
        <v>80</v>
      </c>
      <c r="F18" s="1">
        <v>54.5</v>
      </c>
      <c r="G18" s="15">
        <f t="shared" si="9"/>
        <v>6.248132784</v>
      </c>
      <c r="I18" s="1">
        <f t="shared" si="6"/>
        <v>80</v>
      </c>
      <c r="J18" s="1">
        <v>24.1</v>
      </c>
      <c r="K18" s="15">
        <f t="shared" si="10"/>
        <v>0.885795</v>
      </c>
    </row>
    <row r="19" ht="14.25" customHeight="1">
      <c r="A19" s="1">
        <f t="shared" si="3"/>
        <v>85</v>
      </c>
      <c r="B19" s="1">
        <v>6.6</v>
      </c>
      <c r="C19" s="14">
        <f t="shared" si="8"/>
        <v>0.01559905397</v>
      </c>
      <c r="E19" s="1">
        <f t="shared" si="5"/>
        <v>85</v>
      </c>
      <c r="F19" s="1">
        <v>52.5</v>
      </c>
      <c r="G19" s="15">
        <f t="shared" si="9"/>
        <v>4.909060919</v>
      </c>
      <c r="I19" s="1">
        <f t="shared" si="6"/>
        <v>85</v>
      </c>
      <c r="J19" s="1">
        <v>23.2</v>
      </c>
      <c r="K19" s="15">
        <f t="shared" si="10"/>
        <v>0.81384</v>
      </c>
    </row>
    <row r="20" ht="14.25" customHeight="1">
      <c r="A20" s="1">
        <f t="shared" si="3"/>
        <v>90</v>
      </c>
      <c r="B20" s="1">
        <v>6.6</v>
      </c>
      <c r="C20" s="14">
        <f t="shared" si="8"/>
        <v>0.01559905397</v>
      </c>
      <c r="E20" s="1">
        <f t="shared" si="5"/>
        <v>90</v>
      </c>
      <c r="F20" s="1">
        <v>50.5</v>
      </c>
      <c r="G20" s="15">
        <f t="shared" si="9"/>
        <v>3.856972945</v>
      </c>
      <c r="I20" s="1">
        <f t="shared" si="6"/>
        <v>90</v>
      </c>
      <c r="J20" s="1">
        <v>22.2</v>
      </c>
      <c r="K20" s="15">
        <f t="shared" si="10"/>
        <v>0.73389</v>
      </c>
    </row>
    <row r="21" ht="14.25" customHeight="1">
      <c r="A21" s="1">
        <f t="shared" si="3"/>
        <v>95</v>
      </c>
      <c r="B21" s="1">
        <v>6.5</v>
      </c>
      <c r="C21" s="14">
        <f t="shared" si="8"/>
        <v>0.01403643625</v>
      </c>
      <c r="E21" s="1">
        <f t="shared" si="5"/>
        <v>95</v>
      </c>
      <c r="F21" s="1">
        <v>48.8</v>
      </c>
      <c r="G21" s="15">
        <f t="shared" si="9"/>
        <v>3.142009818</v>
      </c>
      <c r="I21" s="1">
        <f t="shared" si="6"/>
        <v>95</v>
      </c>
      <c r="J21" s="1">
        <v>21.5</v>
      </c>
      <c r="K21" s="15">
        <f t="shared" si="10"/>
        <v>0.677925</v>
      </c>
    </row>
    <row r="22" ht="14.25" customHeight="1">
      <c r="A22" s="1">
        <f t="shared" si="3"/>
        <v>100</v>
      </c>
      <c r="B22" s="1">
        <v>6.5</v>
      </c>
      <c r="C22" s="14">
        <f t="shared" si="8"/>
        <v>0.01403643625</v>
      </c>
      <c r="E22" s="1">
        <f t="shared" si="5"/>
        <v>100</v>
      </c>
      <c r="F22" s="1">
        <v>47.2</v>
      </c>
      <c r="G22" s="15">
        <f t="shared" si="9"/>
        <v>2.590634081</v>
      </c>
      <c r="I22" s="1">
        <f t="shared" si="6"/>
        <v>100</v>
      </c>
      <c r="J22" s="1">
        <v>20.8</v>
      </c>
      <c r="K22" s="15">
        <f t="shared" si="10"/>
        <v>0.62196</v>
      </c>
    </row>
    <row r="23" ht="14.25" customHeight="1">
      <c r="A23" s="1">
        <f t="shared" si="3"/>
        <v>105</v>
      </c>
      <c r="B23" s="1">
        <v>6.5</v>
      </c>
      <c r="C23" s="14">
        <f t="shared" si="8"/>
        <v>0.01403643625</v>
      </c>
      <c r="E23" s="1">
        <f t="shared" si="5"/>
        <v>105</v>
      </c>
      <c r="F23" s="1">
        <v>45.7</v>
      </c>
      <c r="G23" s="15">
        <f t="shared" si="9"/>
        <v>2.161932861</v>
      </c>
      <c r="I23" s="1">
        <f t="shared" si="6"/>
        <v>105</v>
      </c>
      <c r="J23" s="1">
        <v>20.2</v>
      </c>
      <c r="K23" s="15">
        <f t="shared" si="10"/>
        <v>0.57399</v>
      </c>
    </row>
    <row r="24" ht="14.25" customHeight="1">
      <c r="A24" s="1">
        <f t="shared" si="3"/>
        <v>110</v>
      </c>
      <c r="B24" s="1">
        <v>6.4</v>
      </c>
      <c r="C24" s="14">
        <f t="shared" si="8"/>
        <v>0.01250577376</v>
      </c>
      <c r="E24" s="1">
        <f t="shared" si="5"/>
        <v>110</v>
      </c>
      <c r="F24" s="1">
        <v>44.4</v>
      </c>
      <c r="G24" s="15">
        <f t="shared" si="9"/>
        <v>1.848219355</v>
      </c>
      <c r="I24" s="1">
        <f t="shared" si="6"/>
        <v>110</v>
      </c>
      <c r="J24" s="1">
        <v>19.6</v>
      </c>
      <c r="K24" s="15">
        <f t="shared" si="10"/>
        <v>0.52602</v>
      </c>
    </row>
    <row r="25" ht="14.25" customHeight="1">
      <c r="A25" s="1">
        <f t="shared" si="3"/>
        <v>115</v>
      </c>
      <c r="B25" s="1">
        <v>6.4</v>
      </c>
      <c r="C25" s="14">
        <f t="shared" si="8"/>
        <v>0.01250577376</v>
      </c>
      <c r="E25" s="1">
        <f t="shared" si="5"/>
        <v>115</v>
      </c>
      <c r="F25" s="1">
        <v>43.0</v>
      </c>
      <c r="G25" s="15">
        <f t="shared" si="9"/>
        <v>1.561087454</v>
      </c>
      <c r="I25" s="1">
        <f t="shared" si="6"/>
        <v>115</v>
      </c>
      <c r="J25" s="1">
        <v>19.0</v>
      </c>
      <c r="K25" s="15">
        <f t="shared" si="10"/>
        <v>0.47805</v>
      </c>
    </row>
    <row r="26" ht="14.25" customHeight="1">
      <c r="A26" s="1">
        <f t="shared" si="3"/>
        <v>120</v>
      </c>
      <c r="B26" s="1">
        <v>6.4</v>
      </c>
      <c r="C26" s="14">
        <f t="shared" si="8"/>
        <v>0.01250577376</v>
      </c>
      <c r="E26" s="1">
        <f t="shared" si="5"/>
        <v>120</v>
      </c>
      <c r="F26" s="1">
        <v>41.9</v>
      </c>
      <c r="G26" s="15">
        <f t="shared" si="9"/>
        <v>1.367142321</v>
      </c>
      <c r="I26" s="1">
        <f t="shared" si="6"/>
        <v>120</v>
      </c>
      <c r="J26" s="1">
        <v>18.5</v>
      </c>
      <c r="K26" s="15">
        <f t="shared" si="10"/>
        <v>0.438075</v>
      </c>
    </row>
    <row r="27" ht="14.25" customHeight="1">
      <c r="C27" s="14"/>
      <c r="E27" s="1">
        <f t="shared" si="5"/>
        <v>125</v>
      </c>
      <c r="F27" s="1">
        <v>40.9</v>
      </c>
      <c r="G27" s="15">
        <f t="shared" si="9"/>
        <v>1.211819155</v>
      </c>
      <c r="I27" s="1">
        <f t="shared" si="6"/>
        <v>125</v>
      </c>
      <c r="J27" s="1">
        <v>18.0</v>
      </c>
      <c r="K27" s="15">
        <f t="shared" si="10"/>
        <v>0.3981</v>
      </c>
    </row>
    <row r="28" ht="14.25" customHeight="1">
      <c r="C28" s="14"/>
      <c r="E28" s="1">
        <f t="shared" si="5"/>
        <v>130</v>
      </c>
      <c r="F28" s="1">
        <v>39.9</v>
      </c>
      <c r="G28" s="15">
        <f t="shared" si="9"/>
        <v>1.074142495</v>
      </c>
      <c r="I28" s="1">
        <f t="shared" si="6"/>
        <v>130</v>
      </c>
      <c r="J28" s="1">
        <v>17.6</v>
      </c>
      <c r="K28" s="15">
        <f t="shared" si="10"/>
        <v>0.36612</v>
      </c>
    </row>
    <row r="29" ht="14.25" customHeight="1">
      <c r="C29" s="14"/>
      <c r="E29" s="1">
        <f t="shared" si="5"/>
        <v>135</v>
      </c>
      <c r="F29" s="1">
        <v>38.9</v>
      </c>
      <c r="G29" s="15">
        <f t="shared" si="9"/>
        <v>0.9521074952</v>
      </c>
      <c r="I29" s="1">
        <f t="shared" si="6"/>
        <v>135</v>
      </c>
      <c r="J29" s="1">
        <v>17.2</v>
      </c>
      <c r="K29" s="15">
        <f t="shared" si="10"/>
        <v>0.33414</v>
      </c>
    </row>
    <row r="30" ht="14.25" customHeight="1">
      <c r="C30" s="14"/>
      <c r="E30" s="1">
        <f t="shared" si="5"/>
        <v>140</v>
      </c>
      <c r="F30" s="1">
        <v>38.1</v>
      </c>
      <c r="G30" s="15">
        <f t="shared" si="9"/>
        <v>0.8645403199</v>
      </c>
      <c r="I30" s="1">
        <f t="shared" si="6"/>
        <v>140</v>
      </c>
      <c r="J30" s="1">
        <v>16.8</v>
      </c>
      <c r="K30" s="15">
        <f t="shared" ref="K30:K74" si="11">-0.02887+0.0005344*J30^(2.343)</f>
        <v>0.3681076866</v>
      </c>
    </row>
    <row r="31" ht="14.25" customHeight="1">
      <c r="C31" s="14"/>
      <c r="E31" s="1">
        <f t="shared" si="5"/>
        <v>145</v>
      </c>
      <c r="F31" s="1">
        <v>37.2</v>
      </c>
      <c r="G31" s="15">
        <f t="shared" si="9"/>
        <v>0.7756163035</v>
      </c>
      <c r="I31" s="1">
        <f t="shared" si="6"/>
        <v>145</v>
      </c>
      <c r="J31" s="1">
        <v>16.3</v>
      </c>
      <c r="K31" s="15">
        <f t="shared" si="11"/>
        <v>0.3409769202</v>
      </c>
    </row>
    <row r="32" ht="14.25" customHeight="1">
      <c r="C32" s="14"/>
      <c r="E32" s="1">
        <f t="shared" si="5"/>
        <v>150</v>
      </c>
      <c r="F32" s="1">
        <v>36.4</v>
      </c>
      <c r="G32" s="15">
        <f t="shared" si="9"/>
        <v>0.7042813658</v>
      </c>
      <c r="I32" s="1">
        <f t="shared" si="6"/>
        <v>150</v>
      </c>
      <c r="J32" s="1">
        <v>16.0</v>
      </c>
      <c r="K32" s="15">
        <f t="shared" si="11"/>
        <v>0.3252248161</v>
      </c>
    </row>
    <row r="33" ht="14.25" customHeight="1">
      <c r="C33" s="14"/>
      <c r="E33" s="1">
        <f t="shared" si="5"/>
        <v>155</v>
      </c>
      <c r="F33" s="1">
        <v>35.5</v>
      </c>
      <c r="G33" s="15">
        <f t="shared" si="9"/>
        <v>0.6318411032</v>
      </c>
      <c r="I33" s="1">
        <f t="shared" si="6"/>
        <v>155</v>
      </c>
      <c r="J33" s="1">
        <v>15.7</v>
      </c>
      <c r="K33" s="15">
        <f t="shared" si="11"/>
        <v>0.3098644247</v>
      </c>
    </row>
    <row r="34" ht="14.25" customHeight="1">
      <c r="C34" s="14"/>
      <c r="E34" s="1">
        <f t="shared" si="5"/>
        <v>160</v>
      </c>
      <c r="F34" s="1">
        <v>34.8</v>
      </c>
      <c r="G34" s="15">
        <f t="shared" si="9"/>
        <v>0.5806905179</v>
      </c>
      <c r="I34" s="1">
        <f t="shared" si="6"/>
        <v>160</v>
      </c>
      <c r="J34" s="1">
        <v>15.4</v>
      </c>
      <c r="K34" s="15">
        <f t="shared" si="11"/>
        <v>0.2948932108</v>
      </c>
    </row>
    <row r="35" ht="14.25" customHeight="1">
      <c r="C35" s="14"/>
      <c r="E35" s="1">
        <f t="shared" si="5"/>
        <v>165</v>
      </c>
      <c r="F35" s="1">
        <v>34.2</v>
      </c>
      <c r="G35" s="15">
        <f t="shared" si="9"/>
        <v>0.5401559767</v>
      </c>
      <c r="I35" s="1">
        <f t="shared" si="6"/>
        <v>165</v>
      </c>
      <c r="J35" s="1">
        <v>15.0</v>
      </c>
      <c r="K35" s="15">
        <f t="shared" si="11"/>
        <v>0.2755325382</v>
      </c>
    </row>
    <row r="36" ht="14.25" customHeight="1">
      <c r="C36" s="14"/>
      <c r="E36" s="1">
        <f t="shared" si="5"/>
        <v>170</v>
      </c>
      <c r="F36" s="1">
        <v>33.5</v>
      </c>
      <c r="G36" s="15">
        <f t="shared" ref="G36:G98" si="12">0.07995*F36-1.041</f>
        <v>1.637325</v>
      </c>
      <c r="I36" s="1">
        <f t="shared" si="6"/>
        <v>170</v>
      </c>
      <c r="J36" s="1">
        <v>14.8</v>
      </c>
      <c r="K36" s="15">
        <f t="shared" si="11"/>
        <v>0.2661080149</v>
      </c>
    </row>
    <row r="37" ht="14.25" customHeight="1">
      <c r="C37" s="14"/>
      <c r="E37" s="1">
        <f t="shared" si="5"/>
        <v>175</v>
      </c>
      <c r="F37" s="1">
        <v>32.9</v>
      </c>
      <c r="G37" s="15">
        <f t="shared" si="12"/>
        <v>1.589355</v>
      </c>
      <c r="I37" s="1">
        <f t="shared" si="6"/>
        <v>175</v>
      </c>
      <c r="J37" s="1">
        <v>14.5</v>
      </c>
      <c r="K37" s="15">
        <f t="shared" si="11"/>
        <v>0.2522887985</v>
      </c>
    </row>
    <row r="38" ht="14.25" customHeight="1">
      <c r="C38" s="14"/>
      <c r="E38" s="1">
        <f t="shared" si="5"/>
        <v>180</v>
      </c>
      <c r="F38" s="1">
        <v>32.4</v>
      </c>
      <c r="G38" s="15">
        <f t="shared" si="12"/>
        <v>1.54938</v>
      </c>
      <c r="I38" s="1">
        <f t="shared" si="6"/>
        <v>180</v>
      </c>
      <c r="J38" s="1">
        <v>14.2</v>
      </c>
      <c r="K38" s="15">
        <f t="shared" si="11"/>
        <v>0.2388482888</v>
      </c>
    </row>
    <row r="39" ht="14.25" customHeight="1">
      <c r="C39" s="14"/>
      <c r="E39" s="1">
        <f t="shared" si="5"/>
        <v>185</v>
      </c>
      <c r="F39" s="1">
        <v>31.8</v>
      </c>
      <c r="G39" s="15">
        <f t="shared" si="12"/>
        <v>1.50141</v>
      </c>
      <c r="I39" s="1">
        <f t="shared" si="6"/>
        <v>185</v>
      </c>
      <c r="J39" s="1">
        <v>13.9</v>
      </c>
      <c r="K39" s="15">
        <f t="shared" si="11"/>
        <v>0.2257837796</v>
      </c>
    </row>
    <row r="40" ht="14.25" customHeight="1">
      <c r="C40" s="14"/>
      <c r="E40" s="1">
        <f t="shared" si="5"/>
        <v>190</v>
      </c>
      <c r="F40" s="1">
        <v>31.3</v>
      </c>
      <c r="G40" s="15">
        <f t="shared" si="12"/>
        <v>1.461435</v>
      </c>
      <c r="I40" s="1">
        <f t="shared" si="6"/>
        <v>190</v>
      </c>
      <c r="J40" s="1">
        <v>13.7</v>
      </c>
      <c r="K40" s="15">
        <f t="shared" si="11"/>
        <v>0.2172816427</v>
      </c>
    </row>
    <row r="41" ht="14.25" customHeight="1">
      <c r="C41" s="14"/>
      <c r="E41" s="1">
        <f t="shared" si="5"/>
        <v>195</v>
      </c>
      <c r="F41" s="1">
        <v>30.7</v>
      </c>
      <c r="G41" s="15">
        <f t="shared" si="12"/>
        <v>1.413465</v>
      </c>
      <c r="I41" s="1">
        <f t="shared" si="6"/>
        <v>195</v>
      </c>
      <c r="J41" s="1">
        <v>13.5</v>
      </c>
      <c r="K41" s="15">
        <f t="shared" si="11"/>
        <v>0.2089445757</v>
      </c>
    </row>
    <row r="42" ht="14.25" customHeight="1">
      <c r="C42" s="14"/>
      <c r="E42" s="1">
        <f t="shared" si="5"/>
        <v>200</v>
      </c>
      <c r="F42" s="1">
        <v>30.3</v>
      </c>
      <c r="G42" s="15">
        <f t="shared" si="12"/>
        <v>1.381485</v>
      </c>
      <c r="I42" s="1">
        <f t="shared" si="6"/>
        <v>200</v>
      </c>
      <c r="J42" s="1">
        <v>13.3</v>
      </c>
      <c r="K42" s="15">
        <f t="shared" si="11"/>
        <v>0.2007717481</v>
      </c>
    </row>
    <row r="43" ht="14.25" customHeight="1">
      <c r="C43" s="14"/>
      <c r="E43" s="1">
        <f t="shared" si="5"/>
        <v>205</v>
      </c>
      <c r="F43" s="1">
        <v>29.7</v>
      </c>
      <c r="G43" s="15">
        <f t="shared" si="12"/>
        <v>1.333515</v>
      </c>
      <c r="I43" s="1">
        <f t="shared" si="6"/>
        <v>205</v>
      </c>
      <c r="J43" s="1">
        <v>13.1</v>
      </c>
      <c r="K43" s="15">
        <f t="shared" si="11"/>
        <v>0.1927623213</v>
      </c>
    </row>
    <row r="44" ht="14.25" customHeight="1">
      <c r="C44" s="14"/>
      <c r="E44" s="1">
        <f t="shared" si="5"/>
        <v>210</v>
      </c>
      <c r="F44" s="1">
        <v>29.3</v>
      </c>
      <c r="G44" s="15">
        <f t="shared" si="12"/>
        <v>1.301535</v>
      </c>
      <c r="I44" s="1">
        <f t="shared" si="6"/>
        <v>210</v>
      </c>
      <c r="J44" s="1">
        <v>12.9</v>
      </c>
      <c r="K44" s="15">
        <f t="shared" si="11"/>
        <v>0.1849154482</v>
      </c>
    </row>
    <row r="45" ht="14.25" customHeight="1">
      <c r="C45" s="14"/>
      <c r="E45" s="1">
        <f t="shared" si="5"/>
        <v>215</v>
      </c>
      <c r="F45" s="1">
        <v>28.8</v>
      </c>
      <c r="G45" s="15">
        <f t="shared" si="12"/>
        <v>1.26156</v>
      </c>
      <c r="I45" s="1">
        <f t="shared" si="6"/>
        <v>215</v>
      </c>
      <c r="J45" s="1">
        <v>12.7</v>
      </c>
      <c r="K45" s="15">
        <f t="shared" si="11"/>
        <v>0.1772302733</v>
      </c>
    </row>
    <row r="46" ht="14.25" customHeight="1">
      <c r="C46" s="14"/>
      <c r="E46" s="1">
        <f t="shared" si="5"/>
        <v>220</v>
      </c>
      <c r="F46" s="1">
        <v>28.4</v>
      </c>
      <c r="G46" s="15">
        <f t="shared" si="12"/>
        <v>1.22958</v>
      </c>
      <c r="I46" s="1">
        <f t="shared" si="6"/>
        <v>220</v>
      </c>
      <c r="J46" s="1">
        <v>12.5</v>
      </c>
      <c r="K46" s="15">
        <f t="shared" si="11"/>
        <v>0.1697059322</v>
      </c>
    </row>
    <row r="47" ht="14.25" customHeight="1">
      <c r="C47" s="14"/>
      <c r="E47" s="1">
        <f t="shared" si="5"/>
        <v>225</v>
      </c>
      <c r="F47" s="1">
        <v>28.0</v>
      </c>
      <c r="G47" s="15">
        <f t="shared" si="12"/>
        <v>1.1976</v>
      </c>
      <c r="I47" s="1">
        <f t="shared" si="6"/>
        <v>225</v>
      </c>
      <c r="J47" s="1">
        <v>12.3</v>
      </c>
      <c r="K47" s="15">
        <f t="shared" si="11"/>
        <v>0.1623415516</v>
      </c>
    </row>
    <row r="48" ht="14.25" customHeight="1">
      <c r="C48" s="14"/>
      <c r="E48" s="1">
        <f t="shared" si="5"/>
        <v>230</v>
      </c>
      <c r="F48" s="1">
        <v>27.6</v>
      </c>
      <c r="G48" s="15">
        <f t="shared" si="12"/>
        <v>1.16562</v>
      </c>
      <c r="I48" s="1">
        <f t="shared" si="6"/>
        <v>230</v>
      </c>
      <c r="J48" s="1">
        <v>12.2</v>
      </c>
      <c r="K48" s="15">
        <f t="shared" si="11"/>
        <v>0.158719071</v>
      </c>
    </row>
    <row r="49" ht="14.25" customHeight="1">
      <c r="C49" s="14"/>
      <c r="E49" s="1">
        <f t="shared" si="5"/>
        <v>235</v>
      </c>
      <c r="F49" s="1">
        <v>27.2</v>
      </c>
      <c r="G49" s="15">
        <f t="shared" si="12"/>
        <v>1.13364</v>
      </c>
      <c r="I49" s="1">
        <f t="shared" si="6"/>
        <v>235</v>
      </c>
      <c r="J49" s="1">
        <v>12.0</v>
      </c>
      <c r="K49" s="15">
        <f t="shared" si="11"/>
        <v>0.1515929735</v>
      </c>
    </row>
    <row r="50" ht="14.25" customHeight="1">
      <c r="C50" s="14"/>
      <c r="E50" s="1">
        <f t="shared" si="5"/>
        <v>240</v>
      </c>
      <c r="F50" s="1">
        <v>26.9</v>
      </c>
      <c r="G50" s="15">
        <f t="shared" si="12"/>
        <v>1.109655</v>
      </c>
      <c r="I50" s="1">
        <f t="shared" si="6"/>
        <v>240</v>
      </c>
      <c r="J50" s="1">
        <v>11.8</v>
      </c>
      <c r="K50" s="15">
        <f t="shared" si="11"/>
        <v>0.1446246122</v>
      </c>
    </row>
    <row r="51" ht="14.25" customHeight="1">
      <c r="C51" s="14"/>
      <c r="E51" s="1">
        <f t="shared" si="5"/>
        <v>245</v>
      </c>
      <c r="F51" s="1">
        <v>26.4</v>
      </c>
      <c r="G51" s="15">
        <f t="shared" si="12"/>
        <v>1.06968</v>
      </c>
      <c r="I51" s="1">
        <f t="shared" si="6"/>
        <v>245</v>
      </c>
      <c r="J51" s="1">
        <v>11.7</v>
      </c>
      <c r="K51" s="15">
        <f t="shared" si="11"/>
        <v>0.1411992998</v>
      </c>
    </row>
    <row r="52" ht="14.25" customHeight="1">
      <c r="C52" s="14"/>
      <c r="E52" s="1">
        <f t="shared" si="5"/>
        <v>250</v>
      </c>
      <c r="F52" s="1">
        <v>26.2</v>
      </c>
      <c r="G52" s="15">
        <f t="shared" si="12"/>
        <v>1.05369</v>
      </c>
      <c r="I52" s="1">
        <f t="shared" si="6"/>
        <v>250</v>
      </c>
      <c r="J52" s="1">
        <v>11.6</v>
      </c>
      <c r="K52" s="15">
        <f t="shared" si="11"/>
        <v>0.1378130805</v>
      </c>
    </row>
    <row r="53" ht="14.25" customHeight="1">
      <c r="C53" s="14"/>
      <c r="E53" s="1">
        <f t="shared" si="5"/>
        <v>255</v>
      </c>
      <c r="F53" s="1">
        <v>25.8</v>
      </c>
      <c r="G53" s="15">
        <f t="shared" si="12"/>
        <v>1.02171</v>
      </c>
      <c r="I53" s="1">
        <f t="shared" si="6"/>
        <v>255</v>
      </c>
      <c r="J53" s="1">
        <v>11.4</v>
      </c>
      <c r="K53" s="15">
        <f t="shared" si="11"/>
        <v>0.1311574615</v>
      </c>
    </row>
    <row r="54" ht="14.25" customHeight="1">
      <c r="C54" s="14"/>
      <c r="E54" s="1">
        <f t="shared" si="5"/>
        <v>260</v>
      </c>
      <c r="F54" s="1">
        <v>25.4</v>
      </c>
      <c r="G54" s="15">
        <f t="shared" si="12"/>
        <v>0.98973</v>
      </c>
      <c r="I54" s="1">
        <f t="shared" si="6"/>
        <v>260</v>
      </c>
      <c r="J54" s="1">
        <v>11.3</v>
      </c>
      <c r="K54" s="15">
        <f t="shared" si="11"/>
        <v>0.1278878299</v>
      </c>
    </row>
    <row r="55" ht="14.25" customHeight="1">
      <c r="C55" s="14"/>
      <c r="E55" s="1">
        <f t="shared" si="5"/>
        <v>265</v>
      </c>
      <c r="F55" s="1">
        <v>25.1</v>
      </c>
      <c r="G55" s="15">
        <f t="shared" si="12"/>
        <v>0.965745</v>
      </c>
      <c r="I55" s="1">
        <f t="shared" si="6"/>
        <v>265</v>
      </c>
      <c r="J55" s="1">
        <v>11.2</v>
      </c>
      <c r="K55" s="15">
        <f t="shared" si="11"/>
        <v>0.1246568278</v>
      </c>
    </row>
    <row r="56" ht="14.25" customHeight="1">
      <c r="C56" s="14"/>
      <c r="E56" s="1">
        <f t="shared" si="5"/>
        <v>270</v>
      </c>
      <c r="F56" s="1">
        <v>24.8</v>
      </c>
      <c r="G56" s="15">
        <f t="shared" si="12"/>
        <v>0.94176</v>
      </c>
      <c r="I56" s="1">
        <f t="shared" si="6"/>
        <v>270</v>
      </c>
      <c r="J56" s="1">
        <v>11.0</v>
      </c>
      <c r="K56" s="15">
        <f t="shared" si="11"/>
        <v>0.1183102414</v>
      </c>
    </row>
    <row r="57" ht="14.25" customHeight="1">
      <c r="C57" s="14"/>
      <c r="E57" s="1">
        <f t="shared" si="5"/>
        <v>275</v>
      </c>
      <c r="F57" s="1">
        <v>24.5</v>
      </c>
      <c r="G57" s="15">
        <f t="shared" si="12"/>
        <v>0.917775</v>
      </c>
      <c r="I57" s="1">
        <f t="shared" si="6"/>
        <v>275</v>
      </c>
      <c r="J57" s="1">
        <v>10.9</v>
      </c>
      <c r="K57" s="15">
        <f t="shared" si="11"/>
        <v>0.1151944197</v>
      </c>
    </row>
    <row r="58" ht="14.25" customHeight="1">
      <c r="C58" s="14"/>
      <c r="E58" s="1">
        <f t="shared" si="5"/>
        <v>280</v>
      </c>
      <c r="F58" s="1">
        <v>24.3</v>
      </c>
      <c r="G58" s="15">
        <f t="shared" si="12"/>
        <v>0.901785</v>
      </c>
      <c r="I58" s="1">
        <f t="shared" si="6"/>
        <v>280</v>
      </c>
      <c r="J58" s="1">
        <v>10.8</v>
      </c>
      <c r="K58" s="15">
        <f t="shared" si="11"/>
        <v>0.112116753</v>
      </c>
    </row>
    <row r="59" ht="14.25" customHeight="1">
      <c r="C59" s="14"/>
      <c r="E59" s="1">
        <f t="shared" si="5"/>
        <v>285</v>
      </c>
      <c r="F59" s="1">
        <v>23.9</v>
      </c>
      <c r="G59" s="15">
        <f t="shared" si="12"/>
        <v>0.869805</v>
      </c>
      <c r="I59" s="1">
        <f t="shared" si="6"/>
        <v>285</v>
      </c>
      <c r="J59" s="1">
        <v>10.7</v>
      </c>
      <c r="K59" s="15">
        <f t="shared" si="11"/>
        <v>0.1090771209</v>
      </c>
    </row>
    <row r="60" ht="14.25" customHeight="1">
      <c r="C60" s="14"/>
      <c r="E60" s="1">
        <f t="shared" si="5"/>
        <v>290</v>
      </c>
      <c r="F60" s="1">
        <v>23.7</v>
      </c>
      <c r="G60" s="15">
        <f t="shared" si="12"/>
        <v>0.853815</v>
      </c>
      <c r="I60" s="1">
        <f t="shared" si="6"/>
        <v>290</v>
      </c>
      <c r="J60" s="1">
        <v>10.6</v>
      </c>
      <c r="K60" s="15">
        <f t="shared" si="11"/>
        <v>0.1060754021</v>
      </c>
    </row>
    <row r="61" ht="14.25" customHeight="1">
      <c r="C61" s="14"/>
      <c r="E61" s="1">
        <f t="shared" si="5"/>
        <v>295</v>
      </c>
      <c r="F61" s="1">
        <v>23.4</v>
      </c>
      <c r="G61" s="15">
        <f t="shared" si="12"/>
        <v>0.82983</v>
      </c>
      <c r="I61" s="1">
        <f t="shared" si="6"/>
        <v>295</v>
      </c>
      <c r="J61" s="1">
        <v>10.5</v>
      </c>
      <c r="K61" s="15">
        <f t="shared" si="11"/>
        <v>0.1031114749</v>
      </c>
    </row>
    <row r="62" ht="14.25" customHeight="1">
      <c r="C62" s="14"/>
      <c r="E62" s="1">
        <f t="shared" si="5"/>
        <v>300</v>
      </c>
      <c r="F62" s="1">
        <v>23.2</v>
      </c>
      <c r="G62" s="15">
        <f t="shared" si="12"/>
        <v>0.81384</v>
      </c>
      <c r="I62" s="1">
        <f t="shared" si="6"/>
        <v>300</v>
      </c>
      <c r="J62" s="1">
        <v>10.4</v>
      </c>
      <c r="K62" s="15">
        <f t="shared" si="11"/>
        <v>0.1001852164</v>
      </c>
    </row>
    <row r="63" ht="14.25" customHeight="1">
      <c r="C63" s="14"/>
      <c r="E63" s="1">
        <f t="shared" si="5"/>
        <v>305</v>
      </c>
      <c r="F63" s="1">
        <v>23.0</v>
      </c>
      <c r="G63" s="15">
        <f t="shared" si="12"/>
        <v>0.79785</v>
      </c>
      <c r="I63" s="1">
        <f t="shared" si="6"/>
        <v>305</v>
      </c>
      <c r="J63" s="1">
        <v>10.3</v>
      </c>
      <c r="K63" s="15">
        <f t="shared" si="11"/>
        <v>0.09729650335</v>
      </c>
    </row>
    <row r="64" ht="14.25" customHeight="1">
      <c r="C64" s="14"/>
      <c r="E64" s="1">
        <f t="shared" si="5"/>
        <v>310</v>
      </c>
      <c r="F64" s="1">
        <v>22.6</v>
      </c>
      <c r="G64" s="15">
        <f t="shared" si="12"/>
        <v>0.76587</v>
      </c>
      <c r="I64" s="1">
        <f t="shared" si="6"/>
        <v>310</v>
      </c>
      <c r="J64" s="1">
        <v>10.2</v>
      </c>
      <c r="K64" s="15">
        <f t="shared" si="11"/>
        <v>0.09444521144</v>
      </c>
    </row>
    <row r="65" ht="14.25" customHeight="1">
      <c r="C65" s="14"/>
      <c r="E65" s="1">
        <f t="shared" si="5"/>
        <v>315</v>
      </c>
      <c r="F65" s="1">
        <v>22.4</v>
      </c>
      <c r="G65" s="15">
        <f t="shared" si="12"/>
        <v>0.74988</v>
      </c>
      <c r="I65" s="1">
        <f t="shared" si="6"/>
        <v>315</v>
      </c>
      <c r="J65" s="1">
        <v>10.1</v>
      </c>
      <c r="K65" s="15">
        <f t="shared" si="11"/>
        <v>0.09163121566</v>
      </c>
    </row>
    <row r="66" ht="14.25" customHeight="1">
      <c r="C66" s="14"/>
      <c r="E66" s="1">
        <f t="shared" si="5"/>
        <v>320</v>
      </c>
      <c r="F66" s="1">
        <v>22.1</v>
      </c>
      <c r="G66" s="15">
        <f t="shared" si="12"/>
        <v>0.725895</v>
      </c>
      <c r="I66" s="1">
        <f t="shared" si="6"/>
        <v>320</v>
      </c>
      <c r="J66" s="1">
        <v>10.0</v>
      </c>
      <c r="K66" s="15">
        <f t="shared" si="11"/>
        <v>0.08885439019</v>
      </c>
    </row>
    <row r="67" ht="14.25" customHeight="1">
      <c r="C67" s="14"/>
      <c r="E67" s="1">
        <f t="shared" si="5"/>
        <v>325</v>
      </c>
      <c r="F67" s="1">
        <v>22.0</v>
      </c>
      <c r="G67" s="15">
        <f t="shared" si="12"/>
        <v>0.7179</v>
      </c>
      <c r="I67" s="1">
        <f t="shared" si="6"/>
        <v>325</v>
      </c>
      <c r="J67" s="1">
        <v>9.9</v>
      </c>
      <c r="K67" s="15">
        <f t="shared" si="11"/>
        <v>0.08611460838</v>
      </c>
    </row>
    <row r="68" ht="14.25" customHeight="1">
      <c r="C68" s="14"/>
      <c r="E68" s="1">
        <f t="shared" si="5"/>
        <v>330</v>
      </c>
      <c r="F68" s="1">
        <v>21.7</v>
      </c>
      <c r="G68" s="15">
        <f t="shared" si="12"/>
        <v>0.693915</v>
      </c>
      <c r="I68" s="1">
        <f t="shared" si="6"/>
        <v>330</v>
      </c>
      <c r="J68" s="1">
        <v>9.8</v>
      </c>
      <c r="K68" s="15">
        <f t="shared" si="11"/>
        <v>0.08341174275</v>
      </c>
    </row>
    <row r="69" ht="14.25" customHeight="1">
      <c r="C69" s="14"/>
      <c r="E69" s="1">
        <f t="shared" si="5"/>
        <v>335</v>
      </c>
      <c r="F69" s="1">
        <v>21.5</v>
      </c>
      <c r="G69" s="15">
        <f t="shared" si="12"/>
        <v>0.677925</v>
      </c>
      <c r="I69" s="1">
        <f t="shared" si="6"/>
        <v>335</v>
      </c>
      <c r="J69" s="1">
        <v>9.8</v>
      </c>
      <c r="K69" s="15">
        <f t="shared" si="11"/>
        <v>0.08341174275</v>
      </c>
    </row>
    <row r="70" ht="14.25" customHeight="1">
      <c r="C70" s="14"/>
      <c r="E70" s="1">
        <f t="shared" si="5"/>
        <v>340</v>
      </c>
      <c r="F70" s="1">
        <v>21.3</v>
      </c>
      <c r="G70" s="15">
        <f t="shared" si="12"/>
        <v>0.661935</v>
      </c>
      <c r="I70" s="1">
        <f t="shared" si="6"/>
        <v>340</v>
      </c>
      <c r="J70" s="1">
        <v>9.7</v>
      </c>
      <c r="K70" s="15">
        <f t="shared" si="11"/>
        <v>0.08074566498</v>
      </c>
    </row>
    <row r="71" ht="14.25" customHeight="1">
      <c r="C71" s="14"/>
      <c r="E71" s="1">
        <f t="shared" si="5"/>
        <v>345</v>
      </c>
      <c r="F71" s="1">
        <v>21.1</v>
      </c>
      <c r="G71" s="15">
        <f t="shared" si="12"/>
        <v>0.645945</v>
      </c>
      <c r="I71" s="1">
        <f t="shared" si="6"/>
        <v>345</v>
      </c>
      <c r="J71" s="1">
        <v>9.6</v>
      </c>
      <c r="K71" s="15">
        <f t="shared" si="11"/>
        <v>0.07811624587</v>
      </c>
    </row>
    <row r="72" ht="14.25" customHeight="1">
      <c r="C72" s="14"/>
      <c r="E72" s="1">
        <f t="shared" si="5"/>
        <v>350</v>
      </c>
      <c r="F72" s="1">
        <v>20.8</v>
      </c>
      <c r="G72" s="15">
        <f t="shared" si="12"/>
        <v>0.62196</v>
      </c>
      <c r="I72" s="1">
        <f t="shared" si="6"/>
        <v>350</v>
      </c>
      <c r="J72" s="1">
        <v>9.6</v>
      </c>
      <c r="K72" s="15">
        <f t="shared" si="11"/>
        <v>0.07811624587</v>
      </c>
    </row>
    <row r="73" ht="14.25" customHeight="1">
      <c r="C73" s="14"/>
      <c r="E73" s="1">
        <f t="shared" si="5"/>
        <v>355</v>
      </c>
      <c r="F73" s="1">
        <v>20.7</v>
      </c>
      <c r="G73" s="15">
        <f t="shared" si="12"/>
        <v>0.613965</v>
      </c>
      <c r="I73" s="1">
        <f t="shared" si="6"/>
        <v>355</v>
      </c>
      <c r="J73" s="1">
        <v>9.5</v>
      </c>
      <c r="K73" s="15">
        <f t="shared" si="11"/>
        <v>0.07552335535</v>
      </c>
    </row>
    <row r="74" ht="14.25" customHeight="1">
      <c r="C74" s="14"/>
      <c r="E74" s="1">
        <f t="shared" si="5"/>
        <v>360</v>
      </c>
      <c r="F74" s="1">
        <v>20.4</v>
      </c>
      <c r="G74" s="15">
        <f t="shared" si="12"/>
        <v>0.58998</v>
      </c>
      <c r="I74" s="1">
        <f t="shared" si="6"/>
        <v>360</v>
      </c>
      <c r="J74" s="1">
        <v>9.4</v>
      </c>
      <c r="K74" s="15">
        <f t="shared" si="11"/>
        <v>0.07296686246</v>
      </c>
    </row>
    <row r="75" ht="14.25" customHeight="1">
      <c r="C75" s="14"/>
      <c r="E75" s="1">
        <f t="shared" si="5"/>
        <v>365</v>
      </c>
      <c r="F75" s="1">
        <v>20.2</v>
      </c>
      <c r="G75" s="15">
        <f t="shared" si="12"/>
        <v>0.57399</v>
      </c>
      <c r="K75" s="16"/>
    </row>
    <row r="76" ht="14.25" customHeight="1">
      <c r="C76" s="14"/>
      <c r="E76" s="1">
        <f t="shared" si="5"/>
        <v>370</v>
      </c>
      <c r="F76" s="1">
        <v>20.1</v>
      </c>
      <c r="G76" s="15">
        <f t="shared" si="12"/>
        <v>0.565995</v>
      </c>
      <c r="K76" s="16"/>
    </row>
    <row r="77" ht="14.25" customHeight="1">
      <c r="C77" s="14"/>
      <c r="E77" s="1">
        <f t="shared" si="5"/>
        <v>375</v>
      </c>
      <c r="F77" s="1">
        <v>19.9</v>
      </c>
      <c r="G77" s="15">
        <f t="shared" si="12"/>
        <v>0.550005</v>
      </c>
      <c r="K77" s="16"/>
    </row>
    <row r="78" ht="14.25" customHeight="1">
      <c r="C78" s="14"/>
      <c r="E78" s="1">
        <f t="shared" si="5"/>
        <v>380</v>
      </c>
      <c r="F78" s="1">
        <v>19.7</v>
      </c>
      <c r="G78" s="15">
        <f t="shared" si="12"/>
        <v>0.534015</v>
      </c>
      <c r="K78" s="16"/>
    </row>
    <row r="79" ht="14.25" customHeight="1">
      <c r="C79" s="14"/>
      <c r="E79" s="1">
        <f t="shared" si="5"/>
        <v>385</v>
      </c>
      <c r="F79" s="1">
        <v>19.5</v>
      </c>
      <c r="G79" s="15">
        <f t="shared" si="12"/>
        <v>0.518025</v>
      </c>
      <c r="K79" s="16"/>
    </row>
    <row r="80" ht="14.25" customHeight="1">
      <c r="C80" s="14"/>
      <c r="E80" s="1">
        <f t="shared" si="5"/>
        <v>390</v>
      </c>
      <c r="F80" s="1">
        <v>19.3</v>
      </c>
      <c r="G80" s="15">
        <f t="shared" si="12"/>
        <v>0.502035</v>
      </c>
      <c r="K80" s="16"/>
    </row>
    <row r="81" ht="14.25" customHeight="1">
      <c r="C81" s="14"/>
      <c r="E81" s="1">
        <f t="shared" si="5"/>
        <v>395</v>
      </c>
      <c r="F81" s="1">
        <v>19.2</v>
      </c>
      <c r="G81" s="15">
        <f t="shared" si="12"/>
        <v>0.49404</v>
      </c>
      <c r="K81" s="16"/>
    </row>
    <row r="82" ht="14.25" customHeight="1">
      <c r="C82" s="14"/>
      <c r="E82" s="1">
        <f t="shared" si="5"/>
        <v>400</v>
      </c>
      <c r="F82" s="1">
        <v>19.0</v>
      </c>
      <c r="G82" s="15">
        <f t="shared" si="12"/>
        <v>0.47805</v>
      </c>
      <c r="K82" s="16"/>
    </row>
    <row r="83" ht="14.25" customHeight="1">
      <c r="C83" s="14"/>
      <c r="E83" s="1">
        <f t="shared" si="5"/>
        <v>405</v>
      </c>
      <c r="F83" s="1">
        <v>18.8</v>
      </c>
      <c r="G83" s="15">
        <f t="shared" si="12"/>
        <v>0.46206</v>
      </c>
      <c r="K83" s="16"/>
    </row>
    <row r="84" ht="14.25" customHeight="1">
      <c r="C84" s="14"/>
      <c r="E84" s="1">
        <f t="shared" si="5"/>
        <v>410</v>
      </c>
      <c r="F84" s="1">
        <v>18.7</v>
      </c>
      <c r="G84" s="15">
        <f t="shared" si="12"/>
        <v>0.454065</v>
      </c>
      <c r="K84" s="16"/>
    </row>
    <row r="85" ht="14.25" customHeight="1">
      <c r="C85" s="14"/>
      <c r="E85" s="1">
        <f t="shared" si="5"/>
        <v>415</v>
      </c>
      <c r="F85" s="1">
        <v>18.5</v>
      </c>
      <c r="G85" s="15">
        <f t="shared" si="12"/>
        <v>0.438075</v>
      </c>
      <c r="K85" s="16"/>
    </row>
    <row r="86" ht="14.25" customHeight="1">
      <c r="C86" s="14"/>
      <c r="E86" s="1">
        <f t="shared" si="5"/>
        <v>420</v>
      </c>
      <c r="F86" s="1">
        <v>18.4</v>
      </c>
      <c r="G86" s="15">
        <f t="shared" si="12"/>
        <v>0.43008</v>
      </c>
      <c r="K86" s="16"/>
    </row>
    <row r="87" ht="14.25" customHeight="1">
      <c r="C87" s="14"/>
      <c r="E87" s="1">
        <f t="shared" si="5"/>
        <v>425</v>
      </c>
      <c r="F87" s="1">
        <v>18.2</v>
      </c>
      <c r="G87" s="15">
        <f t="shared" si="12"/>
        <v>0.41409</v>
      </c>
      <c r="K87" s="16"/>
    </row>
    <row r="88" ht="14.25" customHeight="1">
      <c r="C88" s="14"/>
      <c r="E88" s="1">
        <f t="shared" si="5"/>
        <v>430</v>
      </c>
      <c r="F88" s="1">
        <v>18.1</v>
      </c>
      <c r="G88" s="15">
        <f t="shared" si="12"/>
        <v>0.406095</v>
      </c>
      <c r="K88" s="16"/>
    </row>
    <row r="89" ht="14.25" customHeight="1">
      <c r="C89" s="14"/>
      <c r="E89" s="1">
        <f t="shared" si="5"/>
        <v>435</v>
      </c>
      <c r="F89" s="1">
        <v>17.9</v>
      </c>
      <c r="G89" s="15">
        <f t="shared" si="12"/>
        <v>0.390105</v>
      </c>
      <c r="K89" s="16"/>
    </row>
    <row r="90" ht="14.25" customHeight="1">
      <c r="C90" s="14"/>
      <c r="E90" s="1">
        <f t="shared" si="5"/>
        <v>440</v>
      </c>
      <c r="F90" s="1">
        <v>17.8</v>
      </c>
      <c r="G90" s="15">
        <f t="shared" si="12"/>
        <v>0.38211</v>
      </c>
      <c r="K90" s="16"/>
    </row>
    <row r="91" ht="14.25" customHeight="1">
      <c r="C91" s="14"/>
      <c r="E91" s="1">
        <f t="shared" si="5"/>
        <v>445</v>
      </c>
      <c r="F91" s="1">
        <v>17.6</v>
      </c>
      <c r="G91" s="15">
        <f t="shared" si="12"/>
        <v>0.36612</v>
      </c>
      <c r="K91" s="16"/>
    </row>
    <row r="92" ht="14.25" customHeight="1">
      <c r="C92" s="14"/>
      <c r="E92" s="1">
        <f t="shared" si="5"/>
        <v>450</v>
      </c>
      <c r="F92" s="1">
        <v>17.5</v>
      </c>
      <c r="G92" s="15">
        <f t="shared" si="12"/>
        <v>0.358125</v>
      </c>
      <c r="K92" s="16"/>
    </row>
    <row r="93" ht="14.25" customHeight="1">
      <c r="C93" s="14"/>
      <c r="E93" s="1">
        <f t="shared" si="5"/>
        <v>455</v>
      </c>
      <c r="F93" s="1">
        <v>17.4</v>
      </c>
      <c r="G93" s="15">
        <f t="shared" si="12"/>
        <v>0.35013</v>
      </c>
      <c r="K93" s="16"/>
    </row>
    <row r="94" ht="14.25" customHeight="1">
      <c r="C94" s="14"/>
      <c r="E94" s="1">
        <f t="shared" si="5"/>
        <v>460</v>
      </c>
      <c r="F94" s="1">
        <v>17.2</v>
      </c>
      <c r="G94" s="15">
        <f t="shared" si="12"/>
        <v>0.33414</v>
      </c>
      <c r="K94" s="16"/>
    </row>
    <row r="95" ht="14.25" customHeight="1">
      <c r="C95" s="14"/>
      <c r="E95" s="1">
        <f t="shared" si="5"/>
        <v>465</v>
      </c>
      <c r="F95" s="1">
        <v>17.1</v>
      </c>
      <c r="G95" s="15">
        <f t="shared" si="12"/>
        <v>0.326145</v>
      </c>
      <c r="K95" s="16"/>
    </row>
    <row r="96" ht="14.25" customHeight="1">
      <c r="C96" s="14"/>
      <c r="E96" s="1">
        <f t="shared" si="5"/>
        <v>470</v>
      </c>
      <c r="F96" s="1">
        <v>17.0</v>
      </c>
      <c r="G96" s="15">
        <f t="shared" si="12"/>
        <v>0.31815</v>
      </c>
      <c r="K96" s="16"/>
    </row>
    <row r="97" ht="14.25" customHeight="1">
      <c r="C97" s="14"/>
      <c r="E97" s="1">
        <f t="shared" si="5"/>
        <v>475</v>
      </c>
      <c r="F97" s="1">
        <v>16.8</v>
      </c>
      <c r="G97" s="15">
        <f t="shared" si="12"/>
        <v>0.30216</v>
      </c>
      <c r="K97" s="16"/>
    </row>
    <row r="98" ht="14.25" customHeight="1">
      <c r="C98" s="14"/>
      <c r="E98" s="1">
        <f t="shared" si="5"/>
        <v>480</v>
      </c>
      <c r="F98" s="1">
        <v>16.7</v>
      </c>
      <c r="G98" s="15">
        <f t="shared" si="12"/>
        <v>0.294165</v>
      </c>
      <c r="K98" s="16"/>
    </row>
    <row r="99" ht="14.25" customHeight="1">
      <c r="C99" s="14"/>
      <c r="G99" s="16"/>
      <c r="K99" s="16"/>
    </row>
    <row r="100" ht="14.25" customHeight="1">
      <c r="C100" s="14"/>
      <c r="G100" s="16"/>
      <c r="K100" s="16"/>
    </row>
    <row r="101" ht="14.25" customHeight="1">
      <c r="C101" s="14"/>
      <c r="G101" s="16"/>
      <c r="K101" s="16"/>
    </row>
    <row r="102" ht="14.25" customHeight="1">
      <c r="C102" s="14"/>
      <c r="G102" s="16"/>
      <c r="K102" s="16"/>
    </row>
    <row r="103" ht="14.25" customHeight="1">
      <c r="C103" s="14"/>
      <c r="G103" s="16"/>
      <c r="K103" s="16"/>
    </row>
    <row r="104" ht="14.25" customHeight="1">
      <c r="C104" s="14"/>
      <c r="G104" s="16"/>
      <c r="K104" s="16"/>
    </row>
    <row r="105" ht="14.25" customHeight="1">
      <c r="C105" s="14"/>
      <c r="G105" s="16"/>
      <c r="K105" s="16"/>
    </row>
    <row r="106" ht="14.25" customHeight="1">
      <c r="C106" s="14"/>
      <c r="G106" s="16"/>
      <c r="K106" s="16"/>
    </row>
    <row r="107" ht="14.25" customHeight="1">
      <c r="C107" s="14"/>
      <c r="G107" s="16"/>
      <c r="K107" s="16"/>
    </row>
    <row r="108" ht="14.25" customHeight="1">
      <c r="C108" s="14"/>
      <c r="G108" s="16"/>
      <c r="K108" s="16"/>
    </row>
    <row r="109" ht="14.25" customHeight="1">
      <c r="C109" s="14"/>
      <c r="G109" s="16"/>
      <c r="K109" s="16"/>
    </row>
    <row r="110" ht="14.25" customHeight="1">
      <c r="C110" s="14"/>
      <c r="G110" s="16"/>
      <c r="K110" s="16"/>
    </row>
    <row r="111" ht="14.25" customHeight="1">
      <c r="C111" s="14"/>
      <c r="G111" s="16"/>
      <c r="K111" s="16"/>
    </row>
    <row r="112" ht="14.25" customHeight="1">
      <c r="C112" s="14"/>
      <c r="G112" s="16"/>
      <c r="K112" s="16"/>
    </row>
    <row r="113" ht="14.25" customHeight="1">
      <c r="C113" s="14"/>
      <c r="G113" s="16"/>
      <c r="K113" s="16"/>
    </row>
    <row r="114" ht="14.25" customHeight="1">
      <c r="C114" s="14"/>
      <c r="G114" s="16"/>
      <c r="K114" s="16"/>
    </row>
    <row r="115" ht="14.25" customHeight="1">
      <c r="C115" s="14"/>
      <c r="G115" s="16"/>
      <c r="K115" s="16"/>
    </row>
    <row r="116" ht="14.25" customHeight="1">
      <c r="C116" s="14"/>
      <c r="G116" s="16"/>
      <c r="K116" s="16"/>
    </row>
    <row r="117" ht="14.25" customHeight="1">
      <c r="C117" s="14"/>
      <c r="G117" s="16"/>
      <c r="K117" s="16"/>
    </row>
    <row r="118" ht="14.25" customHeight="1">
      <c r="C118" s="14"/>
      <c r="G118" s="16"/>
      <c r="K118" s="16"/>
    </row>
    <row r="119" ht="14.25" customHeight="1">
      <c r="C119" s="14"/>
      <c r="G119" s="16"/>
      <c r="K119" s="16"/>
    </row>
    <row r="120" ht="14.25" customHeight="1">
      <c r="C120" s="14"/>
      <c r="G120" s="16"/>
      <c r="K120" s="16"/>
    </row>
    <row r="121" ht="14.25" customHeight="1">
      <c r="C121" s="14"/>
      <c r="G121" s="16"/>
      <c r="K121" s="16"/>
    </row>
    <row r="122" ht="14.25" customHeight="1">
      <c r="C122" s="14"/>
      <c r="G122" s="16"/>
      <c r="K122" s="16"/>
    </row>
    <row r="123" ht="14.25" customHeight="1">
      <c r="C123" s="14"/>
      <c r="G123" s="16"/>
      <c r="K123" s="16"/>
    </row>
    <row r="124" ht="14.25" customHeight="1">
      <c r="C124" s="14"/>
      <c r="G124" s="16"/>
      <c r="K124" s="16"/>
    </row>
    <row r="125" ht="14.25" customHeight="1">
      <c r="C125" s="14"/>
      <c r="G125" s="16"/>
      <c r="K125" s="16"/>
    </row>
    <row r="126" ht="14.25" customHeight="1">
      <c r="C126" s="14"/>
      <c r="G126" s="16"/>
      <c r="K126" s="16"/>
    </row>
    <row r="127" ht="14.25" customHeight="1">
      <c r="C127" s="14"/>
      <c r="G127" s="16"/>
      <c r="K127" s="16"/>
    </row>
    <row r="128" ht="14.25" customHeight="1">
      <c r="C128" s="14"/>
      <c r="G128" s="16"/>
      <c r="K128" s="16"/>
    </row>
    <row r="129" ht="14.25" customHeight="1">
      <c r="C129" s="14"/>
      <c r="G129" s="16"/>
      <c r="K129" s="16"/>
    </row>
    <row r="130" ht="14.25" customHeight="1">
      <c r="C130" s="14"/>
      <c r="G130" s="16"/>
      <c r="K130" s="16"/>
    </row>
    <row r="131" ht="14.25" customHeight="1">
      <c r="C131" s="14"/>
      <c r="G131" s="16"/>
      <c r="K131" s="16"/>
    </row>
    <row r="132" ht="14.25" customHeight="1">
      <c r="C132" s="14"/>
      <c r="G132" s="16"/>
      <c r="K132" s="16"/>
    </row>
    <row r="133" ht="14.25" customHeight="1">
      <c r="C133" s="14"/>
      <c r="G133" s="16"/>
      <c r="K133" s="16"/>
    </row>
    <row r="134" ht="14.25" customHeight="1">
      <c r="C134" s="14"/>
      <c r="G134" s="16"/>
      <c r="K134" s="16"/>
    </row>
    <row r="135" ht="14.25" customHeight="1">
      <c r="C135" s="14"/>
      <c r="G135" s="16"/>
      <c r="K135" s="16"/>
    </row>
    <row r="136" ht="14.25" customHeight="1">
      <c r="C136" s="14"/>
      <c r="G136" s="16"/>
      <c r="K136" s="16"/>
    </row>
    <row r="137" ht="14.25" customHeight="1">
      <c r="C137" s="14"/>
      <c r="G137" s="16"/>
      <c r="K137" s="16"/>
    </row>
    <row r="138" ht="14.25" customHeight="1">
      <c r="C138" s="14"/>
      <c r="G138" s="16"/>
      <c r="K138" s="16"/>
    </row>
    <row r="139" ht="14.25" customHeight="1">
      <c r="C139" s="14"/>
      <c r="G139" s="16"/>
      <c r="K139" s="16"/>
    </row>
    <row r="140" ht="14.25" customHeight="1">
      <c r="C140" s="14"/>
      <c r="G140" s="16"/>
      <c r="K140" s="16"/>
    </row>
    <row r="141" ht="14.25" customHeight="1">
      <c r="C141" s="14"/>
      <c r="G141" s="16"/>
      <c r="K141" s="16"/>
    </row>
    <row r="142" ht="14.25" customHeight="1">
      <c r="C142" s="14"/>
      <c r="G142" s="16"/>
      <c r="K142" s="16"/>
    </row>
    <row r="143" ht="14.25" customHeight="1">
      <c r="C143" s="14"/>
      <c r="G143" s="16"/>
      <c r="K143" s="16"/>
    </row>
    <row r="144" ht="14.25" customHeight="1">
      <c r="C144" s="14"/>
      <c r="G144" s="16"/>
      <c r="K144" s="16"/>
    </row>
    <row r="145" ht="14.25" customHeight="1">
      <c r="C145" s="14"/>
      <c r="G145" s="16"/>
      <c r="K145" s="16"/>
    </row>
    <row r="146" ht="14.25" customHeight="1">
      <c r="C146" s="14"/>
      <c r="G146" s="16"/>
      <c r="K146" s="16"/>
    </row>
    <row r="147" ht="14.25" customHeight="1">
      <c r="C147" s="14"/>
      <c r="G147" s="16"/>
      <c r="K147" s="16"/>
    </row>
    <row r="148" ht="14.25" customHeight="1">
      <c r="C148" s="14"/>
      <c r="G148" s="16"/>
      <c r="K148" s="16"/>
    </row>
    <row r="149" ht="14.25" customHeight="1">
      <c r="C149" s="14"/>
      <c r="G149" s="16"/>
      <c r="K149" s="16"/>
    </row>
    <row r="150" ht="14.25" customHeight="1">
      <c r="C150" s="14"/>
      <c r="G150" s="16"/>
      <c r="K150" s="16"/>
    </row>
    <row r="151" ht="14.25" customHeight="1">
      <c r="C151" s="14"/>
      <c r="G151" s="16"/>
      <c r="K151" s="16"/>
    </row>
    <row r="152" ht="14.25" customHeight="1">
      <c r="C152" s="14"/>
      <c r="G152" s="16"/>
      <c r="K152" s="16"/>
    </row>
    <row r="153" ht="14.25" customHeight="1">
      <c r="C153" s="14"/>
      <c r="G153" s="16"/>
      <c r="K153" s="16"/>
    </row>
    <row r="154" ht="14.25" customHeight="1">
      <c r="C154" s="14"/>
      <c r="G154" s="16"/>
      <c r="K154" s="16"/>
    </row>
    <row r="155" ht="14.25" customHeight="1">
      <c r="C155" s="14"/>
      <c r="G155" s="16"/>
      <c r="K155" s="16"/>
    </row>
    <row r="156" ht="14.25" customHeight="1">
      <c r="C156" s="14"/>
      <c r="G156" s="16"/>
      <c r="K156" s="16"/>
    </row>
    <row r="157" ht="14.25" customHeight="1">
      <c r="C157" s="14"/>
      <c r="G157" s="16"/>
      <c r="K157" s="16"/>
    </row>
    <row r="158" ht="14.25" customHeight="1">
      <c r="C158" s="14"/>
      <c r="G158" s="16"/>
      <c r="K158" s="16"/>
    </row>
    <row r="159" ht="14.25" customHeight="1">
      <c r="C159" s="14"/>
      <c r="G159" s="16"/>
      <c r="K159" s="16"/>
    </row>
    <row r="160" ht="14.25" customHeight="1">
      <c r="C160" s="14"/>
      <c r="G160" s="16"/>
      <c r="K160" s="16"/>
    </row>
    <row r="161" ht="14.25" customHeight="1">
      <c r="C161" s="14"/>
      <c r="G161" s="16"/>
      <c r="K161" s="16"/>
    </row>
    <row r="162" ht="14.25" customHeight="1">
      <c r="C162" s="14"/>
      <c r="G162" s="16"/>
      <c r="K162" s="16"/>
    </row>
    <row r="163" ht="14.25" customHeight="1">
      <c r="C163" s="14"/>
      <c r="G163" s="16"/>
      <c r="K163" s="16"/>
    </row>
    <row r="164" ht="14.25" customHeight="1">
      <c r="C164" s="14"/>
      <c r="G164" s="16"/>
      <c r="K164" s="16"/>
    </row>
    <row r="165" ht="14.25" customHeight="1">
      <c r="C165" s="14"/>
      <c r="G165" s="16"/>
      <c r="K165" s="16"/>
    </row>
    <row r="166" ht="14.25" customHeight="1">
      <c r="C166" s="14"/>
      <c r="G166" s="16"/>
      <c r="K166" s="16"/>
    </row>
    <row r="167" ht="14.25" customHeight="1">
      <c r="C167" s="14"/>
      <c r="G167" s="16"/>
      <c r="K167" s="16"/>
    </row>
    <row r="168" ht="14.25" customHeight="1">
      <c r="C168" s="14"/>
      <c r="G168" s="16"/>
      <c r="K168" s="16"/>
    </row>
    <row r="169" ht="14.25" customHeight="1">
      <c r="C169" s="14"/>
      <c r="G169" s="16"/>
      <c r="K169" s="16"/>
    </row>
    <row r="170" ht="14.25" customHeight="1">
      <c r="C170" s="14"/>
      <c r="G170" s="16"/>
      <c r="K170" s="16"/>
    </row>
    <row r="171" ht="14.25" customHeight="1">
      <c r="C171" s="14"/>
      <c r="G171" s="16"/>
      <c r="K171" s="16"/>
    </row>
    <row r="172" ht="14.25" customHeight="1">
      <c r="C172" s="14"/>
      <c r="G172" s="16"/>
      <c r="K172" s="16"/>
    </row>
    <row r="173" ht="14.25" customHeight="1">
      <c r="C173" s="14"/>
      <c r="G173" s="16"/>
      <c r="K173" s="16"/>
    </row>
    <row r="174" ht="14.25" customHeight="1">
      <c r="C174" s="14"/>
      <c r="G174" s="16"/>
      <c r="K174" s="16"/>
    </row>
    <row r="175" ht="14.25" customHeight="1">
      <c r="C175" s="14"/>
      <c r="G175" s="16"/>
      <c r="K175" s="16"/>
    </row>
    <row r="176" ht="14.25" customHeight="1">
      <c r="C176" s="14"/>
      <c r="G176" s="16"/>
      <c r="K176" s="16"/>
    </row>
    <row r="177" ht="14.25" customHeight="1">
      <c r="C177" s="14"/>
      <c r="G177" s="16"/>
      <c r="K177" s="16"/>
    </row>
    <row r="178" ht="14.25" customHeight="1">
      <c r="C178" s="14"/>
      <c r="G178" s="16"/>
      <c r="K178" s="16"/>
    </row>
    <row r="179" ht="14.25" customHeight="1">
      <c r="C179" s="14"/>
      <c r="G179" s="16"/>
      <c r="K179" s="16"/>
    </row>
    <row r="180" ht="14.25" customHeight="1">
      <c r="C180" s="14"/>
      <c r="G180" s="16"/>
      <c r="K180" s="16"/>
    </row>
    <row r="181" ht="14.25" customHeight="1">
      <c r="C181" s="14"/>
      <c r="G181" s="16"/>
      <c r="K181" s="16"/>
    </row>
    <row r="182" ht="14.25" customHeight="1">
      <c r="C182" s="14"/>
      <c r="G182" s="16"/>
      <c r="K182" s="16"/>
    </row>
    <row r="183" ht="14.25" customHeight="1">
      <c r="C183" s="14"/>
      <c r="G183" s="16"/>
      <c r="K183" s="16"/>
    </row>
    <row r="184" ht="14.25" customHeight="1">
      <c r="C184" s="14"/>
      <c r="G184" s="16"/>
      <c r="K184" s="16"/>
    </row>
    <row r="185" ht="14.25" customHeight="1">
      <c r="C185" s="14"/>
      <c r="G185" s="16"/>
      <c r="K185" s="16"/>
    </row>
    <row r="186" ht="14.25" customHeight="1">
      <c r="C186" s="14"/>
      <c r="G186" s="16"/>
      <c r="K186" s="16"/>
    </row>
    <row r="187" ht="14.25" customHeight="1">
      <c r="C187" s="14"/>
      <c r="G187" s="16"/>
      <c r="K187" s="16"/>
    </row>
    <row r="188" ht="14.25" customHeight="1">
      <c r="C188" s="14"/>
      <c r="G188" s="16"/>
      <c r="K188" s="16"/>
    </row>
    <row r="189" ht="14.25" customHeight="1">
      <c r="C189" s="14"/>
      <c r="G189" s="16"/>
      <c r="K189" s="16"/>
    </row>
    <row r="190" ht="14.25" customHeight="1">
      <c r="C190" s="14"/>
      <c r="G190" s="16"/>
      <c r="K190" s="16"/>
    </row>
    <row r="191" ht="14.25" customHeight="1">
      <c r="C191" s="14"/>
      <c r="G191" s="16"/>
      <c r="K191" s="16"/>
    </row>
    <row r="192" ht="14.25" customHeight="1">
      <c r="C192" s="14"/>
      <c r="G192" s="16"/>
      <c r="K192" s="16"/>
    </row>
    <row r="193" ht="14.25" customHeight="1">
      <c r="C193" s="14"/>
      <c r="G193" s="16"/>
      <c r="K193" s="16"/>
    </row>
    <row r="194" ht="14.25" customHeight="1">
      <c r="C194" s="14"/>
      <c r="G194" s="16"/>
      <c r="K194" s="16"/>
    </row>
    <row r="195" ht="14.25" customHeight="1">
      <c r="C195" s="14"/>
      <c r="G195" s="16"/>
      <c r="K195" s="16"/>
    </row>
    <row r="196" ht="14.25" customHeight="1">
      <c r="C196" s="14"/>
      <c r="G196" s="16"/>
      <c r="K196" s="16"/>
    </row>
    <row r="197" ht="14.25" customHeight="1">
      <c r="C197" s="14"/>
      <c r="G197" s="16"/>
      <c r="K197" s="16"/>
    </row>
    <row r="198" ht="14.25" customHeight="1">
      <c r="C198" s="14"/>
      <c r="G198" s="16"/>
      <c r="K198" s="16"/>
    </row>
    <row r="199" ht="14.25" customHeight="1">
      <c r="C199" s="14"/>
      <c r="G199" s="16"/>
      <c r="K199" s="16"/>
    </row>
    <row r="200" ht="14.25" customHeight="1">
      <c r="C200" s="14"/>
      <c r="G200" s="16"/>
      <c r="K200" s="16"/>
    </row>
    <row r="201" ht="14.25" customHeight="1">
      <c r="C201" s="14"/>
      <c r="G201" s="16"/>
      <c r="K201" s="16"/>
    </row>
    <row r="202" ht="14.25" customHeight="1">
      <c r="C202" s="14"/>
      <c r="G202" s="16"/>
      <c r="K202" s="16"/>
    </row>
    <row r="203" ht="14.25" customHeight="1">
      <c r="C203" s="14"/>
      <c r="G203" s="16"/>
      <c r="K203" s="16"/>
    </row>
    <row r="204" ht="14.25" customHeight="1">
      <c r="C204" s="14"/>
      <c r="G204" s="16"/>
      <c r="K204" s="16"/>
    </row>
    <row r="205" ht="14.25" customHeight="1">
      <c r="C205" s="14"/>
      <c r="G205" s="16"/>
      <c r="K205" s="16"/>
    </row>
    <row r="206" ht="14.25" customHeight="1">
      <c r="C206" s="14"/>
      <c r="G206" s="16"/>
      <c r="K206" s="16"/>
    </row>
    <row r="207" ht="14.25" customHeight="1">
      <c r="C207" s="14"/>
      <c r="G207" s="16"/>
      <c r="K207" s="16"/>
    </row>
    <row r="208" ht="14.25" customHeight="1">
      <c r="C208" s="14"/>
      <c r="G208" s="16"/>
      <c r="K208" s="16"/>
    </row>
    <row r="209" ht="14.25" customHeight="1">
      <c r="C209" s="14"/>
      <c r="G209" s="16"/>
      <c r="K209" s="16"/>
    </row>
    <row r="210" ht="14.25" customHeight="1">
      <c r="C210" s="14"/>
      <c r="G210" s="16"/>
      <c r="K210" s="16"/>
    </row>
    <row r="211" ht="14.25" customHeight="1">
      <c r="C211" s="14"/>
      <c r="G211" s="16"/>
      <c r="K211" s="16"/>
    </row>
    <row r="212" ht="14.25" customHeight="1">
      <c r="C212" s="14"/>
      <c r="G212" s="16"/>
      <c r="K212" s="16"/>
    </row>
    <row r="213" ht="14.25" customHeight="1">
      <c r="C213" s="14"/>
      <c r="G213" s="16"/>
      <c r="K213" s="16"/>
    </row>
    <row r="214" ht="14.25" customHeight="1">
      <c r="C214" s="14"/>
      <c r="G214" s="16"/>
      <c r="K214" s="16"/>
    </row>
    <row r="215" ht="14.25" customHeight="1">
      <c r="C215" s="14"/>
      <c r="G215" s="16"/>
      <c r="K215" s="16"/>
    </row>
    <row r="216" ht="14.25" customHeight="1">
      <c r="C216" s="14"/>
      <c r="G216" s="16"/>
      <c r="K216" s="16"/>
    </row>
    <row r="217" ht="14.25" customHeight="1">
      <c r="C217" s="14"/>
      <c r="G217" s="16"/>
      <c r="K217" s="16"/>
    </row>
    <row r="218" ht="14.25" customHeight="1">
      <c r="C218" s="14"/>
      <c r="G218" s="16"/>
      <c r="K218" s="16"/>
    </row>
    <row r="219" ht="14.25" customHeight="1">
      <c r="C219" s="14"/>
      <c r="G219" s="16"/>
      <c r="K219" s="16"/>
    </row>
    <row r="220" ht="14.25" customHeight="1">
      <c r="C220" s="14"/>
      <c r="G220" s="16"/>
      <c r="K220" s="16"/>
    </row>
    <row r="221" ht="14.25" customHeight="1">
      <c r="C221" s="14"/>
      <c r="G221" s="16"/>
      <c r="K221" s="16"/>
    </row>
    <row r="222" ht="14.25" customHeight="1">
      <c r="C222" s="14"/>
      <c r="G222" s="16"/>
      <c r="K222" s="16"/>
    </row>
    <row r="223" ht="14.25" customHeight="1">
      <c r="C223" s="14"/>
      <c r="G223" s="16"/>
      <c r="K223" s="16"/>
    </row>
    <row r="224" ht="14.25" customHeight="1">
      <c r="C224" s="14"/>
      <c r="G224" s="16"/>
      <c r="K224" s="16"/>
    </row>
    <row r="225" ht="14.25" customHeight="1">
      <c r="C225" s="14"/>
      <c r="G225" s="16"/>
      <c r="K225" s="16"/>
    </row>
    <row r="226" ht="14.25" customHeight="1">
      <c r="C226" s="14"/>
      <c r="G226" s="16"/>
      <c r="K226" s="16"/>
    </row>
    <row r="227" ht="14.25" customHeight="1">
      <c r="C227" s="14"/>
      <c r="G227" s="16"/>
      <c r="K227" s="16"/>
    </row>
    <row r="228" ht="14.25" customHeight="1">
      <c r="C228" s="14"/>
      <c r="G228" s="16"/>
      <c r="K228" s="16"/>
    </row>
    <row r="229" ht="14.25" customHeight="1">
      <c r="C229" s="14"/>
      <c r="G229" s="16"/>
      <c r="K229" s="16"/>
    </row>
    <row r="230" ht="14.25" customHeight="1">
      <c r="C230" s="14"/>
      <c r="G230" s="16"/>
      <c r="K230" s="16"/>
    </row>
    <row r="231" ht="14.25" customHeight="1">
      <c r="C231" s="14"/>
      <c r="G231" s="16"/>
      <c r="K231" s="16"/>
    </row>
    <row r="232" ht="14.25" customHeight="1">
      <c r="C232" s="14"/>
      <c r="G232" s="16"/>
      <c r="K232" s="16"/>
    </row>
    <row r="233" ht="14.25" customHeight="1">
      <c r="C233" s="14"/>
      <c r="G233" s="16"/>
      <c r="K233" s="16"/>
    </row>
    <row r="234" ht="14.25" customHeight="1">
      <c r="C234" s="14"/>
      <c r="G234" s="16"/>
      <c r="K234" s="16"/>
    </row>
    <row r="235" ht="14.25" customHeight="1">
      <c r="C235" s="14"/>
      <c r="G235" s="16"/>
      <c r="K235" s="16"/>
    </row>
    <row r="236" ht="14.25" customHeight="1">
      <c r="C236" s="14"/>
      <c r="G236" s="16"/>
      <c r="K236" s="16"/>
    </row>
    <row r="237" ht="14.25" customHeight="1">
      <c r="C237" s="14"/>
      <c r="G237" s="16"/>
      <c r="K237" s="16"/>
    </row>
    <row r="238" ht="14.25" customHeight="1">
      <c r="C238" s="14"/>
      <c r="G238" s="16"/>
      <c r="K238" s="16"/>
    </row>
    <row r="239" ht="14.25" customHeight="1">
      <c r="C239" s="14"/>
      <c r="G239" s="16"/>
      <c r="K239" s="16"/>
    </row>
    <row r="240" ht="14.25" customHeight="1">
      <c r="C240" s="14"/>
      <c r="G240" s="16"/>
      <c r="K240" s="16"/>
    </row>
    <row r="241" ht="14.25" customHeight="1">
      <c r="C241" s="14"/>
      <c r="G241" s="16"/>
      <c r="K241" s="16"/>
    </row>
    <row r="242" ht="14.25" customHeight="1">
      <c r="C242" s="14"/>
      <c r="G242" s="16"/>
      <c r="K242" s="16"/>
    </row>
    <row r="243" ht="14.25" customHeight="1">
      <c r="C243" s="14"/>
      <c r="G243" s="16"/>
      <c r="K243" s="16"/>
    </row>
    <row r="244" ht="14.25" customHeight="1">
      <c r="C244" s="14"/>
      <c r="G244" s="16"/>
      <c r="K244" s="16"/>
    </row>
    <row r="245" ht="14.25" customHeight="1">
      <c r="C245" s="14"/>
      <c r="G245" s="16"/>
      <c r="K245" s="16"/>
    </row>
    <row r="246" ht="14.25" customHeight="1">
      <c r="C246" s="14"/>
      <c r="G246" s="16"/>
      <c r="K246" s="16"/>
    </row>
    <row r="247" ht="14.25" customHeight="1">
      <c r="C247" s="14"/>
      <c r="G247" s="16"/>
      <c r="K247" s="16"/>
    </row>
    <row r="248" ht="14.25" customHeight="1">
      <c r="C248" s="14"/>
      <c r="G248" s="16"/>
      <c r="K248" s="16"/>
    </row>
    <row r="249" ht="14.25" customHeight="1">
      <c r="C249" s="14"/>
      <c r="G249" s="16"/>
      <c r="K249" s="16"/>
    </row>
    <row r="250" ht="14.25" customHeight="1">
      <c r="C250" s="14"/>
      <c r="G250" s="16"/>
      <c r="K250" s="16"/>
    </row>
    <row r="251" ht="14.25" customHeight="1">
      <c r="C251" s="14"/>
      <c r="G251" s="16"/>
      <c r="K251" s="16"/>
    </row>
    <row r="252" ht="14.25" customHeight="1">
      <c r="C252" s="14"/>
      <c r="G252" s="16"/>
      <c r="K252" s="16"/>
    </row>
    <row r="253" ht="14.25" customHeight="1">
      <c r="C253" s="14"/>
      <c r="G253" s="16"/>
      <c r="K253" s="16"/>
    </row>
    <row r="254" ht="14.25" customHeight="1">
      <c r="C254" s="14"/>
      <c r="G254" s="16"/>
      <c r="K254" s="16"/>
    </row>
    <row r="255" ht="14.25" customHeight="1">
      <c r="C255" s="14"/>
      <c r="G255" s="16"/>
      <c r="K255" s="16"/>
    </row>
    <row r="256" ht="14.25" customHeight="1">
      <c r="C256" s="14"/>
      <c r="G256" s="16"/>
      <c r="K256" s="16"/>
    </row>
    <row r="257" ht="14.25" customHeight="1">
      <c r="C257" s="14"/>
      <c r="G257" s="16"/>
      <c r="K257" s="16"/>
    </row>
    <row r="258" ht="14.25" customHeight="1">
      <c r="C258" s="14"/>
      <c r="G258" s="16"/>
      <c r="K258" s="16"/>
    </row>
    <row r="259" ht="14.25" customHeight="1">
      <c r="C259" s="14"/>
      <c r="G259" s="16"/>
      <c r="K259" s="16"/>
    </row>
    <row r="260" ht="14.25" customHeight="1">
      <c r="C260" s="14"/>
      <c r="G260" s="16"/>
      <c r="K260" s="16"/>
    </row>
    <row r="261" ht="14.25" customHeight="1">
      <c r="C261" s="14"/>
      <c r="G261" s="16"/>
      <c r="K261" s="16"/>
    </row>
    <row r="262" ht="14.25" customHeight="1">
      <c r="C262" s="14"/>
      <c r="G262" s="16"/>
      <c r="K262" s="16"/>
    </row>
    <row r="263" ht="14.25" customHeight="1">
      <c r="C263" s="14"/>
      <c r="G263" s="16"/>
      <c r="K263" s="16"/>
    </row>
    <row r="264" ht="14.25" customHeight="1">
      <c r="C264" s="14"/>
      <c r="G264" s="16"/>
      <c r="K264" s="16"/>
    </row>
    <row r="265" ht="14.25" customHeight="1">
      <c r="C265" s="14"/>
      <c r="G265" s="16"/>
      <c r="K265" s="16"/>
    </row>
    <row r="266" ht="14.25" customHeight="1">
      <c r="C266" s="14"/>
      <c r="G266" s="16"/>
      <c r="K266" s="16"/>
    </row>
    <row r="267" ht="14.25" customHeight="1">
      <c r="C267" s="14"/>
      <c r="G267" s="16"/>
      <c r="K267" s="16"/>
    </row>
    <row r="268" ht="14.25" customHeight="1">
      <c r="C268" s="14"/>
      <c r="G268" s="16"/>
      <c r="K268" s="16"/>
    </row>
    <row r="269" ht="14.25" customHeight="1">
      <c r="C269" s="14"/>
      <c r="G269" s="16"/>
      <c r="K269" s="16"/>
    </row>
    <row r="270" ht="14.25" customHeight="1">
      <c r="C270" s="14"/>
      <c r="G270" s="16"/>
      <c r="K270" s="16"/>
    </row>
    <row r="271" ht="14.25" customHeight="1">
      <c r="C271" s="14"/>
      <c r="G271" s="16"/>
      <c r="K271" s="16"/>
    </row>
    <row r="272" ht="14.25" customHeight="1">
      <c r="C272" s="14"/>
      <c r="G272" s="16"/>
      <c r="K272" s="16"/>
    </row>
    <row r="273" ht="14.25" customHeight="1">
      <c r="C273" s="14"/>
      <c r="G273" s="16"/>
      <c r="K273" s="16"/>
    </row>
    <row r="274" ht="14.25" customHeight="1">
      <c r="C274" s="14"/>
      <c r="G274" s="16"/>
      <c r="K274" s="16"/>
    </row>
    <row r="275" ht="14.25" customHeight="1">
      <c r="C275" s="14"/>
      <c r="G275" s="16"/>
      <c r="K275" s="16"/>
    </row>
    <row r="276" ht="14.25" customHeight="1">
      <c r="C276" s="14"/>
      <c r="G276" s="16"/>
      <c r="K276" s="16"/>
    </row>
    <row r="277" ht="14.25" customHeight="1">
      <c r="C277" s="14"/>
      <c r="G277" s="16"/>
      <c r="K277" s="16"/>
    </row>
    <row r="278" ht="14.25" customHeight="1">
      <c r="C278" s="14"/>
      <c r="G278" s="16"/>
      <c r="K278" s="16"/>
    </row>
    <row r="279" ht="14.25" customHeight="1">
      <c r="C279" s="14"/>
      <c r="G279" s="16"/>
      <c r="K279" s="16"/>
    </row>
    <row r="280" ht="14.25" customHeight="1">
      <c r="C280" s="14"/>
      <c r="G280" s="16"/>
      <c r="K280" s="16"/>
    </row>
    <row r="281" ht="14.25" customHeight="1">
      <c r="C281" s="14"/>
      <c r="G281" s="16"/>
      <c r="K281" s="16"/>
    </row>
    <row r="282" ht="14.25" customHeight="1">
      <c r="C282" s="14"/>
      <c r="G282" s="16"/>
      <c r="K282" s="16"/>
    </row>
    <row r="283" ht="14.25" customHeight="1">
      <c r="C283" s="14"/>
      <c r="G283" s="16"/>
      <c r="K283" s="16"/>
    </row>
    <row r="284" ht="14.25" customHeight="1">
      <c r="C284" s="14"/>
      <c r="G284" s="16"/>
      <c r="K284" s="16"/>
    </row>
    <row r="285" ht="14.25" customHeight="1">
      <c r="C285" s="14"/>
      <c r="G285" s="16"/>
      <c r="K285" s="16"/>
    </row>
    <row r="286" ht="14.25" customHeight="1">
      <c r="C286" s="14"/>
      <c r="G286" s="16"/>
      <c r="K286" s="16"/>
    </row>
    <row r="287" ht="14.25" customHeight="1">
      <c r="C287" s="14"/>
      <c r="G287" s="16"/>
      <c r="K287" s="16"/>
    </row>
    <row r="288" ht="14.25" customHeight="1">
      <c r="C288" s="14"/>
      <c r="G288" s="16"/>
      <c r="K288" s="16"/>
    </row>
    <row r="289" ht="14.25" customHeight="1">
      <c r="C289" s="14"/>
      <c r="G289" s="16"/>
      <c r="K289" s="16"/>
    </row>
    <row r="290" ht="14.25" customHeight="1">
      <c r="C290" s="14"/>
      <c r="G290" s="16"/>
      <c r="K290" s="16"/>
    </row>
    <row r="291" ht="14.25" customHeight="1">
      <c r="C291" s="14"/>
      <c r="G291" s="16"/>
      <c r="K291" s="16"/>
    </row>
    <row r="292" ht="14.25" customHeight="1">
      <c r="C292" s="14"/>
      <c r="G292" s="16"/>
      <c r="K292" s="16"/>
    </row>
    <row r="293" ht="14.25" customHeight="1">
      <c r="C293" s="14"/>
      <c r="G293" s="16"/>
      <c r="K293" s="16"/>
    </row>
    <row r="294" ht="14.25" customHeight="1">
      <c r="C294" s="14"/>
      <c r="G294" s="16"/>
      <c r="K294" s="16"/>
    </row>
    <row r="295" ht="14.25" customHeight="1">
      <c r="C295" s="14"/>
      <c r="G295" s="16"/>
      <c r="K295" s="16"/>
    </row>
    <row r="296" ht="14.25" customHeight="1">
      <c r="C296" s="14"/>
      <c r="G296" s="16"/>
      <c r="K296" s="16"/>
    </row>
    <row r="297" ht="14.25" customHeight="1">
      <c r="C297" s="14"/>
      <c r="G297" s="16"/>
      <c r="K297" s="16"/>
    </row>
    <row r="298" ht="14.25" customHeight="1">
      <c r="C298" s="14"/>
      <c r="G298" s="16"/>
      <c r="K298" s="16"/>
    </row>
    <row r="299" ht="14.25" customHeight="1">
      <c r="C299" s="14"/>
      <c r="G299" s="16"/>
      <c r="K299" s="16"/>
    </row>
    <row r="300" ht="14.25" customHeight="1">
      <c r="C300" s="14"/>
      <c r="G300" s="16"/>
      <c r="K300" s="16"/>
    </row>
    <row r="301" ht="14.25" customHeight="1">
      <c r="C301" s="14"/>
      <c r="G301" s="16"/>
      <c r="K301" s="16"/>
    </row>
    <row r="302" ht="14.25" customHeight="1">
      <c r="C302" s="14"/>
      <c r="G302" s="16"/>
      <c r="K302" s="16"/>
    </row>
    <row r="303" ht="14.25" customHeight="1">
      <c r="C303" s="14"/>
      <c r="G303" s="16"/>
      <c r="K303" s="16"/>
    </row>
    <row r="304" ht="14.25" customHeight="1">
      <c r="C304" s="14"/>
      <c r="G304" s="16"/>
      <c r="K304" s="16"/>
    </row>
    <row r="305" ht="14.25" customHeight="1">
      <c r="C305" s="14"/>
      <c r="G305" s="16"/>
      <c r="K305" s="16"/>
    </row>
    <row r="306" ht="14.25" customHeight="1">
      <c r="C306" s="14"/>
      <c r="G306" s="16"/>
      <c r="K306" s="16"/>
    </row>
    <row r="307" ht="14.25" customHeight="1">
      <c r="C307" s="14"/>
      <c r="G307" s="16"/>
      <c r="K307" s="16"/>
    </row>
    <row r="308" ht="14.25" customHeight="1">
      <c r="C308" s="14"/>
      <c r="G308" s="16"/>
      <c r="K308" s="16"/>
    </row>
    <row r="309" ht="14.25" customHeight="1">
      <c r="C309" s="14"/>
      <c r="G309" s="16"/>
      <c r="K309" s="16"/>
    </row>
    <row r="310" ht="14.25" customHeight="1">
      <c r="C310" s="14"/>
      <c r="G310" s="16"/>
      <c r="K310" s="16"/>
    </row>
    <row r="311" ht="14.25" customHeight="1">
      <c r="C311" s="14"/>
      <c r="G311" s="16"/>
      <c r="K311" s="16"/>
    </row>
    <row r="312" ht="14.25" customHeight="1">
      <c r="C312" s="14"/>
      <c r="G312" s="16"/>
      <c r="K312" s="16"/>
    </row>
    <row r="313" ht="14.25" customHeight="1">
      <c r="C313" s="14"/>
      <c r="G313" s="16"/>
      <c r="K313" s="16"/>
    </row>
    <row r="314" ht="14.25" customHeight="1">
      <c r="C314" s="14"/>
      <c r="G314" s="16"/>
      <c r="K314" s="16"/>
    </row>
    <row r="315" ht="14.25" customHeight="1">
      <c r="C315" s="14"/>
      <c r="G315" s="16"/>
      <c r="K315" s="16"/>
    </row>
    <row r="316" ht="14.25" customHeight="1">
      <c r="C316" s="14"/>
      <c r="G316" s="16"/>
      <c r="K316" s="16"/>
    </row>
    <row r="317" ht="14.25" customHeight="1">
      <c r="C317" s="14"/>
      <c r="G317" s="16"/>
      <c r="K317" s="16"/>
    </row>
    <row r="318" ht="14.25" customHeight="1">
      <c r="C318" s="14"/>
      <c r="G318" s="16"/>
      <c r="K318" s="16"/>
    </row>
    <row r="319" ht="14.25" customHeight="1">
      <c r="C319" s="14"/>
      <c r="G319" s="16"/>
      <c r="K319" s="16"/>
    </row>
    <row r="320" ht="14.25" customHeight="1">
      <c r="C320" s="14"/>
      <c r="G320" s="16"/>
      <c r="K320" s="16"/>
    </row>
    <row r="321" ht="14.25" customHeight="1">
      <c r="C321" s="14"/>
      <c r="G321" s="16"/>
      <c r="K321" s="16"/>
    </row>
    <row r="322" ht="14.25" customHeight="1">
      <c r="C322" s="14"/>
      <c r="G322" s="16"/>
      <c r="K322" s="16"/>
    </row>
    <row r="323" ht="14.25" customHeight="1">
      <c r="C323" s="14"/>
      <c r="G323" s="16"/>
      <c r="K323" s="16"/>
    </row>
    <row r="324" ht="14.25" customHeight="1">
      <c r="C324" s="14"/>
      <c r="G324" s="16"/>
      <c r="K324" s="16"/>
    </row>
    <row r="325" ht="14.25" customHeight="1">
      <c r="C325" s="14"/>
      <c r="G325" s="16"/>
      <c r="K325" s="16"/>
    </row>
    <row r="326" ht="14.25" customHeight="1">
      <c r="C326" s="14"/>
      <c r="G326" s="16"/>
      <c r="K326" s="16"/>
    </row>
    <row r="327" ht="14.25" customHeight="1">
      <c r="C327" s="14"/>
      <c r="G327" s="16"/>
      <c r="K327" s="16"/>
    </row>
    <row r="328" ht="14.25" customHeight="1">
      <c r="C328" s="14"/>
      <c r="G328" s="16"/>
      <c r="K328" s="16"/>
    </row>
    <row r="329" ht="14.25" customHeight="1">
      <c r="C329" s="14"/>
      <c r="G329" s="16"/>
      <c r="K329" s="16"/>
    </row>
    <row r="330" ht="14.25" customHeight="1">
      <c r="C330" s="14"/>
      <c r="G330" s="16"/>
      <c r="K330" s="16"/>
    </row>
    <row r="331" ht="14.25" customHeight="1">
      <c r="C331" s="14"/>
      <c r="G331" s="16"/>
      <c r="K331" s="16"/>
    </row>
    <row r="332" ht="14.25" customHeight="1">
      <c r="C332" s="14"/>
      <c r="G332" s="16"/>
      <c r="K332" s="16"/>
    </row>
    <row r="333" ht="14.25" customHeight="1">
      <c r="C333" s="14"/>
      <c r="G333" s="16"/>
      <c r="K333" s="16"/>
    </row>
    <row r="334" ht="14.25" customHeight="1">
      <c r="C334" s="14"/>
      <c r="G334" s="16"/>
      <c r="K334" s="16"/>
    </row>
    <row r="335" ht="14.25" customHeight="1">
      <c r="C335" s="14"/>
      <c r="G335" s="16"/>
      <c r="K335" s="16"/>
    </row>
    <row r="336" ht="14.25" customHeight="1">
      <c r="C336" s="14"/>
      <c r="G336" s="16"/>
      <c r="K336" s="16"/>
    </row>
    <row r="337" ht="14.25" customHeight="1">
      <c r="C337" s="14"/>
      <c r="G337" s="16"/>
      <c r="K337" s="16"/>
    </row>
    <row r="338" ht="14.25" customHeight="1">
      <c r="C338" s="14"/>
      <c r="G338" s="16"/>
      <c r="K338" s="16"/>
    </row>
    <row r="339" ht="14.25" customHeight="1">
      <c r="C339" s="14"/>
      <c r="G339" s="16"/>
      <c r="K339" s="16"/>
    </row>
    <row r="340" ht="14.25" customHeight="1">
      <c r="C340" s="14"/>
      <c r="G340" s="16"/>
      <c r="K340" s="16"/>
    </row>
    <row r="341" ht="14.25" customHeight="1">
      <c r="C341" s="14"/>
      <c r="G341" s="16"/>
      <c r="K341" s="16"/>
    </row>
    <row r="342" ht="14.25" customHeight="1">
      <c r="C342" s="14"/>
      <c r="G342" s="16"/>
      <c r="K342" s="16"/>
    </row>
    <row r="343" ht="14.25" customHeight="1">
      <c r="C343" s="14"/>
      <c r="G343" s="16"/>
      <c r="K343" s="16"/>
    </row>
    <row r="344" ht="14.25" customHeight="1">
      <c r="C344" s="14"/>
      <c r="G344" s="16"/>
      <c r="K344" s="16"/>
    </row>
    <row r="345" ht="14.25" customHeight="1">
      <c r="C345" s="14"/>
      <c r="G345" s="16"/>
      <c r="K345" s="16"/>
    </row>
    <row r="346" ht="14.25" customHeight="1">
      <c r="C346" s="14"/>
      <c r="G346" s="16"/>
      <c r="K346" s="16"/>
    </row>
    <row r="347" ht="14.25" customHeight="1">
      <c r="C347" s="14"/>
      <c r="G347" s="16"/>
      <c r="K347" s="16"/>
    </row>
    <row r="348" ht="14.25" customHeight="1">
      <c r="C348" s="14"/>
      <c r="G348" s="16"/>
      <c r="K348" s="16"/>
    </row>
    <row r="349" ht="14.25" customHeight="1">
      <c r="C349" s="14"/>
      <c r="G349" s="16"/>
      <c r="K349" s="16"/>
    </row>
    <row r="350" ht="14.25" customHeight="1">
      <c r="C350" s="14"/>
      <c r="G350" s="16"/>
      <c r="K350" s="16"/>
    </row>
    <row r="351" ht="14.25" customHeight="1">
      <c r="C351" s="14"/>
      <c r="G351" s="16"/>
      <c r="K351" s="16"/>
    </row>
    <row r="352" ht="14.25" customHeight="1">
      <c r="C352" s="14"/>
      <c r="G352" s="16"/>
      <c r="K352" s="16"/>
    </row>
    <row r="353" ht="14.25" customHeight="1">
      <c r="C353" s="14"/>
      <c r="G353" s="16"/>
      <c r="K353" s="16"/>
    </row>
    <row r="354" ht="14.25" customHeight="1">
      <c r="C354" s="14"/>
      <c r="G354" s="16"/>
      <c r="K354" s="16"/>
    </row>
    <row r="355" ht="14.25" customHeight="1">
      <c r="C355" s="14"/>
      <c r="G355" s="16"/>
      <c r="K355" s="16"/>
    </row>
    <row r="356" ht="14.25" customHeight="1">
      <c r="C356" s="14"/>
      <c r="G356" s="16"/>
      <c r="K356" s="16"/>
    </row>
    <row r="357" ht="14.25" customHeight="1">
      <c r="C357" s="14"/>
      <c r="G357" s="16"/>
      <c r="K357" s="16"/>
    </row>
    <row r="358" ht="14.25" customHeight="1">
      <c r="C358" s="14"/>
      <c r="G358" s="16"/>
      <c r="K358" s="16"/>
    </row>
    <row r="359" ht="14.25" customHeight="1">
      <c r="C359" s="14"/>
      <c r="G359" s="16"/>
      <c r="K359" s="16"/>
    </row>
    <row r="360" ht="14.25" customHeight="1">
      <c r="C360" s="14"/>
      <c r="G360" s="16"/>
      <c r="K360" s="16"/>
    </row>
    <row r="361" ht="14.25" customHeight="1">
      <c r="C361" s="14"/>
      <c r="G361" s="16"/>
      <c r="K361" s="16"/>
    </row>
    <row r="362" ht="14.25" customHeight="1">
      <c r="C362" s="14"/>
      <c r="G362" s="16"/>
      <c r="K362" s="16"/>
    </row>
    <row r="363" ht="14.25" customHeight="1">
      <c r="C363" s="14"/>
      <c r="G363" s="16"/>
      <c r="K363" s="16"/>
    </row>
    <row r="364" ht="14.25" customHeight="1">
      <c r="C364" s="14"/>
      <c r="G364" s="16"/>
      <c r="K364" s="16"/>
    </row>
    <row r="365" ht="14.25" customHeight="1">
      <c r="C365" s="14"/>
      <c r="G365" s="16"/>
      <c r="K365" s="16"/>
    </row>
    <row r="366" ht="14.25" customHeight="1">
      <c r="C366" s="14"/>
      <c r="G366" s="16"/>
      <c r="K366" s="16"/>
    </row>
    <row r="367" ht="14.25" customHeight="1">
      <c r="C367" s="14"/>
      <c r="G367" s="16"/>
      <c r="K367" s="16"/>
    </row>
    <row r="368" ht="14.25" customHeight="1">
      <c r="C368" s="14"/>
      <c r="G368" s="16"/>
      <c r="K368" s="16"/>
    </row>
    <row r="369" ht="14.25" customHeight="1">
      <c r="C369" s="14"/>
      <c r="G369" s="16"/>
      <c r="K369" s="16"/>
    </row>
    <row r="370" ht="14.25" customHeight="1">
      <c r="C370" s="14"/>
      <c r="G370" s="16"/>
      <c r="K370" s="16"/>
    </row>
    <row r="371" ht="14.25" customHeight="1">
      <c r="C371" s="14"/>
      <c r="G371" s="16"/>
      <c r="K371" s="16"/>
    </row>
    <row r="372" ht="14.25" customHeight="1">
      <c r="C372" s="14"/>
      <c r="G372" s="16"/>
      <c r="K372" s="16"/>
    </row>
    <row r="373" ht="14.25" customHeight="1">
      <c r="C373" s="14"/>
      <c r="G373" s="16"/>
      <c r="K373" s="16"/>
    </row>
    <row r="374" ht="14.25" customHeight="1">
      <c r="C374" s="14"/>
      <c r="G374" s="16"/>
      <c r="K374" s="16"/>
    </row>
    <row r="375" ht="14.25" customHeight="1">
      <c r="C375" s="14"/>
      <c r="G375" s="16"/>
      <c r="K375" s="16"/>
    </row>
    <row r="376" ht="14.25" customHeight="1">
      <c r="C376" s="14"/>
      <c r="G376" s="16"/>
      <c r="K376" s="16"/>
    </row>
    <row r="377" ht="14.25" customHeight="1">
      <c r="C377" s="14"/>
      <c r="G377" s="16"/>
      <c r="K377" s="16"/>
    </row>
    <row r="378" ht="14.25" customHeight="1">
      <c r="C378" s="14"/>
      <c r="G378" s="16"/>
      <c r="K378" s="16"/>
    </row>
    <row r="379" ht="14.25" customHeight="1">
      <c r="C379" s="14"/>
      <c r="G379" s="16"/>
      <c r="K379" s="16"/>
    </row>
    <row r="380" ht="14.25" customHeight="1">
      <c r="C380" s="14"/>
      <c r="G380" s="16"/>
      <c r="K380" s="16"/>
    </row>
    <row r="381" ht="14.25" customHeight="1">
      <c r="C381" s="14"/>
      <c r="G381" s="16"/>
      <c r="K381" s="16"/>
    </row>
    <row r="382" ht="14.25" customHeight="1">
      <c r="C382" s="14"/>
      <c r="G382" s="16"/>
      <c r="K382" s="16"/>
    </row>
    <row r="383" ht="14.25" customHeight="1">
      <c r="C383" s="14"/>
      <c r="G383" s="16"/>
      <c r="K383" s="16"/>
    </row>
    <row r="384" ht="14.25" customHeight="1">
      <c r="C384" s="14"/>
      <c r="G384" s="16"/>
      <c r="K384" s="16"/>
    </row>
    <row r="385" ht="14.25" customHeight="1">
      <c r="C385" s="14"/>
      <c r="G385" s="16"/>
      <c r="K385" s="16"/>
    </row>
    <row r="386" ht="14.25" customHeight="1">
      <c r="C386" s="14"/>
      <c r="G386" s="16"/>
      <c r="K386" s="16"/>
    </row>
    <row r="387" ht="14.25" customHeight="1">
      <c r="C387" s="14"/>
      <c r="G387" s="16"/>
      <c r="K387" s="16"/>
    </row>
    <row r="388" ht="14.25" customHeight="1">
      <c r="C388" s="14"/>
      <c r="G388" s="16"/>
      <c r="K388" s="16"/>
    </row>
    <row r="389" ht="14.25" customHeight="1">
      <c r="C389" s="14"/>
      <c r="G389" s="16"/>
      <c r="K389" s="16"/>
    </row>
    <row r="390" ht="14.25" customHeight="1">
      <c r="C390" s="14"/>
      <c r="G390" s="16"/>
      <c r="K390" s="16"/>
    </row>
    <row r="391" ht="14.25" customHeight="1">
      <c r="C391" s="14"/>
      <c r="G391" s="16"/>
      <c r="K391" s="16"/>
    </row>
    <row r="392" ht="14.25" customHeight="1">
      <c r="C392" s="14"/>
      <c r="G392" s="16"/>
      <c r="K392" s="16"/>
    </row>
    <row r="393" ht="14.25" customHeight="1">
      <c r="C393" s="14"/>
      <c r="G393" s="16"/>
      <c r="K393" s="16"/>
    </row>
    <row r="394" ht="14.25" customHeight="1">
      <c r="C394" s="14"/>
      <c r="G394" s="16"/>
      <c r="K394" s="16"/>
    </row>
    <row r="395" ht="14.25" customHeight="1">
      <c r="C395" s="14"/>
      <c r="G395" s="16"/>
      <c r="K395" s="16"/>
    </row>
    <row r="396" ht="14.25" customHeight="1">
      <c r="C396" s="14"/>
      <c r="G396" s="16"/>
      <c r="K396" s="16"/>
    </row>
    <row r="397" ht="14.25" customHeight="1">
      <c r="C397" s="14"/>
      <c r="G397" s="16"/>
      <c r="K397" s="16"/>
    </row>
    <row r="398" ht="14.25" customHeight="1">
      <c r="C398" s="14"/>
      <c r="G398" s="16"/>
      <c r="K398" s="16"/>
    </row>
    <row r="399" ht="14.25" customHeight="1">
      <c r="C399" s="14"/>
      <c r="G399" s="16"/>
      <c r="K399" s="16"/>
    </row>
    <row r="400" ht="14.25" customHeight="1">
      <c r="C400" s="14"/>
      <c r="G400" s="16"/>
      <c r="K400" s="16"/>
    </row>
    <row r="401" ht="14.25" customHeight="1">
      <c r="C401" s="14"/>
      <c r="G401" s="16"/>
      <c r="K401" s="16"/>
    </row>
    <row r="402" ht="14.25" customHeight="1">
      <c r="C402" s="14"/>
      <c r="G402" s="16"/>
      <c r="K402" s="16"/>
    </row>
    <row r="403" ht="14.25" customHeight="1">
      <c r="C403" s="14"/>
      <c r="G403" s="16"/>
      <c r="K403" s="16"/>
    </row>
    <row r="404" ht="14.25" customHeight="1">
      <c r="C404" s="14"/>
      <c r="G404" s="16"/>
      <c r="K404" s="16"/>
    </row>
    <row r="405" ht="14.25" customHeight="1">
      <c r="C405" s="14"/>
      <c r="G405" s="16"/>
      <c r="K405" s="16"/>
    </row>
    <row r="406" ht="14.25" customHeight="1">
      <c r="C406" s="14"/>
      <c r="G406" s="16"/>
      <c r="K406" s="16"/>
    </row>
    <row r="407" ht="14.25" customHeight="1">
      <c r="C407" s="14"/>
      <c r="G407" s="16"/>
      <c r="K407" s="16"/>
    </row>
    <row r="408" ht="14.25" customHeight="1">
      <c r="C408" s="14"/>
      <c r="G408" s="16"/>
      <c r="K408" s="16"/>
    </row>
    <row r="409" ht="14.25" customHeight="1">
      <c r="C409" s="14"/>
      <c r="G409" s="16"/>
      <c r="K409" s="16"/>
    </row>
    <row r="410" ht="14.25" customHeight="1">
      <c r="C410" s="14"/>
      <c r="G410" s="16"/>
      <c r="K410" s="16"/>
    </row>
    <row r="411" ht="14.25" customHeight="1">
      <c r="C411" s="14"/>
      <c r="G411" s="16"/>
      <c r="K411" s="16"/>
    </row>
    <row r="412" ht="14.25" customHeight="1">
      <c r="C412" s="14"/>
      <c r="G412" s="16"/>
      <c r="K412" s="16"/>
    </row>
    <row r="413" ht="14.25" customHeight="1">
      <c r="C413" s="14"/>
      <c r="G413" s="16"/>
      <c r="K413" s="16"/>
    </row>
    <row r="414" ht="14.25" customHeight="1">
      <c r="C414" s="14"/>
      <c r="G414" s="16"/>
      <c r="K414" s="16"/>
    </row>
    <row r="415" ht="14.25" customHeight="1">
      <c r="C415" s="14"/>
      <c r="G415" s="16"/>
      <c r="K415" s="16"/>
    </row>
    <row r="416" ht="14.25" customHeight="1">
      <c r="C416" s="14"/>
      <c r="G416" s="16"/>
      <c r="K416" s="16"/>
    </row>
    <row r="417" ht="14.25" customHeight="1">
      <c r="C417" s="14"/>
      <c r="G417" s="16"/>
      <c r="K417" s="16"/>
    </row>
    <row r="418" ht="14.25" customHeight="1">
      <c r="C418" s="14"/>
      <c r="G418" s="16"/>
      <c r="K418" s="16"/>
    </row>
    <row r="419" ht="14.25" customHeight="1">
      <c r="C419" s="14"/>
      <c r="G419" s="16"/>
      <c r="K419" s="16"/>
    </row>
    <row r="420" ht="14.25" customHeight="1">
      <c r="C420" s="14"/>
      <c r="G420" s="16"/>
      <c r="K420" s="16"/>
    </row>
    <row r="421" ht="14.25" customHeight="1">
      <c r="C421" s="14"/>
      <c r="G421" s="16"/>
      <c r="K421" s="16"/>
    </row>
    <row r="422" ht="14.25" customHeight="1">
      <c r="C422" s="14"/>
      <c r="G422" s="16"/>
      <c r="K422" s="16"/>
    </row>
    <row r="423" ht="14.25" customHeight="1">
      <c r="C423" s="14"/>
      <c r="G423" s="16"/>
      <c r="K423" s="16"/>
    </row>
    <row r="424" ht="14.25" customHeight="1">
      <c r="C424" s="14"/>
      <c r="G424" s="16"/>
      <c r="K424" s="16"/>
    </row>
    <row r="425" ht="14.25" customHeight="1">
      <c r="C425" s="14"/>
      <c r="G425" s="16"/>
      <c r="K425" s="16"/>
    </row>
    <row r="426" ht="14.25" customHeight="1">
      <c r="C426" s="14"/>
      <c r="G426" s="16"/>
      <c r="K426" s="16"/>
    </row>
    <row r="427" ht="14.25" customHeight="1">
      <c r="C427" s="14"/>
      <c r="G427" s="16"/>
      <c r="K427" s="16"/>
    </row>
    <row r="428" ht="14.25" customHeight="1">
      <c r="C428" s="14"/>
      <c r="G428" s="16"/>
      <c r="K428" s="16"/>
    </row>
    <row r="429" ht="14.25" customHeight="1">
      <c r="C429" s="14"/>
      <c r="G429" s="16"/>
      <c r="K429" s="16"/>
    </row>
    <row r="430" ht="14.25" customHeight="1">
      <c r="C430" s="14"/>
      <c r="G430" s="16"/>
      <c r="K430" s="16"/>
    </row>
    <row r="431" ht="14.25" customHeight="1">
      <c r="C431" s="14"/>
      <c r="G431" s="16"/>
      <c r="K431" s="16"/>
    </row>
    <row r="432" ht="14.25" customHeight="1">
      <c r="C432" s="14"/>
      <c r="G432" s="16"/>
      <c r="K432" s="16"/>
    </row>
    <row r="433" ht="14.25" customHeight="1">
      <c r="C433" s="14"/>
      <c r="G433" s="16"/>
      <c r="K433" s="16"/>
    </row>
    <row r="434" ht="14.25" customHeight="1">
      <c r="C434" s="14"/>
      <c r="G434" s="16"/>
      <c r="K434" s="16"/>
    </row>
    <row r="435" ht="14.25" customHeight="1">
      <c r="C435" s="14"/>
      <c r="G435" s="16"/>
      <c r="K435" s="16"/>
    </row>
    <row r="436" ht="14.25" customHeight="1">
      <c r="C436" s="14"/>
      <c r="G436" s="16"/>
      <c r="K436" s="16"/>
    </row>
    <row r="437" ht="14.25" customHeight="1">
      <c r="C437" s="14"/>
      <c r="G437" s="16"/>
      <c r="K437" s="16"/>
    </row>
    <row r="438" ht="14.25" customHeight="1">
      <c r="C438" s="14"/>
      <c r="G438" s="16"/>
      <c r="K438" s="16"/>
    </row>
    <row r="439" ht="14.25" customHeight="1">
      <c r="C439" s="14"/>
      <c r="G439" s="16"/>
      <c r="K439" s="16"/>
    </row>
    <row r="440" ht="14.25" customHeight="1">
      <c r="C440" s="14"/>
      <c r="G440" s="16"/>
      <c r="K440" s="16"/>
    </row>
    <row r="441" ht="14.25" customHeight="1">
      <c r="C441" s="14"/>
      <c r="G441" s="16"/>
      <c r="K441" s="16"/>
    </row>
    <row r="442" ht="14.25" customHeight="1">
      <c r="C442" s="14"/>
      <c r="G442" s="16"/>
      <c r="K442" s="16"/>
    </row>
    <row r="443" ht="14.25" customHeight="1">
      <c r="C443" s="14"/>
      <c r="G443" s="16"/>
      <c r="K443" s="16"/>
    </row>
    <row r="444" ht="14.25" customHeight="1">
      <c r="C444" s="14"/>
      <c r="G444" s="16"/>
      <c r="K444" s="16"/>
    </row>
    <row r="445" ht="14.25" customHeight="1">
      <c r="C445" s="14"/>
      <c r="G445" s="16"/>
      <c r="K445" s="16"/>
    </row>
    <row r="446" ht="14.25" customHeight="1">
      <c r="C446" s="14"/>
      <c r="G446" s="16"/>
      <c r="K446" s="16"/>
    </row>
    <row r="447" ht="14.25" customHeight="1">
      <c r="C447" s="14"/>
      <c r="G447" s="16"/>
      <c r="K447" s="16"/>
    </row>
    <row r="448" ht="14.25" customHeight="1">
      <c r="C448" s="14"/>
      <c r="G448" s="16"/>
      <c r="K448" s="16"/>
    </row>
    <row r="449" ht="14.25" customHeight="1">
      <c r="C449" s="14"/>
      <c r="G449" s="16"/>
      <c r="K449" s="16"/>
    </row>
    <row r="450" ht="14.25" customHeight="1">
      <c r="C450" s="14"/>
      <c r="G450" s="16"/>
      <c r="K450" s="16"/>
    </row>
    <row r="451" ht="14.25" customHeight="1">
      <c r="C451" s="14"/>
      <c r="G451" s="16"/>
      <c r="K451" s="16"/>
    </row>
    <row r="452" ht="14.25" customHeight="1">
      <c r="C452" s="14"/>
      <c r="G452" s="16"/>
      <c r="K452" s="16"/>
    </row>
    <row r="453" ht="14.25" customHeight="1">
      <c r="C453" s="14"/>
      <c r="G453" s="16"/>
      <c r="K453" s="16"/>
    </row>
    <row r="454" ht="14.25" customHeight="1">
      <c r="C454" s="14"/>
      <c r="G454" s="16"/>
      <c r="K454" s="16"/>
    </row>
    <row r="455" ht="14.25" customHeight="1">
      <c r="C455" s="14"/>
      <c r="G455" s="16"/>
      <c r="K455" s="16"/>
    </row>
    <row r="456" ht="14.25" customHeight="1">
      <c r="C456" s="14"/>
      <c r="G456" s="16"/>
      <c r="K456" s="16"/>
    </row>
    <row r="457" ht="14.25" customHeight="1">
      <c r="C457" s="14"/>
      <c r="G457" s="16"/>
      <c r="K457" s="16"/>
    </row>
    <row r="458" ht="14.25" customHeight="1">
      <c r="C458" s="14"/>
      <c r="G458" s="16"/>
      <c r="K458" s="16"/>
    </row>
    <row r="459" ht="14.25" customHeight="1">
      <c r="C459" s="14"/>
      <c r="G459" s="16"/>
      <c r="K459" s="16"/>
    </row>
    <row r="460" ht="14.25" customHeight="1">
      <c r="C460" s="14"/>
      <c r="G460" s="16"/>
      <c r="K460" s="16"/>
    </row>
    <row r="461" ht="14.25" customHeight="1">
      <c r="C461" s="14"/>
      <c r="G461" s="16"/>
      <c r="K461" s="16"/>
    </row>
    <row r="462" ht="14.25" customHeight="1">
      <c r="C462" s="14"/>
      <c r="G462" s="16"/>
      <c r="K462" s="16"/>
    </row>
    <row r="463" ht="14.25" customHeight="1">
      <c r="C463" s="14"/>
      <c r="G463" s="16"/>
      <c r="K463" s="16"/>
    </row>
    <row r="464" ht="14.25" customHeight="1">
      <c r="C464" s="14"/>
      <c r="G464" s="16"/>
      <c r="K464" s="16"/>
    </row>
    <row r="465" ht="14.25" customHeight="1">
      <c r="C465" s="14"/>
      <c r="G465" s="16"/>
      <c r="K465" s="16"/>
    </row>
    <row r="466" ht="14.25" customHeight="1">
      <c r="C466" s="14"/>
      <c r="G466" s="16"/>
      <c r="K466" s="16"/>
    </row>
    <row r="467" ht="14.25" customHeight="1">
      <c r="C467" s="14"/>
      <c r="G467" s="16"/>
      <c r="K467" s="16"/>
    </row>
    <row r="468" ht="14.25" customHeight="1">
      <c r="C468" s="14"/>
      <c r="G468" s="16"/>
      <c r="K468" s="16"/>
    </row>
    <row r="469" ht="14.25" customHeight="1">
      <c r="C469" s="14"/>
      <c r="G469" s="16"/>
      <c r="K469" s="16"/>
    </row>
    <row r="470" ht="14.25" customHeight="1">
      <c r="C470" s="14"/>
      <c r="G470" s="16"/>
      <c r="K470" s="16"/>
    </row>
    <row r="471" ht="14.25" customHeight="1">
      <c r="C471" s="14"/>
      <c r="G471" s="16"/>
      <c r="K471" s="16"/>
    </row>
    <row r="472" ht="14.25" customHeight="1">
      <c r="C472" s="14"/>
      <c r="G472" s="16"/>
      <c r="K472" s="16"/>
    </row>
    <row r="473" ht="14.25" customHeight="1">
      <c r="C473" s="14"/>
      <c r="G473" s="16"/>
      <c r="K473" s="16"/>
    </row>
    <row r="474" ht="14.25" customHeight="1">
      <c r="C474" s="14"/>
      <c r="G474" s="16"/>
      <c r="K474" s="16"/>
    </row>
    <row r="475" ht="14.25" customHeight="1">
      <c r="C475" s="14"/>
      <c r="G475" s="16"/>
      <c r="K475" s="16"/>
    </row>
    <row r="476" ht="14.25" customHeight="1">
      <c r="C476" s="14"/>
      <c r="G476" s="16"/>
      <c r="K476" s="16"/>
    </row>
    <row r="477" ht="14.25" customHeight="1">
      <c r="C477" s="14"/>
      <c r="G477" s="16"/>
      <c r="K477" s="16"/>
    </row>
    <row r="478" ht="14.25" customHeight="1">
      <c r="C478" s="14"/>
      <c r="G478" s="16"/>
      <c r="K478" s="16"/>
    </row>
    <row r="479" ht="14.25" customHeight="1">
      <c r="C479" s="14"/>
      <c r="G479" s="16"/>
      <c r="K479" s="16"/>
    </row>
    <row r="480" ht="14.25" customHeight="1">
      <c r="C480" s="14"/>
      <c r="G480" s="16"/>
      <c r="K480" s="16"/>
    </row>
    <row r="481" ht="14.25" customHeight="1">
      <c r="C481" s="14"/>
      <c r="G481" s="16"/>
      <c r="K481" s="16"/>
    </row>
    <row r="482" ht="14.25" customHeight="1">
      <c r="C482" s="14"/>
      <c r="G482" s="16"/>
      <c r="K482" s="16"/>
    </row>
    <row r="483" ht="14.25" customHeight="1">
      <c r="C483" s="14"/>
      <c r="G483" s="16"/>
      <c r="K483" s="16"/>
    </row>
    <row r="484" ht="14.25" customHeight="1">
      <c r="C484" s="14"/>
      <c r="G484" s="16"/>
      <c r="K484" s="16"/>
    </row>
    <row r="485" ht="14.25" customHeight="1">
      <c r="C485" s="14"/>
      <c r="G485" s="16"/>
      <c r="K485" s="16"/>
    </row>
    <row r="486" ht="14.25" customHeight="1">
      <c r="C486" s="14"/>
      <c r="G486" s="16"/>
      <c r="K486" s="16"/>
    </row>
    <row r="487" ht="14.25" customHeight="1">
      <c r="C487" s="14"/>
      <c r="G487" s="16"/>
      <c r="K487" s="16"/>
    </row>
    <row r="488" ht="14.25" customHeight="1">
      <c r="C488" s="14"/>
      <c r="G488" s="16"/>
      <c r="K488" s="16"/>
    </row>
    <row r="489" ht="14.25" customHeight="1">
      <c r="C489" s="14"/>
      <c r="G489" s="16"/>
      <c r="K489" s="16"/>
    </row>
    <row r="490" ht="14.25" customHeight="1">
      <c r="C490" s="14"/>
      <c r="G490" s="16"/>
      <c r="K490" s="16"/>
    </row>
    <row r="491" ht="14.25" customHeight="1">
      <c r="C491" s="14"/>
      <c r="G491" s="16"/>
      <c r="K491" s="16"/>
    </row>
    <row r="492" ht="14.25" customHeight="1">
      <c r="C492" s="14"/>
      <c r="G492" s="16"/>
      <c r="K492" s="16"/>
    </row>
    <row r="493" ht="14.25" customHeight="1">
      <c r="C493" s="14"/>
      <c r="G493" s="16"/>
      <c r="K493" s="16"/>
    </row>
    <row r="494" ht="14.25" customHeight="1">
      <c r="C494" s="14"/>
      <c r="G494" s="16"/>
      <c r="K494" s="16"/>
    </row>
    <row r="495" ht="14.25" customHeight="1">
      <c r="C495" s="14"/>
      <c r="G495" s="16"/>
      <c r="K495" s="16"/>
    </row>
    <row r="496" ht="14.25" customHeight="1">
      <c r="C496" s="14"/>
      <c r="G496" s="16"/>
      <c r="K496" s="16"/>
    </row>
    <row r="497" ht="14.25" customHeight="1">
      <c r="C497" s="14"/>
      <c r="G497" s="16"/>
      <c r="K497" s="16"/>
    </row>
    <row r="498" ht="14.25" customHeight="1">
      <c r="C498" s="14"/>
      <c r="G498" s="16"/>
      <c r="K498" s="16"/>
    </row>
    <row r="499" ht="14.25" customHeight="1">
      <c r="C499" s="14"/>
      <c r="G499" s="16"/>
      <c r="K499" s="16"/>
    </row>
    <row r="500" ht="14.25" customHeight="1">
      <c r="C500" s="14"/>
      <c r="G500" s="16"/>
      <c r="K500" s="16"/>
    </row>
    <row r="501" ht="14.25" customHeight="1">
      <c r="C501" s="14"/>
      <c r="G501" s="16"/>
      <c r="K501" s="16"/>
    </row>
    <row r="502" ht="14.25" customHeight="1">
      <c r="C502" s="14"/>
      <c r="G502" s="16"/>
      <c r="K502" s="16"/>
    </row>
    <row r="503" ht="14.25" customHeight="1">
      <c r="C503" s="14"/>
      <c r="G503" s="16"/>
      <c r="K503" s="16"/>
    </row>
    <row r="504" ht="14.25" customHeight="1">
      <c r="C504" s="14"/>
      <c r="G504" s="16"/>
      <c r="K504" s="16"/>
    </row>
    <row r="505" ht="14.25" customHeight="1">
      <c r="C505" s="14"/>
      <c r="G505" s="16"/>
      <c r="K505" s="16"/>
    </row>
    <row r="506" ht="14.25" customHeight="1">
      <c r="C506" s="14"/>
      <c r="G506" s="16"/>
      <c r="K506" s="16"/>
    </row>
    <row r="507" ht="14.25" customHeight="1">
      <c r="C507" s="14"/>
      <c r="G507" s="16"/>
      <c r="K507" s="16"/>
    </row>
    <row r="508" ht="14.25" customHeight="1">
      <c r="C508" s="14"/>
      <c r="G508" s="16"/>
      <c r="K508" s="16"/>
    </row>
    <row r="509" ht="14.25" customHeight="1">
      <c r="C509" s="14"/>
      <c r="G509" s="16"/>
      <c r="K509" s="16"/>
    </row>
    <row r="510" ht="14.25" customHeight="1">
      <c r="C510" s="14"/>
      <c r="G510" s="16"/>
      <c r="K510" s="16"/>
    </row>
    <row r="511" ht="14.25" customHeight="1">
      <c r="C511" s="14"/>
      <c r="G511" s="16"/>
      <c r="K511" s="16"/>
    </row>
    <row r="512" ht="14.25" customHeight="1">
      <c r="C512" s="14"/>
      <c r="G512" s="16"/>
      <c r="K512" s="16"/>
    </row>
    <row r="513" ht="14.25" customHeight="1">
      <c r="C513" s="14"/>
      <c r="G513" s="16"/>
      <c r="K513" s="16"/>
    </row>
    <row r="514" ht="14.25" customHeight="1">
      <c r="C514" s="14"/>
      <c r="G514" s="16"/>
      <c r="K514" s="16"/>
    </row>
    <row r="515" ht="14.25" customHeight="1">
      <c r="C515" s="14"/>
      <c r="G515" s="16"/>
      <c r="K515" s="16"/>
    </row>
    <row r="516" ht="14.25" customHeight="1">
      <c r="C516" s="14"/>
      <c r="G516" s="16"/>
      <c r="K516" s="16"/>
    </row>
    <row r="517" ht="14.25" customHeight="1">
      <c r="C517" s="14"/>
      <c r="G517" s="16"/>
      <c r="K517" s="16"/>
    </row>
    <row r="518" ht="14.25" customHeight="1">
      <c r="C518" s="14"/>
      <c r="G518" s="16"/>
      <c r="K518" s="16"/>
    </row>
    <row r="519" ht="14.25" customHeight="1">
      <c r="C519" s="14"/>
      <c r="G519" s="16"/>
      <c r="K519" s="16"/>
    </row>
    <row r="520" ht="14.25" customHeight="1">
      <c r="C520" s="14"/>
      <c r="G520" s="16"/>
      <c r="K520" s="16"/>
    </row>
    <row r="521" ht="14.25" customHeight="1">
      <c r="C521" s="14"/>
      <c r="G521" s="16"/>
      <c r="K521" s="16"/>
    </row>
    <row r="522" ht="14.25" customHeight="1">
      <c r="C522" s="14"/>
      <c r="G522" s="16"/>
      <c r="K522" s="16"/>
    </row>
    <row r="523" ht="14.25" customHeight="1">
      <c r="C523" s="14"/>
      <c r="G523" s="16"/>
      <c r="K523" s="16"/>
    </row>
    <row r="524" ht="14.25" customHeight="1">
      <c r="C524" s="14"/>
      <c r="G524" s="16"/>
      <c r="K524" s="16"/>
    </row>
    <row r="525" ht="14.25" customHeight="1">
      <c r="C525" s="14"/>
      <c r="G525" s="16"/>
      <c r="K525" s="16"/>
    </row>
    <row r="526" ht="14.25" customHeight="1">
      <c r="C526" s="14"/>
      <c r="G526" s="16"/>
      <c r="K526" s="16"/>
    </row>
    <row r="527" ht="14.25" customHeight="1">
      <c r="C527" s="14"/>
      <c r="G527" s="16"/>
      <c r="K527" s="16"/>
    </row>
    <row r="528" ht="14.25" customHeight="1">
      <c r="C528" s="14"/>
      <c r="G528" s="16"/>
      <c r="K528" s="16"/>
    </row>
    <row r="529" ht="14.25" customHeight="1">
      <c r="C529" s="14"/>
      <c r="G529" s="16"/>
      <c r="K529" s="16"/>
    </row>
    <row r="530" ht="14.25" customHeight="1">
      <c r="C530" s="14"/>
      <c r="G530" s="16"/>
      <c r="K530" s="16"/>
    </row>
    <row r="531" ht="14.25" customHeight="1">
      <c r="C531" s="14"/>
      <c r="G531" s="16"/>
      <c r="K531" s="16"/>
    </row>
    <row r="532" ht="14.25" customHeight="1">
      <c r="C532" s="14"/>
      <c r="G532" s="16"/>
      <c r="K532" s="16"/>
    </row>
    <row r="533" ht="14.25" customHeight="1">
      <c r="C533" s="14"/>
      <c r="G533" s="16"/>
      <c r="K533" s="16"/>
    </row>
    <row r="534" ht="14.25" customHeight="1">
      <c r="C534" s="14"/>
      <c r="G534" s="16"/>
      <c r="K534" s="16"/>
    </row>
    <row r="535" ht="14.25" customHeight="1">
      <c r="C535" s="14"/>
      <c r="G535" s="16"/>
      <c r="K535" s="16"/>
    </row>
    <row r="536" ht="14.25" customHeight="1">
      <c r="C536" s="14"/>
      <c r="G536" s="16"/>
      <c r="K536" s="16"/>
    </row>
    <row r="537" ht="14.25" customHeight="1">
      <c r="C537" s="14"/>
      <c r="G537" s="16"/>
      <c r="K537" s="16"/>
    </row>
    <row r="538" ht="14.25" customHeight="1">
      <c r="C538" s="14"/>
      <c r="G538" s="16"/>
      <c r="K538" s="16"/>
    </row>
    <row r="539" ht="14.25" customHeight="1">
      <c r="C539" s="14"/>
      <c r="G539" s="16"/>
      <c r="K539" s="16"/>
    </row>
    <row r="540" ht="14.25" customHeight="1">
      <c r="C540" s="14"/>
      <c r="G540" s="16"/>
      <c r="K540" s="16"/>
    </row>
    <row r="541" ht="14.25" customHeight="1">
      <c r="C541" s="14"/>
      <c r="G541" s="16"/>
      <c r="K541" s="16"/>
    </row>
    <row r="542" ht="14.25" customHeight="1">
      <c r="C542" s="14"/>
      <c r="G542" s="16"/>
      <c r="K542" s="16"/>
    </row>
    <row r="543" ht="14.25" customHeight="1">
      <c r="C543" s="14"/>
      <c r="G543" s="16"/>
      <c r="K543" s="16"/>
    </row>
    <row r="544" ht="14.25" customHeight="1">
      <c r="C544" s="14"/>
      <c r="G544" s="16"/>
      <c r="K544" s="16"/>
    </row>
    <row r="545" ht="14.25" customHeight="1">
      <c r="C545" s="14"/>
      <c r="G545" s="16"/>
      <c r="K545" s="16"/>
    </row>
    <row r="546" ht="14.25" customHeight="1">
      <c r="C546" s="14"/>
      <c r="G546" s="16"/>
      <c r="K546" s="16"/>
    </row>
    <row r="547" ht="14.25" customHeight="1">
      <c r="C547" s="14"/>
      <c r="G547" s="16"/>
      <c r="K547" s="16"/>
    </row>
    <row r="548" ht="14.25" customHeight="1">
      <c r="C548" s="14"/>
      <c r="G548" s="16"/>
      <c r="K548" s="16"/>
    </row>
    <row r="549" ht="14.25" customHeight="1">
      <c r="C549" s="14"/>
      <c r="G549" s="16"/>
      <c r="K549" s="16"/>
    </row>
    <row r="550" ht="14.25" customHeight="1">
      <c r="C550" s="14"/>
      <c r="G550" s="16"/>
      <c r="K550" s="16"/>
    </row>
    <row r="551" ht="14.25" customHeight="1">
      <c r="C551" s="14"/>
      <c r="G551" s="16"/>
      <c r="K551" s="16"/>
    </row>
    <row r="552" ht="14.25" customHeight="1">
      <c r="C552" s="14"/>
      <c r="G552" s="16"/>
      <c r="K552" s="16"/>
    </row>
    <row r="553" ht="14.25" customHeight="1">
      <c r="C553" s="14"/>
      <c r="G553" s="16"/>
      <c r="K553" s="16"/>
    </row>
    <row r="554" ht="14.25" customHeight="1">
      <c r="C554" s="14"/>
      <c r="G554" s="16"/>
      <c r="K554" s="16"/>
    </row>
    <row r="555" ht="14.25" customHeight="1">
      <c r="C555" s="14"/>
      <c r="G555" s="16"/>
      <c r="K555" s="16"/>
    </row>
    <row r="556" ht="14.25" customHeight="1">
      <c r="C556" s="14"/>
      <c r="G556" s="16"/>
      <c r="K556" s="16"/>
    </row>
    <row r="557" ht="14.25" customHeight="1">
      <c r="C557" s="14"/>
      <c r="G557" s="16"/>
      <c r="K557" s="16"/>
    </row>
    <row r="558" ht="14.25" customHeight="1">
      <c r="C558" s="14"/>
      <c r="G558" s="16"/>
      <c r="K558" s="16"/>
    </row>
    <row r="559" ht="14.25" customHeight="1">
      <c r="C559" s="14"/>
      <c r="G559" s="16"/>
      <c r="K559" s="16"/>
    </row>
    <row r="560" ht="14.25" customHeight="1">
      <c r="C560" s="14"/>
      <c r="G560" s="16"/>
      <c r="K560" s="16"/>
    </row>
    <row r="561" ht="14.25" customHeight="1">
      <c r="C561" s="14"/>
      <c r="G561" s="16"/>
      <c r="K561" s="16"/>
    </row>
    <row r="562" ht="14.25" customHeight="1">
      <c r="C562" s="14"/>
      <c r="G562" s="16"/>
      <c r="K562" s="16"/>
    </row>
    <row r="563" ht="14.25" customHeight="1">
      <c r="C563" s="14"/>
      <c r="G563" s="16"/>
      <c r="K563" s="16"/>
    </row>
    <row r="564" ht="14.25" customHeight="1">
      <c r="C564" s="14"/>
      <c r="G564" s="16"/>
      <c r="K564" s="16"/>
    </row>
    <row r="565" ht="14.25" customHeight="1">
      <c r="C565" s="14"/>
      <c r="G565" s="16"/>
      <c r="K565" s="16"/>
    </row>
    <row r="566" ht="14.25" customHeight="1">
      <c r="C566" s="14"/>
      <c r="G566" s="16"/>
      <c r="K566" s="16"/>
    </row>
    <row r="567" ht="14.25" customHeight="1">
      <c r="C567" s="14"/>
      <c r="G567" s="16"/>
      <c r="K567" s="16"/>
    </row>
    <row r="568" ht="14.25" customHeight="1">
      <c r="C568" s="14"/>
      <c r="G568" s="16"/>
      <c r="K568" s="16"/>
    </row>
    <row r="569" ht="14.25" customHeight="1">
      <c r="C569" s="14"/>
      <c r="G569" s="16"/>
      <c r="K569" s="16"/>
    </row>
    <row r="570" ht="14.25" customHeight="1">
      <c r="C570" s="14"/>
      <c r="G570" s="16"/>
      <c r="K570" s="16"/>
    </row>
    <row r="571" ht="14.25" customHeight="1">
      <c r="C571" s="14"/>
      <c r="G571" s="16"/>
      <c r="K571" s="16"/>
    </row>
    <row r="572" ht="14.25" customHeight="1">
      <c r="C572" s="14"/>
      <c r="G572" s="16"/>
      <c r="K572" s="16"/>
    </row>
    <row r="573" ht="14.25" customHeight="1">
      <c r="C573" s="14"/>
      <c r="G573" s="16"/>
      <c r="K573" s="16"/>
    </row>
    <row r="574" ht="14.25" customHeight="1">
      <c r="C574" s="14"/>
      <c r="G574" s="16"/>
      <c r="K574" s="16"/>
    </row>
    <row r="575" ht="14.25" customHeight="1">
      <c r="C575" s="14"/>
      <c r="G575" s="16"/>
      <c r="K575" s="16"/>
    </row>
    <row r="576" ht="14.25" customHeight="1">
      <c r="C576" s="14"/>
      <c r="G576" s="16"/>
      <c r="K576" s="16"/>
    </row>
    <row r="577" ht="14.25" customHeight="1">
      <c r="C577" s="14"/>
      <c r="G577" s="16"/>
      <c r="K577" s="16"/>
    </row>
    <row r="578" ht="14.25" customHeight="1">
      <c r="C578" s="14"/>
      <c r="G578" s="16"/>
      <c r="K578" s="16"/>
    </row>
    <row r="579" ht="14.25" customHeight="1">
      <c r="C579" s="14"/>
      <c r="G579" s="16"/>
      <c r="K579" s="16"/>
    </row>
    <row r="580" ht="14.25" customHeight="1">
      <c r="C580" s="14"/>
      <c r="G580" s="16"/>
      <c r="K580" s="16"/>
    </row>
    <row r="581" ht="14.25" customHeight="1">
      <c r="C581" s="14"/>
      <c r="G581" s="16"/>
      <c r="K581" s="16"/>
    </row>
    <row r="582" ht="14.25" customHeight="1">
      <c r="C582" s="14"/>
      <c r="G582" s="16"/>
      <c r="K582" s="16"/>
    </row>
    <row r="583" ht="14.25" customHeight="1">
      <c r="C583" s="14"/>
      <c r="G583" s="16"/>
      <c r="K583" s="16"/>
    </row>
    <row r="584" ht="14.25" customHeight="1">
      <c r="C584" s="14"/>
      <c r="G584" s="16"/>
      <c r="K584" s="16"/>
    </row>
    <row r="585" ht="14.25" customHeight="1">
      <c r="C585" s="14"/>
      <c r="G585" s="16"/>
      <c r="K585" s="16"/>
    </row>
    <row r="586" ht="14.25" customHeight="1">
      <c r="C586" s="14"/>
      <c r="G586" s="16"/>
      <c r="K586" s="16"/>
    </row>
    <row r="587" ht="14.25" customHeight="1">
      <c r="C587" s="14"/>
      <c r="G587" s="16"/>
      <c r="K587" s="16"/>
    </row>
    <row r="588" ht="14.25" customHeight="1">
      <c r="C588" s="14"/>
      <c r="G588" s="16"/>
      <c r="K588" s="16"/>
    </row>
    <row r="589" ht="14.25" customHeight="1">
      <c r="C589" s="14"/>
      <c r="G589" s="16"/>
      <c r="K589" s="16"/>
    </row>
    <row r="590" ht="14.25" customHeight="1">
      <c r="C590" s="14"/>
      <c r="G590" s="16"/>
      <c r="K590" s="16"/>
    </row>
    <row r="591" ht="14.25" customHeight="1">
      <c r="C591" s="14"/>
      <c r="G591" s="16"/>
      <c r="K591" s="16"/>
    </row>
    <row r="592" ht="14.25" customHeight="1">
      <c r="C592" s="14"/>
      <c r="G592" s="16"/>
      <c r="K592" s="16"/>
    </row>
    <row r="593" ht="14.25" customHeight="1">
      <c r="C593" s="14"/>
      <c r="G593" s="16"/>
      <c r="K593" s="16"/>
    </row>
    <row r="594" ht="14.25" customHeight="1">
      <c r="C594" s="14"/>
      <c r="G594" s="16"/>
      <c r="K594" s="16"/>
    </row>
    <row r="595" ht="14.25" customHeight="1">
      <c r="C595" s="14"/>
      <c r="G595" s="16"/>
      <c r="K595" s="16"/>
    </row>
    <row r="596" ht="14.25" customHeight="1">
      <c r="C596" s="14"/>
      <c r="G596" s="16"/>
      <c r="K596" s="16"/>
    </row>
    <row r="597" ht="14.25" customHeight="1">
      <c r="C597" s="14"/>
      <c r="G597" s="16"/>
      <c r="K597" s="16"/>
    </row>
    <row r="598" ht="14.25" customHeight="1">
      <c r="C598" s="14"/>
      <c r="G598" s="16"/>
      <c r="K598" s="16"/>
    </row>
    <row r="599" ht="14.25" customHeight="1">
      <c r="C599" s="14"/>
      <c r="G599" s="16"/>
      <c r="K599" s="16"/>
    </row>
    <row r="600" ht="14.25" customHeight="1">
      <c r="C600" s="14"/>
      <c r="G600" s="16"/>
      <c r="K600" s="16"/>
    </row>
    <row r="601" ht="14.25" customHeight="1">
      <c r="C601" s="14"/>
      <c r="G601" s="16"/>
      <c r="K601" s="16"/>
    </row>
    <row r="602" ht="14.25" customHeight="1">
      <c r="C602" s="14"/>
      <c r="G602" s="16"/>
      <c r="K602" s="16"/>
    </row>
    <row r="603" ht="14.25" customHeight="1">
      <c r="C603" s="14"/>
      <c r="G603" s="16"/>
      <c r="K603" s="16"/>
    </row>
    <row r="604" ht="14.25" customHeight="1">
      <c r="C604" s="14"/>
      <c r="G604" s="16"/>
      <c r="K604" s="16"/>
    </row>
    <row r="605" ht="14.25" customHeight="1">
      <c r="C605" s="14"/>
      <c r="G605" s="16"/>
      <c r="K605" s="16"/>
    </row>
    <row r="606" ht="14.25" customHeight="1">
      <c r="C606" s="14"/>
      <c r="G606" s="16"/>
      <c r="K606" s="16"/>
    </row>
    <row r="607" ht="14.25" customHeight="1">
      <c r="C607" s="14"/>
      <c r="G607" s="16"/>
      <c r="K607" s="16"/>
    </row>
    <row r="608" ht="14.25" customHeight="1">
      <c r="C608" s="14"/>
      <c r="G608" s="16"/>
      <c r="K608" s="16"/>
    </row>
    <row r="609" ht="14.25" customHeight="1">
      <c r="C609" s="14"/>
      <c r="G609" s="16"/>
      <c r="K609" s="16"/>
    </row>
    <row r="610" ht="14.25" customHeight="1">
      <c r="C610" s="14"/>
      <c r="G610" s="16"/>
      <c r="K610" s="16"/>
    </row>
    <row r="611" ht="14.25" customHeight="1">
      <c r="C611" s="14"/>
      <c r="G611" s="16"/>
      <c r="K611" s="16"/>
    </row>
    <row r="612" ht="14.25" customHeight="1">
      <c r="C612" s="14"/>
      <c r="G612" s="16"/>
      <c r="K612" s="16"/>
    </row>
    <row r="613" ht="14.25" customHeight="1">
      <c r="C613" s="14"/>
      <c r="G613" s="16"/>
      <c r="K613" s="16"/>
    </row>
    <row r="614" ht="14.25" customHeight="1">
      <c r="C614" s="14"/>
      <c r="G614" s="16"/>
      <c r="K614" s="16"/>
    </row>
    <row r="615" ht="14.25" customHeight="1">
      <c r="C615" s="14"/>
      <c r="G615" s="16"/>
      <c r="K615" s="16"/>
    </row>
    <row r="616" ht="14.25" customHeight="1">
      <c r="C616" s="14"/>
      <c r="G616" s="16"/>
      <c r="K616" s="16"/>
    </row>
    <row r="617" ht="14.25" customHeight="1">
      <c r="C617" s="14"/>
      <c r="G617" s="16"/>
      <c r="K617" s="16"/>
    </row>
    <row r="618" ht="14.25" customHeight="1">
      <c r="C618" s="14"/>
      <c r="G618" s="16"/>
      <c r="K618" s="16"/>
    </row>
    <row r="619" ht="14.25" customHeight="1">
      <c r="C619" s="14"/>
      <c r="G619" s="16"/>
      <c r="K619" s="16"/>
    </row>
    <row r="620" ht="14.25" customHeight="1">
      <c r="C620" s="14"/>
      <c r="G620" s="16"/>
      <c r="K620" s="16"/>
    </row>
    <row r="621" ht="14.25" customHeight="1">
      <c r="C621" s="14"/>
      <c r="G621" s="16"/>
      <c r="K621" s="16"/>
    </row>
    <row r="622" ht="14.25" customHeight="1">
      <c r="C622" s="14"/>
      <c r="G622" s="16"/>
      <c r="K622" s="16"/>
    </row>
    <row r="623" ht="14.25" customHeight="1">
      <c r="C623" s="14"/>
      <c r="G623" s="16"/>
      <c r="K623" s="16"/>
    </row>
    <row r="624" ht="14.25" customHeight="1">
      <c r="C624" s="14"/>
      <c r="G624" s="16"/>
      <c r="K624" s="16"/>
    </row>
    <row r="625" ht="14.25" customHeight="1">
      <c r="C625" s="14"/>
      <c r="G625" s="16"/>
      <c r="K625" s="16"/>
    </row>
    <row r="626" ht="14.25" customHeight="1">
      <c r="C626" s="14"/>
      <c r="G626" s="16"/>
      <c r="K626" s="16"/>
    </row>
    <row r="627" ht="14.25" customHeight="1">
      <c r="C627" s="14"/>
      <c r="G627" s="16"/>
      <c r="K627" s="16"/>
    </row>
    <row r="628" ht="14.25" customHeight="1">
      <c r="C628" s="14"/>
      <c r="G628" s="16"/>
      <c r="K628" s="16"/>
    </row>
    <row r="629" ht="14.25" customHeight="1">
      <c r="C629" s="14"/>
      <c r="G629" s="16"/>
      <c r="K629" s="16"/>
    </row>
    <row r="630" ht="14.25" customHeight="1">
      <c r="C630" s="14"/>
      <c r="G630" s="16"/>
      <c r="K630" s="16"/>
    </row>
    <row r="631" ht="14.25" customHeight="1">
      <c r="C631" s="14"/>
      <c r="G631" s="16"/>
      <c r="K631" s="16"/>
    </row>
    <row r="632" ht="14.25" customHeight="1">
      <c r="C632" s="14"/>
      <c r="G632" s="16"/>
      <c r="K632" s="16"/>
    </row>
    <row r="633" ht="14.25" customHeight="1">
      <c r="C633" s="14"/>
      <c r="G633" s="16"/>
      <c r="K633" s="16"/>
    </row>
    <row r="634" ht="14.25" customHeight="1">
      <c r="C634" s="14"/>
      <c r="G634" s="16"/>
      <c r="K634" s="16"/>
    </row>
    <row r="635" ht="14.25" customHeight="1">
      <c r="C635" s="14"/>
      <c r="G635" s="16"/>
      <c r="K635" s="16"/>
    </row>
    <row r="636" ht="14.25" customHeight="1">
      <c r="C636" s="14"/>
      <c r="G636" s="16"/>
      <c r="K636" s="16"/>
    </row>
    <row r="637" ht="14.25" customHeight="1">
      <c r="C637" s="14"/>
      <c r="G637" s="16"/>
      <c r="K637" s="16"/>
    </row>
    <row r="638" ht="14.25" customHeight="1">
      <c r="C638" s="14"/>
      <c r="G638" s="16"/>
      <c r="K638" s="16"/>
    </row>
    <row r="639" ht="14.25" customHeight="1">
      <c r="C639" s="14"/>
      <c r="G639" s="16"/>
      <c r="K639" s="16"/>
    </row>
    <row r="640" ht="14.25" customHeight="1">
      <c r="C640" s="14"/>
      <c r="G640" s="16"/>
      <c r="K640" s="16"/>
    </row>
    <row r="641" ht="14.25" customHeight="1">
      <c r="C641" s="14"/>
      <c r="G641" s="16"/>
      <c r="K641" s="16"/>
    </row>
    <row r="642" ht="14.25" customHeight="1">
      <c r="C642" s="14"/>
      <c r="G642" s="16"/>
      <c r="K642" s="16"/>
    </row>
    <row r="643" ht="14.25" customHeight="1">
      <c r="C643" s="14"/>
      <c r="G643" s="16"/>
      <c r="K643" s="16"/>
    </row>
    <row r="644" ht="14.25" customHeight="1">
      <c r="C644" s="14"/>
      <c r="G644" s="16"/>
      <c r="K644" s="16"/>
    </row>
    <row r="645" ht="14.25" customHeight="1">
      <c r="C645" s="14"/>
      <c r="G645" s="16"/>
      <c r="K645" s="16"/>
    </row>
    <row r="646" ht="14.25" customHeight="1">
      <c r="C646" s="14"/>
      <c r="G646" s="16"/>
      <c r="K646" s="16"/>
    </row>
    <row r="647" ht="14.25" customHeight="1">
      <c r="C647" s="14"/>
      <c r="G647" s="16"/>
      <c r="K647" s="16"/>
    </row>
    <row r="648" ht="14.25" customHeight="1">
      <c r="C648" s="14"/>
      <c r="G648" s="16"/>
      <c r="K648" s="16"/>
    </row>
    <row r="649" ht="14.25" customHeight="1">
      <c r="C649" s="14"/>
      <c r="G649" s="16"/>
      <c r="K649" s="16"/>
    </row>
    <row r="650" ht="14.25" customHeight="1">
      <c r="C650" s="14"/>
      <c r="G650" s="16"/>
      <c r="K650" s="16"/>
    </row>
    <row r="651" ht="14.25" customHeight="1">
      <c r="C651" s="14"/>
      <c r="G651" s="16"/>
      <c r="K651" s="16"/>
    </row>
    <row r="652" ht="14.25" customHeight="1">
      <c r="C652" s="14"/>
      <c r="G652" s="16"/>
      <c r="K652" s="16"/>
    </row>
    <row r="653" ht="14.25" customHeight="1">
      <c r="C653" s="14"/>
      <c r="G653" s="16"/>
      <c r="K653" s="16"/>
    </row>
    <row r="654" ht="14.25" customHeight="1">
      <c r="C654" s="14"/>
      <c r="G654" s="16"/>
      <c r="K654" s="16"/>
    </row>
    <row r="655" ht="14.25" customHeight="1">
      <c r="C655" s="14"/>
      <c r="G655" s="16"/>
      <c r="K655" s="16"/>
    </row>
    <row r="656" ht="14.25" customHeight="1">
      <c r="C656" s="14"/>
      <c r="G656" s="16"/>
      <c r="K656" s="16"/>
    </row>
    <row r="657" ht="14.25" customHeight="1">
      <c r="C657" s="14"/>
      <c r="G657" s="16"/>
      <c r="K657" s="16"/>
    </row>
    <row r="658" ht="14.25" customHeight="1">
      <c r="C658" s="14"/>
      <c r="G658" s="16"/>
      <c r="K658" s="16"/>
    </row>
    <row r="659" ht="14.25" customHeight="1">
      <c r="C659" s="14"/>
      <c r="G659" s="16"/>
      <c r="K659" s="16"/>
    </row>
    <row r="660" ht="14.25" customHeight="1">
      <c r="C660" s="14"/>
      <c r="G660" s="16"/>
      <c r="K660" s="16"/>
    </row>
    <row r="661" ht="14.25" customHeight="1">
      <c r="C661" s="14"/>
      <c r="G661" s="16"/>
      <c r="K661" s="16"/>
    </row>
    <row r="662" ht="14.25" customHeight="1">
      <c r="C662" s="14"/>
      <c r="G662" s="16"/>
      <c r="K662" s="16"/>
    </row>
    <row r="663" ht="14.25" customHeight="1">
      <c r="C663" s="14"/>
      <c r="G663" s="16"/>
      <c r="K663" s="16"/>
    </row>
    <row r="664" ht="14.25" customHeight="1">
      <c r="C664" s="14"/>
      <c r="G664" s="16"/>
      <c r="K664" s="16"/>
    </row>
    <row r="665" ht="14.25" customHeight="1">
      <c r="C665" s="14"/>
      <c r="G665" s="16"/>
      <c r="K665" s="16"/>
    </row>
    <row r="666" ht="14.25" customHeight="1">
      <c r="C666" s="14"/>
      <c r="G666" s="16"/>
      <c r="K666" s="16"/>
    </row>
    <row r="667" ht="14.25" customHeight="1">
      <c r="C667" s="14"/>
      <c r="G667" s="16"/>
      <c r="K667" s="16"/>
    </row>
    <row r="668" ht="14.25" customHeight="1">
      <c r="C668" s="14"/>
      <c r="G668" s="16"/>
      <c r="K668" s="16"/>
    </row>
    <row r="669" ht="14.25" customHeight="1">
      <c r="C669" s="14"/>
      <c r="G669" s="16"/>
      <c r="K669" s="16"/>
    </row>
    <row r="670" ht="14.25" customHeight="1">
      <c r="C670" s="14"/>
      <c r="G670" s="16"/>
      <c r="K670" s="16"/>
    </row>
    <row r="671" ht="14.25" customHeight="1">
      <c r="C671" s="14"/>
      <c r="G671" s="16"/>
      <c r="K671" s="16"/>
    </row>
    <row r="672" ht="14.25" customHeight="1">
      <c r="C672" s="14"/>
      <c r="G672" s="16"/>
      <c r="K672" s="16"/>
    </row>
    <row r="673" ht="14.25" customHeight="1">
      <c r="C673" s="14"/>
      <c r="G673" s="16"/>
      <c r="K673" s="16"/>
    </row>
    <row r="674" ht="14.25" customHeight="1">
      <c r="C674" s="14"/>
      <c r="G674" s="16"/>
      <c r="K674" s="16"/>
    </row>
    <row r="675" ht="14.25" customHeight="1">
      <c r="C675" s="14"/>
      <c r="G675" s="16"/>
      <c r="K675" s="16"/>
    </row>
    <row r="676" ht="14.25" customHeight="1">
      <c r="C676" s="14"/>
      <c r="G676" s="16"/>
      <c r="K676" s="16"/>
    </row>
    <row r="677" ht="14.25" customHeight="1">
      <c r="C677" s="14"/>
      <c r="G677" s="16"/>
      <c r="K677" s="16"/>
    </row>
    <row r="678" ht="14.25" customHeight="1">
      <c r="C678" s="14"/>
      <c r="G678" s="16"/>
      <c r="K678" s="16"/>
    </row>
    <row r="679" ht="14.25" customHeight="1">
      <c r="C679" s="14"/>
      <c r="G679" s="16"/>
      <c r="K679" s="16"/>
    </row>
    <row r="680" ht="14.25" customHeight="1">
      <c r="C680" s="14"/>
      <c r="G680" s="16"/>
      <c r="K680" s="16"/>
    </row>
    <row r="681" ht="14.25" customHeight="1">
      <c r="C681" s="14"/>
      <c r="G681" s="16"/>
      <c r="K681" s="16"/>
    </row>
    <row r="682" ht="14.25" customHeight="1">
      <c r="C682" s="14"/>
      <c r="G682" s="16"/>
      <c r="K682" s="16"/>
    </row>
    <row r="683" ht="14.25" customHeight="1">
      <c r="C683" s="14"/>
      <c r="G683" s="16"/>
      <c r="K683" s="16"/>
    </row>
    <row r="684" ht="14.25" customHeight="1">
      <c r="C684" s="14"/>
      <c r="G684" s="16"/>
      <c r="K684" s="16"/>
    </row>
    <row r="685" ht="14.25" customHeight="1">
      <c r="C685" s="14"/>
      <c r="G685" s="16"/>
      <c r="K685" s="16"/>
    </row>
    <row r="686" ht="14.25" customHeight="1">
      <c r="C686" s="14"/>
      <c r="G686" s="16"/>
      <c r="K686" s="16"/>
    </row>
    <row r="687" ht="14.25" customHeight="1">
      <c r="C687" s="14"/>
      <c r="G687" s="16"/>
      <c r="K687" s="16"/>
    </row>
    <row r="688" ht="14.25" customHeight="1">
      <c r="C688" s="14"/>
      <c r="G688" s="16"/>
      <c r="K688" s="16"/>
    </row>
    <row r="689" ht="14.25" customHeight="1">
      <c r="C689" s="14"/>
      <c r="G689" s="16"/>
      <c r="K689" s="16"/>
    </row>
    <row r="690" ht="14.25" customHeight="1">
      <c r="C690" s="14"/>
      <c r="G690" s="16"/>
      <c r="K690" s="16"/>
    </row>
    <row r="691" ht="14.25" customHeight="1">
      <c r="C691" s="14"/>
      <c r="G691" s="16"/>
      <c r="K691" s="16"/>
    </row>
    <row r="692" ht="14.25" customHeight="1">
      <c r="C692" s="14"/>
      <c r="G692" s="16"/>
      <c r="K692" s="16"/>
    </row>
    <row r="693" ht="14.25" customHeight="1">
      <c r="C693" s="14"/>
      <c r="G693" s="16"/>
      <c r="K693" s="16"/>
    </row>
    <row r="694" ht="14.25" customHeight="1">
      <c r="C694" s="14"/>
      <c r="G694" s="16"/>
      <c r="K694" s="16"/>
    </row>
    <row r="695" ht="14.25" customHeight="1">
      <c r="C695" s="14"/>
      <c r="G695" s="16"/>
      <c r="K695" s="16"/>
    </row>
    <row r="696" ht="14.25" customHeight="1">
      <c r="C696" s="14"/>
      <c r="G696" s="16"/>
      <c r="K696" s="16"/>
    </row>
    <row r="697" ht="14.25" customHeight="1">
      <c r="C697" s="14"/>
      <c r="G697" s="16"/>
      <c r="K697" s="16"/>
    </row>
    <row r="698" ht="14.25" customHeight="1">
      <c r="C698" s="14"/>
      <c r="G698" s="16"/>
      <c r="K698" s="16"/>
    </row>
    <row r="699" ht="14.25" customHeight="1">
      <c r="C699" s="14"/>
      <c r="G699" s="16"/>
      <c r="K699" s="16"/>
    </row>
    <row r="700" ht="14.25" customHeight="1">
      <c r="C700" s="14"/>
      <c r="G700" s="16"/>
      <c r="K700" s="16"/>
    </row>
    <row r="701" ht="14.25" customHeight="1">
      <c r="C701" s="14"/>
      <c r="G701" s="16"/>
      <c r="K701" s="16"/>
    </row>
    <row r="702" ht="14.25" customHeight="1">
      <c r="C702" s="14"/>
      <c r="G702" s="16"/>
      <c r="K702" s="16"/>
    </row>
    <row r="703" ht="14.25" customHeight="1">
      <c r="C703" s="14"/>
      <c r="G703" s="16"/>
      <c r="K703" s="16"/>
    </row>
    <row r="704" ht="14.25" customHeight="1">
      <c r="C704" s="14"/>
      <c r="G704" s="16"/>
      <c r="K704" s="16"/>
    </row>
    <row r="705" ht="14.25" customHeight="1">
      <c r="C705" s="14"/>
      <c r="G705" s="16"/>
      <c r="K705" s="16"/>
    </row>
    <row r="706" ht="14.25" customHeight="1">
      <c r="C706" s="14"/>
      <c r="G706" s="16"/>
      <c r="K706" s="16"/>
    </row>
    <row r="707" ht="14.25" customHeight="1">
      <c r="C707" s="14"/>
      <c r="G707" s="16"/>
      <c r="K707" s="16"/>
    </row>
    <row r="708" ht="14.25" customHeight="1">
      <c r="C708" s="14"/>
      <c r="G708" s="16"/>
      <c r="K708" s="16"/>
    </row>
    <row r="709" ht="14.25" customHeight="1">
      <c r="C709" s="14"/>
      <c r="G709" s="16"/>
      <c r="K709" s="16"/>
    </row>
    <row r="710" ht="14.25" customHeight="1">
      <c r="C710" s="14"/>
      <c r="G710" s="16"/>
      <c r="K710" s="16"/>
    </row>
    <row r="711" ht="14.25" customHeight="1">
      <c r="C711" s="14"/>
      <c r="G711" s="16"/>
      <c r="K711" s="16"/>
    </row>
    <row r="712" ht="14.25" customHeight="1">
      <c r="C712" s="14"/>
      <c r="G712" s="16"/>
      <c r="K712" s="16"/>
    </row>
    <row r="713" ht="14.25" customHeight="1">
      <c r="C713" s="14"/>
      <c r="G713" s="16"/>
      <c r="K713" s="16"/>
    </row>
    <row r="714" ht="14.25" customHeight="1">
      <c r="C714" s="14"/>
      <c r="G714" s="16"/>
      <c r="K714" s="16"/>
    </row>
    <row r="715" ht="14.25" customHeight="1">
      <c r="C715" s="14"/>
      <c r="G715" s="16"/>
      <c r="K715" s="16"/>
    </row>
    <row r="716" ht="14.25" customHeight="1">
      <c r="C716" s="14"/>
      <c r="G716" s="16"/>
      <c r="K716" s="16"/>
    </row>
    <row r="717" ht="14.25" customHeight="1">
      <c r="C717" s="14"/>
      <c r="G717" s="16"/>
      <c r="K717" s="16"/>
    </row>
    <row r="718" ht="14.25" customHeight="1">
      <c r="C718" s="14"/>
      <c r="G718" s="16"/>
      <c r="K718" s="16"/>
    </row>
    <row r="719" ht="14.25" customHeight="1">
      <c r="C719" s="14"/>
      <c r="G719" s="16"/>
      <c r="K719" s="16"/>
    </row>
    <row r="720" ht="14.25" customHeight="1">
      <c r="C720" s="14"/>
      <c r="G720" s="16"/>
      <c r="K720" s="16"/>
    </row>
    <row r="721" ht="14.25" customHeight="1">
      <c r="C721" s="14"/>
      <c r="G721" s="16"/>
      <c r="K721" s="16"/>
    </row>
    <row r="722" ht="14.25" customHeight="1">
      <c r="C722" s="14"/>
      <c r="G722" s="16"/>
      <c r="K722" s="16"/>
    </row>
    <row r="723" ht="14.25" customHeight="1">
      <c r="C723" s="14"/>
      <c r="G723" s="16"/>
      <c r="K723" s="16"/>
    </row>
    <row r="724" ht="14.25" customHeight="1">
      <c r="C724" s="14"/>
      <c r="G724" s="16"/>
      <c r="K724" s="16"/>
    </row>
    <row r="725" ht="14.25" customHeight="1">
      <c r="C725" s="14"/>
      <c r="G725" s="16"/>
      <c r="K725" s="16"/>
    </row>
    <row r="726" ht="14.25" customHeight="1">
      <c r="C726" s="14"/>
      <c r="G726" s="16"/>
      <c r="K726" s="16"/>
    </row>
    <row r="727" ht="14.25" customHeight="1">
      <c r="C727" s="14"/>
      <c r="G727" s="16"/>
      <c r="K727" s="16"/>
    </row>
    <row r="728" ht="14.25" customHeight="1">
      <c r="C728" s="14"/>
      <c r="G728" s="16"/>
      <c r="K728" s="16"/>
    </row>
    <row r="729" ht="14.25" customHeight="1">
      <c r="C729" s="14"/>
      <c r="G729" s="16"/>
      <c r="K729" s="16"/>
    </row>
    <row r="730" ht="14.25" customHeight="1">
      <c r="C730" s="14"/>
      <c r="G730" s="16"/>
      <c r="K730" s="16"/>
    </row>
    <row r="731" ht="14.25" customHeight="1">
      <c r="C731" s="14"/>
      <c r="G731" s="16"/>
      <c r="K731" s="16"/>
    </row>
    <row r="732" ht="14.25" customHeight="1">
      <c r="C732" s="14"/>
      <c r="G732" s="16"/>
      <c r="K732" s="16"/>
    </row>
    <row r="733" ht="14.25" customHeight="1">
      <c r="C733" s="14"/>
      <c r="G733" s="16"/>
      <c r="K733" s="16"/>
    </row>
    <row r="734" ht="14.25" customHeight="1">
      <c r="C734" s="14"/>
      <c r="G734" s="16"/>
      <c r="K734" s="16"/>
    </row>
    <row r="735" ht="14.25" customHeight="1">
      <c r="C735" s="14"/>
      <c r="G735" s="16"/>
      <c r="K735" s="16"/>
    </row>
    <row r="736" ht="14.25" customHeight="1">
      <c r="C736" s="14"/>
      <c r="G736" s="16"/>
      <c r="K736" s="16"/>
    </row>
    <row r="737" ht="14.25" customHeight="1">
      <c r="C737" s="14"/>
      <c r="G737" s="16"/>
      <c r="K737" s="16"/>
    </row>
    <row r="738" ht="14.25" customHeight="1">
      <c r="C738" s="14"/>
      <c r="G738" s="16"/>
      <c r="K738" s="16"/>
    </row>
    <row r="739" ht="14.25" customHeight="1">
      <c r="C739" s="14"/>
      <c r="G739" s="16"/>
      <c r="K739" s="16"/>
    </row>
    <row r="740" ht="14.25" customHeight="1">
      <c r="C740" s="14"/>
      <c r="G740" s="16"/>
      <c r="K740" s="16"/>
    </row>
    <row r="741" ht="14.25" customHeight="1">
      <c r="C741" s="14"/>
      <c r="G741" s="16"/>
      <c r="K741" s="16"/>
    </row>
    <row r="742" ht="14.25" customHeight="1">
      <c r="C742" s="14"/>
      <c r="G742" s="16"/>
      <c r="K742" s="16"/>
    </row>
    <row r="743" ht="14.25" customHeight="1">
      <c r="C743" s="14"/>
      <c r="G743" s="16"/>
      <c r="K743" s="16"/>
    </row>
    <row r="744" ht="14.25" customHeight="1">
      <c r="C744" s="14"/>
      <c r="G744" s="16"/>
      <c r="K744" s="16"/>
    </row>
    <row r="745" ht="14.25" customHeight="1">
      <c r="C745" s="14"/>
      <c r="G745" s="16"/>
      <c r="K745" s="16"/>
    </row>
    <row r="746" ht="14.25" customHeight="1">
      <c r="C746" s="14"/>
      <c r="G746" s="16"/>
      <c r="K746" s="16"/>
    </row>
    <row r="747" ht="14.25" customHeight="1">
      <c r="C747" s="14"/>
      <c r="G747" s="16"/>
      <c r="K747" s="16"/>
    </row>
    <row r="748" ht="14.25" customHeight="1">
      <c r="C748" s="14"/>
      <c r="G748" s="16"/>
      <c r="K748" s="16"/>
    </row>
    <row r="749" ht="14.25" customHeight="1">
      <c r="C749" s="14"/>
      <c r="G749" s="16"/>
      <c r="K749" s="16"/>
    </row>
    <row r="750" ht="14.25" customHeight="1">
      <c r="C750" s="14"/>
      <c r="G750" s="16"/>
      <c r="K750" s="16"/>
    </row>
    <row r="751" ht="14.25" customHeight="1">
      <c r="C751" s="14"/>
      <c r="G751" s="16"/>
      <c r="K751" s="16"/>
    </row>
    <row r="752" ht="14.25" customHeight="1">
      <c r="C752" s="14"/>
      <c r="G752" s="16"/>
      <c r="K752" s="16"/>
    </row>
    <row r="753" ht="14.25" customHeight="1">
      <c r="C753" s="14"/>
      <c r="G753" s="16"/>
      <c r="K753" s="16"/>
    </row>
    <row r="754" ht="14.25" customHeight="1">
      <c r="C754" s="14"/>
      <c r="G754" s="16"/>
      <c r="K754" s="16"/>
    </row>
    <row r="755" ht="14.25" customHeight="1">
      <c r="C755" s="14"/>
      <c r="G755" s="16"/>
      <c r="K755" s="16"/>
    </row>
    <row r="756" ht="14.25" customHeight="1">
      <c r="C756" s="14"/>
      <c r="G756" s="16"/>
      <c r="K756" s="16"/>
    </row>
    <row r="757" ht="14.25" customHeight="1">
      <c r="C757" s="14"/>
      <c r="G757" s="16"/>
      <c r="K757" s="16"/>
    </row>
    <row r="758" ht="14.25" customHeight="1">
      <c r="C758" s="14"/>
      <c r="G758" s="16"/>
      <c r="K758" s="16"/>
    </row>
    <row r="759" ht="14.25" customHeight="1">
      <c r="C759" s="14"/>
      <c r="G759" s="16"/>
      <c r="K759" s="16"/>
    </row>
    <row r="760" ht="14.25" customHeight="1">
      <c r="C760" s="14"/>
      <c r="G760" s="16"/>
      <c r="K760" s="16"/>
    </row>
    <row r="761" ht="14.25" customHeight="1">
      <c r="C761" s="14"/>
      <c r="G761" s="16"/>
      <c r="K761" s="16"/>
    </row>
    <row r="762" ht="14.25" customHeight="1">
      <c r="C762" s="14"/>
      <c r="G762" s="16"/>
      <c r="K762" s="16"/>
    </row>
    <row r="763" ht="14.25" customHeight="1">
      <c r="C763" s="14"/>
      <c r="G763" s="16"/>
      <c r="K763" s="16"/>
    </row>
    <row r="764" ht="14.25" customHeight="1">
      <c r="C764" s="14"/>
      <c r="G764" s="16"/>
      <c r="K764" s="16"/>
    </row>
    <row r="765" ht="14.25" customHeight="1">
      <c r="C765" s="14"/>
      <c r="G765" s="16"/>
      <c r="K765" s="16"/>
    </row>
    <row r="766" ht="14.25" customHeight="1">
      <c r="C766" s="14"/>
      <c r="G766" s="16"/>
      <c r="K766" s="16"/>
    </row>
    <row r="767" ht="14.25" customHeight="1">
      <c r="C767" s="14"/>
      <c r="G767" s="16"/>
      <c r="K767" s="16"/>
    </row>
    <row r="768" ht="14.25" customHeight="1">
      <c r="C768" s="14"/>
      <c r="G768" s="16"/>
      <c r="K768" s="16"/>
    </row>
    <row r="769" ht="14.25" customHeight="1">
      <c r="C769" s="14"/>
      <c r="G769" s="16"/>
      <c r="K769" s="16"/>
    </row>
    <row r="770" ht="14.25" customHeight="1">
      <c r="C770" s="14"/>
      <c r="G770" s="16"/>
      <c r="K770" s="16"/>
    </row>
    <row r="771" ht="14.25" customHeight="1">
      <c r="C771" s="14"/>
      <c r="G771" s="16"/>
      <c r="K771" s="16"/>
    </row>
    <row r="772" ht="14.25" customHeight="1">
      <c r="C772" s="14"/>
      <c r="G772" s="16"/>
      <c r="K772" s="16"/>
    </row>
    <row r="773" ht="14.25" customHeight="1">
      <c r="C773" s="14"/>
      <c r="G773" s="16"/>
      <c r="K773" s="16"/>
    </row>
    <row r="774" ht="14.25" customHeight="1">
      <c r="C774" s="14"/>
      <c r="G774" s="16"/>
      <c r="K774" s="16"/>
    </row>
    <row r="775" ht="14.25" customHeight="1">
      <c r="C775" s="14"/>
      <c r="G775" s="16"/>
      <c r="K775" s="16"/>
    </row>
    <row r="776" ht="14.25" customHeight="1">
      <c r="C776" s="14"/>
      <c r="G776" s="16"/>
      <c r="K776" s="16"/>
    </row>
    <row r="777" ht="14.25" customHeight="1">
      <c r="C777" s="14"/>
      <c r="G777" s="16"/>
      <c r="K777" s="16"/>
    </row>
    <row r="778" ht="14.25" customHeight="1">
      <c r="C778" s="14"/>
      <c r="G778" s="16"/>
      <c r="K778" s="16"/>
    </row>
    <row r="779" ht="14.25" customHeight="1">
      <c r="C779" s="14"/>
      <c r="G779" s="16"/>
      <c r="K779" s="16"/>
    </row>
    <row r="780" ht="14.25" customHeight="1">
      <c r="C780" s="14"/>
      <c r="G780" s="16"/>
      <c r="K780" s="16"/>
    </row>
    <row r="781" ht="14.25" customHeight="1">
      <c r="C781" s="14"/>
      <c r="G781" s="16"/>
      <c r="K781" s="16"/>
    </row>
    <row r="782" ht="14.25" customHeight="1">
      <c r="C782" s="14"/>
      <c r="G782" s="16"/>
      <c r="K782" s="16"/>
    </row>
    <row r="783" ht="14.25" customHeight="1">
      <c r="C783" s="14"/>
      <c r="G783" s="16"/>
      <c r="K783" s="16"/>
    </row>
    <row r="784" ht="14.25" customHeight="1">
      <c r="C784" s="14"/>
      <c r="G784" s="16"/>
      <c r="K784" s="16"/>
    </row>
    <row r="785" ht="14.25" customHeight="1">
      <c r="C785" s="14"/>
      <c r="G785" s="16"/>
      <c r="K785" s="16"/>
    </row>
    <row r="786" ht="14.25" customHeight="1">
      <c r="C786" s="14"/>
      <c r="G786" s="16"/>
      <c r="K786" s="16"/>
    </row>
    <row r="787" ht="14.25" customHeight="1">
      <c r="C787" s="14"/>
      <c r="G787" s="16"/>
      <c r="K787" s="16"/>
    </row>
    <row r="788" ht="14.25" customHeight="1">
      <c r="C788" s="14"/>
      <c r="G788" s="16"/>
      <c r="K788" s="16"/>
    </row>
    <row r="789" ht="14.25" customHeight="1">
      <c r="C789" s="14"/>
      <c r="G789" s="16"/>
      <c r="K789" s="16"/>
    </row>
    <row r="790" ht="14.25" customHeight="1">
      <c r="C790" s="14"/>
      <c r="G790" s="16"/>
      <c r="K790" s="16"/>
    </row>
    <row r="791" ht="14.25" customHeight="1">
      <c r="C791" s="14"/>
      <c r="G791" s="16"/>
      <c r="K791" s="16"/>
    </row>
    <row r="792" ht="14.25" customHeight="1">
      <c r="C792" s="14"/>
      <c r="G792" s="16"/>
      <c r="K792" s="16"/>
    </row>
    <row r="793" ht="14.25" customHeight="1">
      <c r="C793" s="14"/>
      <c r="G793" s="16"/>
      <c r="K793" s="16"/>
    </row>
    <row r="794" ht="14.25" customHeight="1">
      <c r="C794" s="14"/>
      <c r="G794" s="16"/>
      <c r="K794" s="16"/>
    </row>
    <row r="795" ht="14.25" customHeight="1">
      <c r="C795" s="14"/>
      <c r="G795" s="16"/>
      <c r="K795" s="16"/>
    </row>
    <row r="796" ht="14.25" customHeight="1">
      <c r="C796" s="14"/>
      <c r="G796" s="16"/>
      <c r="K796" s="16"/>
    </row>
    <row r="797" ht="14.25" customHeight="1">
      <c r="C797" s="14"/>
      <c r="G797" s="16"/>
      <c r="K797" s="16"/>
    </row>
    <row r="798" ht="14.25" customHeight="1">
      <c r="C798" s="14"/>
      <c r="G798" s="16"/>
      <c r="K798" s="16"/>
    </row>
    <row r="799" ht="14.25" customHeight="1">
      <c r="C799" s="14"/>
      <c r="G799" s="16"/>
      <c r="K799" s="16"/>
    </row>
    <row r="800" ht="14.25" customHeight="1">
      <c r="C800" s="14"/>
      <c r="G800" s="16"/>
      <c r="K800" s="16"/>
    </row>
    <row r="801" ht="14.25" customHeight="1">
      <c r="C801" s="14"/>
      <c r="G801" s="16"/>
      <c r="K801" s="16"/>
    </row>
    <row r="802" ht="14.25" customHeight="1">
      <c r="C802" s="14"/>
      <c r="G802" s="16"/>
      <c r="K802" s="16"/>
    </row>
    <row r="803" ht="14.25" customHeight="1">
      <c r="C803" s="14"/>
      <c r="G803" s="16"/>
      <c r="K803" s="16"/>
    </row>
    <row r="804" ht="14.25" customHeight="1">
      <c r="C804" s="14"/>
      <c r="G804" s="16"/>
      <c r="K804" s="16"/>
    </row>
    <row r="805" ht="14.25" customHeight="1">
      <c r="C805" s="14"/>
      <c r="G805" s="16"/>
      <c r="K805" s="16"/>
    </row>
    <row r="806" ht="14.25" customHeight="1">
      <c r="C806" s="14"/>
      <c r="G806" s="16"/>
      <c r="K806" s="16"/>
    </row>
    <row r="807" ht="14.25" customHeight="1">
      <c r="C807" s="14"/>
      <c r="G807" s="16"/>
      <c r="K807" s="16"/>
    </row>
    <row r="808" ht="14.25" customHeight="1">
      <c r="C808" s="14"/>
      <c r="G808" s="16"/>
      <c r="K808" s="16"/>
    </row>
    <row r="809" ht="14.25" customHeight="1">
      <c r="C809" s="14"/>
      <c r="G809" s="16"/>
      <c r="K809" s="16"/>
    </row>
    <row r="810" ht="14.25" customHeight="1">
      <c r="C810" s="14"/>
      <c r="G810" s="16"/>
      <c r="K810" s="16"/>
    </row>
    <row r="811" ht="14.25" customHeight="1">
      <c r="C811" s="14"/>
      <c r="G811" s="16"/>
      <c r="K811" s="16"/>
    </row>
    <row r="812" ht="14.25" customHeight="1">
      <c r="C812" s="14"/>
      <c r="G812" s="16"/>
      <c r="K812" s="16"/>
    </row>
    <row r="813" ht="14.25" customHeight="1">
      <c r="C813" s="14"/>
      <c r="G813" s="16"/>
      <c r="K813" s="16"/>
    </row>
    <row r="814" ht="14.25" customHeight="1">
      <c r="C814" s="14"/>
      <c r="G814" s="16"/>
      <c r="K814" s="16"/>
    </row>
    <row r="815" ht="14.25" customHeight="1">
      <c r="C815" s="14"/>
      <c r="G815" s="16"/>
      <c r="K815" s="16"/>
    </row>
    <row r="816" ht="14.25" customHeight="1">
      <c r="C816" s="14"/>
      <c r="G816" s="16"/>
      <c r="K816" s="16"/>
    </row>
    <row r="817" ht="14.25" customHeight="1">
      <c r="C817" s="14"/>
      <c r="G817" s="16"/>
      <c r="K817" s="16"/>
    </row>
    <row r="818" ht="14.25" customHeight="1">
      <c r="C818" s="14"/>
      <c r="G818" s="16"/>
      <c r="K818" s="16"/>
    </row>
    <row r="819" ht="14.25" customHeight="1">
      <c r="C819" s="14"/>
      <c r="G819" s="16"/>
      <c r="K819" s="16"/>
    </row>
    <row r="820" ht="14.25" customHeight="1">
      <c r="C820" s="14"/>
      <c r="G820" s="16"/>
      <c r="K820" s="16"/>
    </row>
    <row r="821" ht="14.25" customHeight="1">
      <c r="C821" s="14"/>
      <c r="G821" s="16"/>
      <c r="K821" s="16"/>
    </row>
    <row r="822" ht="14.25" customHeight="1">
      <c r="C822" s="14"/>
      <c r="G822" s="16"/>
      <c r="K822" s="16"/>
    </row>
    <row r="823" ht="14.25" customHeight="1">
      <c r="C823" s="14"/>
      <c r="G823" s="16"/>
      <c r="K823" s="16"/>
    </row>
    <row r="824" ht="14.25" customHeight="1">
      <c r="C824" s="14"/>
      <c r="G824" s="16"/>
      <c r="K824" s="16"/>
    </row>
    <row r="825" ht="14.25" customHeight="1">
      <c r="C825" s="14"/>
      <c r="G825" s="16"/>
      <c r="K825" s="16"/>
    </row>
    <row r="826" ht="14.25" customHeight="1">
      <c r="C826" s="14"/>
      <c r="G826" s="16"/>
      <c r="K826" s="16"/>
    </row>
    <row r="827" ht="14.25" customHeight="1">
      <c r="C827" s="14"/>
      <c r="G827" s="16"/>
      <c r="K827" s="16"/>
    </row>
    <row r="828" ht="14.25" customHeight="1">
      <c r="C828" s="14"/>
      <c r="G828" s="16"/>
      <c r="K828" s="16"/>
    </row>
    <row r="829" ht="14.25" customHeight="1">
      <c r="C829" s="14"/>
      <c r="G829" s="16"/>
      <c r="K829" s="16"/>
    </row>
    <row r="830" ht="14.25" customHeight="1">
      <c r="C830" s="14"/>
      <c r="G830" s="16"/>
      <c r="K830" s="16"/>
    </row>
    <row r="831" ht="14.25" customHeight="1">
      <c r="C831" s="14"/>
      <c r="G831" s="16"/>
      <c r="K831" s="16"/>
    </row>
    <row r="832" ht="14.25" customHeight="1">
      <c r="C832" s="14"/>
      <c r="G832" s="16"/>
      <c r="K832" s="16"/>
    </row>
    <row r="833" ht="14.25" customHeight="1">
      <c r="C833" s="14"/>
      <c r="G833" s="16"/>
      <c r="K833" s="16"/>
    </row>
    <row r="834" ht="14.25" customHeight="1">
      <c r="C834" s="14"/>
      <c r="G834" s="16"/>
      <c r="K834" s="16"/>
    </row>
    <row r="835" ht="14.25" customHeight="1">
      <c r="C835" s="14"/>
      <c r="G835" s="16"/>
      <c r="K835" s="16"/>
    </row>
    <row r="836" ht="14.25" customHeight="1">
      <c r="C836" s="14"/>
      <c r="G836" s="16"/>
      <c r="K836" s="16"/>
    </row>
    <row r="837" ht="14.25" customHeight="1">
      <c r="C837" s="14"/>
      <c r="G837" s="16"/>
      <c r="K837" s="16"/>
    </row>
    <row r="838" ht="14.25" customHeight="1">
      <c r="C838" s="14"/>
      <c r="G838" s="16"/>
      <c r="K838" s="16"/>
    </row>
    <row r="839" ht="14.25" customHeight="1">
      <c r="C839" s="14"/>
      <c r="G839" s="16"/>
      <c r="K839" s="16"/>
    </row>
    <row r="840" ht="14.25" customHeight="1">
      <c r="C840" s="14"/>
      <c r="G840" s="16"/>
      <c r="K840" s="16"/>
    </row>
    <row r="841" ht="14.25" customHeight="1">
      <c r="C841" s="14"/>
      <c r="G841" s="16"/>
      <c r="K841" s="16"/>
    </row>
    <row r="842" ht="14.25" customHeight="1">
      <c r="C842" s="14"/>
      <c r="G842" s="16"/>
      <c r="K842" s="16"/>
    </row>
    <row r="843" ht="14.25" customHeight="1">
      <c r="C843" s="14"/>
      <c r="G843" s="16"/>
      <c r="K843" s="16"/>
    </row>
    <row r="844" ht="14.25" customHeight="1">
      <c r="C844" s="14"/>
      <c r="G844" s="16"/>
      <c r="K844" s="16"/>
    </row>
    <row r="845" ht="14.25" customHeight="1">
      <c r="C845" s="14"/>
      <c r="G845" s="16"/>
      <c r="K845" s="16"/>
    </row>
    <row r="846" ht="14.25" customHeight="1">
      <c r="C846" s="14"/>
      <c r="G846" s="16"/>
      <c r="K846" s="16"/>
    </row>
    <row r="847" ht="14.25" customHeight="1">
      <c r="C847" s="14"/>
      <c r="G847" s="16"/>
      <c r="K847" s="16"/>
    </row>
    <row r="848" ht="14.25" customHeight="1">
      <c r="C848" s="14"/>
      <c r="G848" s="16"/>
      <c r="K848" s="16"/>
    </row>
    <row r="849" ht="14.25" customHeight="1">
      <c r="C849" s="14"/>
      <c r="G849" s="16"/>
      <c r="K849" s="16"/>
    </row>
    <row r="850" ht="14.25" customHeight="1">
      <c r="C850" s="14"/>
      <c r="G850" s="16"/>
      <c r="K850" s="16"/>
    </row>
    <row r="851" ht="14.25" customHeight="1">
      <c r="C851" s="14"/>
      <c r="G851" s="16"/>
      <c r="K851" s="16"/>
    </row>
    <row r="852" ht="14.25" customHeight="1">
      <c r="C852" s="14"/>
      <c r="G852" s="16"/>
      <c r="K852" s="16"/>
    </row>
    <row r="853" ht="14.25" customHeight="1">
      <c r="C853" s="14"/>
      <c r="G853" s="16"/>
      <c r="K853" s="16"/>
    </row>
    <row r="854" ht="14.25" customHeight="1">
      <c r="C854" s="14"/>
      <c r="G854" s="16"/>
      <c r="K854" s="16"/>
    </row>
    <row r="855" ht="14.25" customHeight="1">
      <c r="C855" s="14"/>
      <c r="G855" s="16"/>
      <c r="K855" s="16"/>
    </row>
    <row r="856" ht="14.25" customHeight="1">
      <c r="C856" s="14"/>
      <c r="G856" s="16"/>
      <c r="K856" s="16"/>
    </row>
    <row r="857" ht="14.25" customHeight="1">
      <c r="C857" s="14"/>
      <c r="G857" s="16"/>
      <c r="K857" s="16"/>
    </row>
    <row r="858" ht="14.25" customHeight="1">
      <c r="C858" s="14"/>
      <c r="G858" s="16"/>
      <c r="K858" s="16"/>
    </row>
    <row r="859" ht="14.25" customHeight="1">
      <c r="C859" s="14"/>
      <c r="G859" s="16"/>
      <c r="K859" s="16"/>
    </row>
    <row r="860" ht="14.25" customHeight="1">
      <c r="C860" s="14"/>
      <c r="G860" s="16"/>
      <c r="K860" s="16"/>
    </row>
    <row r="861" ht="14.25" customHeight="1">
      <c r="C861" s="14"/>
      <c r="G861" s="16"/>
      <c r="K861" s="16"/>
    </row>
    <row r="862" ht="14.25" customHeight="1">
      <c r="C862" s="14"/>
      <c r="G862" s="16"/>
      <c r="K862" s="16"/>
    </row>
    <row r="863" ht="14.25" customHeight="1">
      <c r="C863" s="14"/>
      <c r="G863" s="16"/>
      <c r="K863" s="16"/>
    </row>
    <row r="864" ht="14.25" customHeight="1">
      <c r="C864" s="14"/>
      <c r="G864" s="16"/>
      <c r="K864" s="16"/>
    </row>
    <row r="865" ht="14.25" customHeight="1">
      <c r="C865" s="14"/>
      <c r="G865" s="16"/>
      <c r="K865" s="16"/>
    </row>
    <row r="866" ht="14.25" customHeight="1">
      <c r="C866" s="14"/>
      <c r="G866" s="16"/>
      <c r="K866" s="16"/>
    </row>
    <row r="867" ht="14.25" customHeight="1">
      <c r="C867" s="14"/>
      <c r="G867" s="16"/>
      <c r="K867" s="16"/>
    </row>
    <row r="868" ht="14.25" customHeight="1">
      <c r="C868" s="14"/>
      <c r="G868" s="16"/>
      <c r="K868" s="16"/>
    </row>
    <row r="869" ht="14.25" customHeight="1">
      <c r="C869" s="14"/>
      <c r="G869" s="16"/>
      <c r="K869" s="16"/>
    </row>
    <row r="870" ht="14.25" customHeight="1">
      <c r="C870" s="14"/>
      <c r="G870" s="16"/>
      <c r="K870" s="16"/>
    </row>
    <row r="871" ht="14.25" customHeight="1">
      <c r="C871" s="14"/>
      <c r="G871" s="16"/>
      <c r="K871" s="16"/>
    </row>
    <row r="872" ht="14.25" customHeight="1">
      <c r="C872" s="14"/>
      <c r="G872" s="16"/>
      <c r="K872" s="16"/>
    </row>
    <row r="873" ht="14.25" customHeight="1">
      <c r="C873" s="14"/>
      <c r="G873" s="16"/>
      <c r="K873" s="16"/>
    </row>
    <row r="874" ht="14.25" customHeight="1">
      <c r="C874" s="14"/>
      <c r="G874" s="16"/>
      <c r="K874" s="16"/>
    </row>
    <row r="875" ht="14.25" customHeight="1">
      <c r="C875" s="14"/>
      <c r="G875" s="16"/>
      <c r="K875" s="16"/>
    </row>
    <row r="876" ht="14.25" customHeight="1">
      <c r="C876" s="14"/>
      <c r="G876" s="16"/>
      <c r="K876" s="16"/>
    </row>
    <row r="877" ht="14.25" customHeight="1">
      <c r="C877" s="14"/>
      <c r="G877" s="16"/>
      <c r="K877" s="16"/>
    </row>
    <row r="878" ht="14.25" customHeight="1">
      <c r="C878" s="14"/>
      <c r="G878" s="16"/>
      <c r="K878" s="16"/>
    </row>
    <row r="879" ht="14.25" customHeight="1">
      <c r="C879" s="14"/>
      <c r="G879" s="16"/>
      <c r="K879" s="16"/>
    </row>
    <row r="880" ht="14.25" customHeight="1">
      <c r="C880" s="14"/>
      <c r="G880" s="16"/>
      <c r="K880" s="16"/>
    </row>
    <row r="881" ht="14.25" customHeight="1">
      <c r="C881" s="14"/>
      <c r="G881" s="16"/>
      <c r="K881" s="16"/>
    </row>
    <row r="882" ht="14.25" customHeight="1">
      <c r="C882" s="14"/>
      <c r="G882" s="16"/>
      <c r="K882" s="16"/>
    </row>
    <row r="883" ht="14.25" customHeight="1">
      <c r="C883" s="14"/>
      <c r="G883" s="16"/>
      <c r="K883" s="16"/>
    </row>
    <row r="884" ht="14.25" customHeight="1">
      <c r="C884" s="14"/>
      <c r="G884" s="16"/>
      <c r="K884" s="16"/>
    </row>
    <row r="885" ht="14.25" customHeight="1">
      <c r="C885" s="14"/>
      <c r="G885" s="16"/>
      <c r="K885" s="16"/>
    </row>
    <row r="886" ht="14.25" customHeight="1">
      <c r="C886" s="14"/>
      <c r="G886" s="16"/>
      <c r="K886" s="16"/>
    </row>
    <row r="887" ht="14.25" customHeight="1">
      <c r="C887" s="14"/>
      <c r="G887" s="16"/>
      <c r="K887" s="16"/>
    </row>
    <row r="888" ht="14.25" customHeight="1">
      <c r="C888" s="14"/>
      <c r="G888" s="16"/>
      <c r="K888" s="16"/>
    </row>
    <row r="889" ht="14.25" customHeight="1">
      <c r="C889" s="14"/>
      <c r="G889" s="16"/>
      <c r="K889" s="16"/>
    </row>
    <row r="890" ht="14.25" customHeight="1">
      <c r="C890" s="14"/>
      <c r="G890" s="16"/>
      <c r="K890" s="16"/>
    </row>
    <row r="891" ht="14.25" customHeight="1">
      <c r="C891" s="14"/>
      <c r="G891" s="16"/>
      <c r="K891" s="16"/>
    </row>
    <row r="892" ht="14.25" customHeight="1">
      <c r="C892" s="14"/>
      <c r="G892" s="16"/>
      <c r="K892" s="16"/>
    </row>
    <row r="893" ht="14.25" customHeight="1">
      <c r="C893" s="14"/>
      <c r="G893" s="16"/>
      <c r="K893" s="16"/>
    </row>
    <row r="894" ht="14.25" customHeight="1">
      <c r="C894" s="14"/>
      <c r="G894" s="16"/>
      <c r="K894" s="16"/>
    </row>
    <row r="895" ht="14.25" customHeight="1">
      <c r="C895" s="14"/>
      <c r="G895" s="16"/>
      <c r="K895" s="16"/>
    </row>
    <row r="896" ht="14.25" customHeight="1">
      <c r="C896" s="14"/>
      <c r="G896" s="16"/>
      <c r="K896" s="16"/>
    </row>
    <row r="897" ht="14.25" customHeight="1">
      <c r="C897" s="14"/>
      <c r="G897" s="16"/>
      <c r="K897" s="16"/>
    </row>
    <row r="898" ht="14.25" customHeight="1">
      <c r="C898" s="14"/>
      <c r="G898" s="16"/>
      <c r="K898" s="16"/>
    </row>
    <row r="899" ht="14.25" customHeight="1">
      <c r="C899" s="14"/>
      <c r="G899" s="16"/>
      <c r="K899" s="16"/>
    </row>
    <row r="900" ht="14.25" customHeight="1">
      <c r="C900" s="14"/>
      <c r="G900" s="16"/>
      <c r="K900" s="16"/>
    </row>
    <row r="901" ht="14.25" customHeight="1">
      <c r="C901" s="14"/>
      <c r="G901" s="16"/>
      <c r="K901" s="16"/>
    </row>
    <row r="902" ht="14.25" customHeight="1">
      <c r="C902" s="14"/>
      <c r="G902" s="16"/>
      <c r="K902" s="16"/>
    </row>
    <row r="903" ht="14.25" customHeight="1">
      <c r="C903" s="14"/>
      <c r="G903" s="16"/>
      <c r="K903" s="16"/>
    </row>
    <row r="904" ht="14.25" customHeight="1">
      <c r="C904" s="14"/>
      <c r="G904" s="16"/>
      <c r="K904" s="16"/>
    </row>
    <row r="905" ht="14.25" customHeight="1">
      <c r="C905" s="14"/>
      <c r="G905" s="16"/>
      <c r="K905" s="16"/>
    </row>
    <row r="906" ht="14.25" customHeight="1">
      <c r="C906" s="14"/>
      <c r="G906" s="16"/>
      <c r="K906" s="16"/>
    </row>
    <row r="907" ht="14.25" customHeight="1">
      <c r="C907" s="14"/>
      <c r="G907" s="16"/>
      <c r="K907" s="16"/>
    </row>
    <row r="908" ht="14.25" customHeight="1">
      <c r="C908" s="14"/>
      <c r="G908" s="16"/>
      <c r="K908" s="16"/>
    </row>
    <row r="909" ht="14.25" customHeight="1">
      <c r="C909" s="14"/>
      <c r="G909" s="16"/>
      <c r="K909" s="16"/>
    </row>
    <row r="910" ht="14.25" customHeight="1">
      <c r="C910" s="14"/>
      <c r="G910" s="16"/>
      <c r="K910" s="16"/>
    </row>
    <row r="911" ht="14.25" customHeight="1">
      <c r="C911" s="14"/>
      <c r="G911" s="16"/>
      <c r="K911" s="16"/>
    </row>
    <row r="912" ht="14.25" customHeight="1">
      <c r="C912" s="14"/>
      <c r="G912" s="16"/>
      <c r="K912" s="16"/>
    </row>
    <row r="913" ht="14.25" customHeight="1">
      <c r="C913" s="14"/>
      <c r="G913" s="16"/>
      <c r="K913" s="16"/>
    </row>
    <row r="914" ht="14.25" customHeight="1">
      <c r="C914" s="14"/>
      <c r="G914" s="16"/>
      <c r="K914" s="16"/>
    </row>
    <row r="915" ht="14.25" customHeight="1">
      <c r="C915" s="14"/>
      <c r="G915" s="16"/>
      <c r="K915" s="16"/>
    </row>
    <row r="916" ht="14.25" customHeight="1">
      <c r="C916" s="14"/>
      <c r="G916" s="16"/>
      <c r="K916" s="16"/>
    </row>
    <row r="917" ht="14.25" customHeight="1">
      <c r="C917" s="14"/>
      <c r="G917" s="16"/>
      <c r="K917" s="16"/>
    </row>
    <row r="918" ht="14.25" customHeight="1">
      <c r="C918" s="14"/>
      <c r="G918" s="16"/>
      <c r="K918" s="16"/>
    </row>
    <row r="919" ht="14.25" customHeight="1">
      <c r="C919" s="14"/>
      <c r="G919" s="16"/>
      <c r="K919" s="16"/>
    </row>
    <row r="920" ht="14.25" customHeight="1">
      <c r="C920" s="14"/>
      <c r="G920" s="16"/>
      <c r="K920" s="16"/>
    </row>
    <row r="921" ht="14.25" customHeight="1">
      <c r="C921" s="14"/>
      <c r="G921" s="16"/>
      <c r="K921" s="16"/>
    </row>
    <row r="922" ht="14.25" customHeight="1">
      <c r="C922" s="14"/>
      <c r="G922" s="16"/>
      <c r="K922" s="16"/>
    </row>
    <row r="923" ht="14.25" customHeight="1">
      <c r="C923" s="14"/>
      <c r="G923" s="16"/>
      <c r="K923" s="16"/>
    </row>
    <row r="924" ht="14.25" customHeight="1">
      <c r="C924" s="14"/>
      <c r="G924" s="16"/>
      <c r="K924" s="16"/>
    </row>
    <row r="925" ht="14.25" customHeight="1">
      <c r="C925" s="14"/>
      <c r="G925" s="16"/>
      <c r="K925" s="16"/>
    </row>
    <row r="926" ht="14.25" customHeight="1">
      <c r="C926" s="14"/>
      <c r="G926" s="16"/>
      <c r="K926" s="16"/>
    </row>
    <row r="927" ht="14.25" customHeight="1">
      <c r="C927" s="14"/>
      <c r="G927" s="16"/>
      <c r="K927" s="16"/>
    </row>
    <row r="928" ht="14.25" customHeight="1">
      <c r="C928" s="14"/>
      <c r="G928" s="16"/>
      <c r="K928" s="16"/>
    </row>
    <row r="929" ht="14.25" customHeight="1">
      <c r="C929" s="14"/>
      <c r="G929" s="16"/>
      <c r="K929" s="16"/>
    </row>
    <row r="930" ht="14.25" customHeight="1">
      <c r="C930" s="14"/>
      <c r="G930" s="16"/>
      <c r="K930" s="16"/>
    </row>
    <row r="931" ht="14.25" customHeight="1">
      <c r="C931" s="14"/>
      <c r="G931" s="16"/>
      <c r="K931" s="16"/>
    </row>
    <row r="932" ht="14.25" customHeight="1">
      <c r="C932" s="14"/>
      <c r="G932" s="16"/>
      <c r="K932" s="16"/>
    </row>
    <row r="933" ht="14.25" customHeight="1">
      <c r="C933" s="14"/>
      <c r="G933" s="16"/>
      <c r="K933" s="16"/>
    </row>
    <row r="934" ht="14.25" customHeight="1">
      <c r="C934" s="14"/>
      <c r="G934" s="16"/>
      <c r="K934" s="16"/>
    </row>
    <row r="935" ht="14.25" customHeight="1">
      <c r="C935" s="14"/>
      <c r="G935" s="16"/>
      <c r="K935" s="16"/>
    </row>
    <row r="936" ht="14.25" customHeight="1">
      <c r="C936" s="14"/>
      <c r="G936" s="16"/>
      <c r="K936" s="16"/>
    </row>
    <row r="937" ht="14.25" customHeight="1">
      <c r="C937" s="14"/>
      <c r="G937" s="16"/>
      <c r="K937" s="16"/>
    </row>
    <row r="938" ht="14.25" customHeight="1">
      <c r="C938" s="14"/>
      <c r="G938" s="16"/>
      <c r="K938" s="16"/>
    </row>
    <row r="939" ht="14.25" customHeight="1">
      <c r="C939" s="14"/>
      <c r="G939" s="16"/>
      <c r="K939" s="16"/>
    </row>
    <row r="940" ht="14.25" customHeight="1">
      <c r="C940" s="14"/>
      <c r="G940" s="16"/>
      <c r="K940" s="16"/>
    </row>
    <row r="941" ht="14.25" customHeight="1">
      <c r="C941" s="14"/>
      <c r="G941" s="16"/>
      <c r="K941" s="16"/>
    </row>
    <row r="942" ht="14.25" customHeight="1">
      <c r="C942" s="14"/>
      <c r="G942" s="16"/>
      <c r="K942" s="16"/>
    </row>
    <row r="943" ht="14.25" customHeight="1">
      <c r="C943" s="14"/>
      <c r="G943" s="16"/>
      <c r="K943" s="16"/>
    </row>
    <row r="944" ht="14.25" customHeight="1">
      <c r="C944" s="14"/>
      <c r="G944" s="16"/>
      <c r="K944" s="16"/>
    </row>
    <row r="945" ht="14.25" customHeight="1">
      <c r="C945" s="14"/>
      <c r="G945" s="16"/>
      <c r="K945" s="16"/>
    </row>
    <row r="946" ht="14.25" customHeight="1">
      <c r="C946" s="14"/>
      <c r="G946" s="16"/>
      <c r="K946" s="16"/>
    </row>
    <row r="947" ht="14.25" customHeight="1">
      <c r="C947" s="14"/>
      <c r="G947" s="16"/>
      <c r="K947" s="16"/>
    </row>
    <row r="948" ht="14.25" customHeight="1">
      <c r="C948" s="14"/>
      <c r="G948" s="16"/>
      <c r="K948" s="16"/>
    </row>
    <row r="949" ht="14.25" customHeight="1">
      <c r="C949" s="14"/>
      <c r="G949" s="16"/>
      <c r="K949" s="16"/>
    </row>
    <row r="950" ht="14.25" customHeight="1">
      <c r="C950" s="14"/>
      <c r="G950" s="16"/>
      <c r="K950" s="16"/>
    </row>
    <row r="951" ht="14.25" customHeight="1">
      <c r="C951" s="14"/>
      <c r="G951" s="16"/>
      <c r="K951" s="16"/>
    </row>
    <row r="952" ht="14.25" customHeight="1">
      <c r="C952" s="14"/>
      <c r="G952" s="16"/>
      <c r="K952" s="16"/>
    </row>
    <row r="953" ht="14.25" customHeight="1">
      <c r="C953" s="14"/>
      <c r="G953" s="16"/>
      <c r="K953" s="16"/>
    </row>
    <row r="954" ht="14.25" customHeight="1">
      <c r="C954" s="14"/>
      <c r="G954" s="16"/>
      <c r="K954" s="16"/>
    </row>
    <row r="955" ht="14.25" customHeight="1">
      <c r="C955" s="14"/>
      <c r="G955" s="16"/>
      <c r="K955" s="16"/>
    </row>
    <row r="956" ht="14.25" customHeight="1">
      <c r="C956" s="14"/>
      <c r="G956" s="16"/>
      <c r="K956" s="16"/>
    </row>
    <row r="957" ht="14.25" customHeight="1">
      <c r="C957" s="14"/>
      <c r="G957" s="16"/>
      <c r="K957" s="16"/>
    </row>
    <row r="958" ht="14.25" customHeight="1">
      <c r="C958" s="14"/>
      <c r="G958" s="16"/>
      <c r="K958" s="16"/>
    </row>
    <row r="959" ht="14.25" customHeight="1">
      <c r="C959" s="14"/>
      <c r="G959" s="16"/>
      <c r="K959" s="16"/>
    </row>
    <row r="960" ht="14.25" customHeight="1">
      <c r="C960" s="14"/>
      <c r="G960" s="16"/>
      <c r="K960" s="16"/>
    </row>
    <row r="961" ht="14.25" customHeight="1">
      <c r="C961" s="14"/>
      <c r="G961" s="16"/>
      <c r="K961" s="16"/>
    </row>
    <row r="962" ht="14.25" customHeight="1">
      <c r="C962" s="14"/>
      <c r="G962" s="16"/>
      <c r="K962" s="16"/>
    </row>
    <row r="963" ht="14.25" customHeight="1">
      <c r="C963" s="14"/>
      <c r="G963" s="16"/>
      <c r="K963" s="16"/>
    </row>
    <row r="964" ht="14.25" customHeight="1">
      <c r="C964" s="14"/>
      <c r="G964" s="16"/>
      <c r="K964" s="16"/>
    </row>
    <row r="965" ht="14.25" customHeight="1">
      <c r="C965" s="14"/>
      <c r="G965" s="16"/>
      <c r="K965" s="16"/>
    </row>
    <row r="966" ht="14.25" customHeight="1">
      <c r="C966" s="14"/>
      <c r="G966" s="16"/>
      <c r="K966" s="16"/>
    </row>
    <row r="967" ht="14.25" customHeight="1">
      <c r="C967" s="14"/>
      <c r="G967" s="16"/>
      <c r="K967" s="16"/>
    </row>
    <row r="968" ht="14.25" customHeight="1">
      <c r="C968" s="14"/>
      <c r="G968" s="16"/>
      <c r="K968" s="16"/>
    </row>
    <row r="969" ht="14.25" customHeight="1">
      <c r="C969" s="14"/>
      <c r="G969" s="16"/>
      <c r="K969" s="16"/>
    </row>
    <row r="970" ht="14.25" customHeight="1">
      <c r="C970" s="14"/>
      <c r="G970" s="16"/>
      <c r="K970" s="16"/>
    </row>
    <row r="971" ht="14.25" customHeight="1">
      <c r="C971" s="14"/>
      <c r="G971" s="16"/>
      <c r="K971" s="16"/>
    </row>
    <row r="972" ht="14.25" customHeight="1">
      <c r="C972" s="14"/>
      <c r="G972" s="16"/>
      <c r="K972" s="16"/>
    </row>
    <row r="973" ht="14.25" customHeight="1">
      <c r="C973" s="14"/>
      <c r="G973" s="16"/>
      <c r="K973" s="16"/>
    </row>
    <row r="974" ht="14.25" customHeight="1">
      <c r="C974" s="14"/>
      <c r="G974" s="16"/>
      <c r="K974" s="16"/>
    </row>
    <row r="975" ht="14.25" customHeight="1">
      <c r="C975" s="14"/>
      <c r="G975" s="16"/>
      <c r="K975" s="16"/>
    </row>
    <row r="976" ht="14.25" customHeight="1">
      <c r="C976" s="14"/>
      <c r="G976" s="16"/>
      <c r="K976" s="16"/>
    </row>
    <row r="977" ht="14.25" customHeight="1">
      <c r="C977" s="14"/>
      <c r="G977" s="16"/>
      <c r="K977" s="16"/>
    </row>
    <row r="978" ht="14.25" customHeight="1">
      <c r="C978" s="14"/>
      <c r="G978" s="16"/>
      <c r="K978" s="16"/>
    </row>
    <row r="979" ht="14.25" customHeight="1">
      <c r="C979" s="14"/>
      <c r="G979" s="16"/>
      <c r="K979" s="16"/>
    </row>
    <row r="980" ht="14.25" customHeight="1">
      <c r="C980" s="14"/>
      <c r="G980" s="16"/>
      <c r="K980" s="16"/>
    </row>
    <row r="981" ht="14.25" customHeight="1">
      <c r="C981" s="14"/>
      <c r="G981" s="16"/>
      <c r="K981" s="16"/>
    </row>
    <row r="982" ht="14.25" customHeight="1">
      <c r="C982" s="14"/>
      <c r="G982" s="16"/>
      <c r="K982" s="16"/>
    </row>
    <row r="983" ht="14.25" customHeight="1">
      <c r="C983" s="14"/>
      <c r="G983" s="16"/>
      <c r="K983" s="16"/>
    </row>
    <row r="984" ht="14.25" customHeight="1">
      <c r="C984" s="14"/>
      <c r="G984" s="16"/>
      <c r="K984" s="16"/>
    </row>
    <row r="985" ht="14.25" customHeight="1">
      <c r="C985" s="14"/>
      <c r="G985" s="16"/>
      <c r="K985" s="16"/>
    </row>
    <row r="986" ht="14.25" customHeight="1">
      <c r="C986" s="14"/>
      <c r="G986" s="16"/>
      <c r="K986" s="16"/>
    </row>
    <row r="987" ht="14.25" customHeight="1">
      <c r="C987" s="14"/>
      <c r="G987" s="16"/>
      <c r="K987" s="16"/>
    </row>
    <row r="988" ht="14.25" customHeight="1">
      <c r="C988" s="14"/>
      <c r="G988" s="16"/>
      <c r="K988" s="16"/>
    </row>
    <row r="989" ht="14.25" customHeight="1">
      <c r="C989" s="14"/>
      <c r="G989" s="16"/>
      <c r="K989" s="16"/>
    </row>
    <row r="990" ht="14.25" customHeight="1">
      <c r="C990" s="14"/>
      <c r="G990" s="16"/>
      <c r="K990" s="16"/>
    </row>
    <row r="991" ht="14.25" customHeight="1">
      <c r="C991" s="14"/>
      <c r="G991" s="16"/>
      <c r="K991" s="16"/>
    </row>
    <row r="992" ht="14.25" customHeight="1">
      <c r="C992" s="14"/>
      <c r="G992" s="16"/>
      <c r="K992" s="16"/>
    </row>
    <row r="993" ht="14.25" customHeight="1">
      <c r="C993" s="14"/>
      <c r="G993" s="16"/>
      <c r="K993" s="16"/>
    </row>
    <row r="994" ht="14.25" customHeight="1">
      <c r="C994" s="14"/>
      <c r="G994" s="16"/>
      <c r="K994" s="16"/>
    </row>
    <row r="995" ht="14.25" customHeight="1">
      <c r="C995" s="14"/>
      <c r="G995" s="16"/>
      <c r="K995" s="16"/>
    </row>
    <row r="996" ht="14.25" customHeight="1">
      <c r="C996" s="14"/>
      <c r="G996" s="16"/>
      <c r="K996" s="16"/>
    </row>
    <row r="997" ht="14.25" customHeight="1">
      <c r="C997" s="14"/>
      <c r="G997" s="16"/>
      <c r="K997" s="16"/>
    </row>
    <row r="998" ht="14.25" customHeight="1">
      <c r="C998" s="14"/>
      <c r="G998" s="16"/>
      <c r="K998" s="16"/>
    </row>
    <row r="999" ht="14.25" customHeight="1">
      <c r="C999" s="14"/>
      <c r="G999" s="16"/>
      <c r="K999" s="16"/>
    </row>
    <row r="1000" ht="14.25" customHeight="1">
      <c r="C1000" s="14"/>
      <c r="G1000" s="16"/>
      <c r="K1000" s="16"/>
    </row>
  </sheetData>
  <printOptions/>
  <pageMargins bottom="0.787401575" footer="0.0" header="0.0" left="0.7" right="0.7" top="0.7874015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2021-01-26T13:35:28Z</dcterms:created>
  <dc:creator>Luis</dc:creator>
</cp:coreProperties>
</file>