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240" yWindow="435" windowWidth="28860" windowHeight="18900"/>
  </bookViews>
  <sheets>
    <sheet name="Data Record" sheetId="7" r:id="rId1"/>
    <sheet name="Certificate" sheetId="8" r:id="rId2"/>
    <sheet name="Report" sheetId="5" r:id="rId3"/>
    <sheet name="Result" sheetId="6" r:id="rId4"/>
    <sheet name="Uncertainty Budget 0 to 13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'Data Record'!$A$1:$AD$36</definedName>
    <definedName name="_xlnm.Print_Area" localSheetId="2">Report!$A$1:$V$33</definedName>
    <definedName name="_xlnm.Print_Area" localSheetId="3">Result!$A$1:$V$33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7" l="1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15" i="7"/>
  <c r="C9" i="1"/>
  <c r="D9" i="1"/>
  <c r="M9" i="1"/>
  <c r="N9" i="1"/>
  <c r="C10" i="1"/>
  <c r="D10" i="1"/>
  <c r="M10" i="1"/>
  <c r="N10" i="1"/>
  <c r="C11" i="1"/>
  <c r="D11" i="1"/>
  <c r="M11" i="1"/>
  <c r="N11" i="1"/>
  <c r="C12" i="1"/>
  <c r="D12" i="1"/>
  <c r="M12" i="1"/>
  <c r="N12" i="1"/>
  <c r="C13" i="1"/>
  <c r="D13" i="1"/>
  <c r="M13" i="1"/>
  <c r="N13" i="1"/>
  <c r="C14" i="1"/>
  <c r="D14" i="1"/>
  <c r="M14" i="1"/>
  <c r="N14" i="1"/>
  <c r="C15" i="1"/>
  <c r="D15" i="1"/>
  <c r="M15" i="1"/>
  <c r="N15" i="1"/>
  <c r="C16" i="1"/>
  <c r="D16" i="1"/>
  <c r="M16" i="1"/>
  <c r="N16" i="1"/>
  <c r="C17" i="1"/>
  <c r="D17" i="1"/>
  <c r="M17" i="1"/>
  <c r="N17" i="1"/>
  <c r="C18" i="1"/>
  <c r="D18" i="1"/>
  <c r="M18" i="1"/>
  <c r="N18" i="1"/>
  <c r="C19" i="1"/>
  <c r="D19" i="1"/>
  <c r="M19" i="1"/>
  <c r="N19" i="1"/>
  <c r="C20" i="1"/>
  <c r="D20" i="1"/>
  <c r="M20" i="1"/>
  <c r="N20" i="1"/>
  <c r="C21" i="1"/>
  <c r="D21" i="1"/>
  <c r="M21" i="1"/>
  <c r="N21" i="1"/>
  <c r="C22" i="1"/>
  <c r="D22" i="1"/>
  <c r="M22" i="1"/>
  <c r="N22" i="1"/>
  <c r="C23" i="1"/>
  <c r="D23" i="1"/>
  <c r="M23" i="1"/>
  <c r="N23" i="1"/>
  <c r="C24" i="1"/>
  <c r="D24" i="1"/>
  <c r="M24" i="1"/>
  <c r="N24" i="1"/>
  <c r="C25" i="1"/>
  <c r="D25" i="1"/>
  <c r="M25" i="1"/>
  <c r="N25" i="1"/>
  <c r="C26" i="1"/>
  <c r="D26" i="1"/>
  <c r="M26" i="1"/>
  <c r="N26" i="1"/>
  <c r="C8" i="1"/>
  <c r="D8" i="1"/>
  <c r="M8" i="1"/>
  <c r="N8" i="1"/>
  <c r="P15" i="3"/>
  <c r="E9" i="1"/>
  <c r="F9" i="1"/>
  <c r="B9" i="1"/>
  <c r="G9" i="1"/>
  <c r="H9" i="1"/>
  <c r="I8" i="1"/>
  <c r="I9" i="1"/>
  <c r="J9" i="1"/>
  <c r="K9" i="1"/>
  <c r="O9" i="1"/>
  <c r="E27" i="7"/>
  <c r="H27" i="7"/>
  <c r="K27" i="7"/>
  <c r="N27" i="7"/>
  <c r="B26" i="1"/>
  <c r="G26" i="1"/>
  <c r="H26" i="1"/>
  <c r="P37" i="3"/>
  <c r="E26" i="1"/>
  <c r="F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26" i="1"/>
  <c r="K2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8" i="1"/>
  <c r="L26" i="1"/>
  <c r="O26" i="1"/>
  <c r="H37" i="8"/>
  <c r="AA20" i="8"/>
  <c r="H35" i="8"/>
  <c r="AA19" i="8"/>
  <c r="J16" i="8"/>
  <c r="J15" i="8"/>
  <c r="J14" i="8"/>
  <c r="J13" i="8"/>
  <c r="J12" i="8"/>
  <c r="J5" i="8"/>
  <c r="H5" i="5"/>
  <c r="H5" i="6"/>
  <c r="Q33" i="7"/>
  <c r="X33" i="7"/>
  <c r="Q16" i="7"/>
  <c r="X16" i="7"/>
  <c r="Q17" i="7"/>
  <c r="X17" i="7"/>
  <c r="Q18" i="7"/>
  <c r="X18" i="7"/>
  <c r="Q19" i="7"/>
  <c r="X19" i="7"/>
  <c r="Q20" i="7"/>
  <c r="X20" i="7"/>
  <c r="Q21" i="7"/>
  <c r="X21" i="7"/>
  <c r="Q22" i="7"/>
  <c r="X22" i="7"/>
  <c r="Q23" i="7"/>
  <c r="X23" i="7"/>
  <c r="Q24" i="7"/>
  <c r="X24" i="7"/>
  <c r="Q25" i="7"/>
  <c r="X25" i="7"/>
  <c r="Q26" i="7"/>
  <c r="X26" i="7"/>
  <c r="Q28" i="7"/>
  <c r="X28" i="7"/>
  <c r="Q29" i="7"/>
  <c r="X29" i="7"/>
  <c r="Q30" i="7"/>
  <c r="X30" i="7"/>
  <c r="Q31" i="7"/>
  <c r="X31" i="7"/>
  <c r="Q32" i="7"/>
  <c r="X32" i="7"/>
  <c r="Q15" i="7"/>
  <c r="X15" i="7"/>
  <c r="V37" i="8"/>
  <c r="AA21" i="8"/>
  <c r="P35" i="3"/>
  <c r="E24" i="1"/>
  <c r="F24" i="1"/>
  <c r="P36" i="3"/>
  <c r="E25" i="1"/>
  <c r="P34" i="3"/>
  <c r="E23" i="1"/>
  <c r="P30" i="3"/>
  <c r="E19" i="1"/>
  <c r="P31" i="3"/>
  <c r="E20" i="1"/>
  <c r="P32" i="3"/>
  <c r="E21" i="1"/>
  <c r="F21" i="1"/>
  <c r="P33" i="3"/>
  <c r="E22" i="1"/>
  <c r="P29" i="3"/>
  <c r="E18" i="1"/>
  <c r="P28" i="3"/>
  <c r="E17" i="1"/>
  <c r="P27" i="3"/>
  <c r="E16" i="1"/>
  <c r="F18" i="1"/>
  <c r="P26" i="3"/>
  <c r="E15" i="1"/>
  <c r="F15" i="1"/>
  <c r="P25" i="3"/>
  <c r="E14" i="1"/>
  <c r="P17" i="3"/>
  <c r="E11" i="1"/>
  <c r="P18" i="3"/>
  <c r="E12" i="1"/>
  <c r="P19" i="3"/>
  <c r="E13" i="1"/>
  <c r="F13" i="1"/>
  <c r="P16" i="3"/>
  <c r="E10" i="1"/>
  <c r="P24" i="3"/>
  <c r="E8" i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10" i="6"/>
  <c r="F25" i="1"/>
  <c r="G25" i="1"/>
  <c r="H25" i="1"/>
  <c r="G24" i="1"/>
  <c r="H24" i="1"/>
  <c r="F23" i="1"/>
  <c r="G23" i="1"/>
  <c r="H23" i="1"/>
  <c r="F22" i="1"/>
  <c r="G22" i="1"/>
  <c r="H22" i="1"/>
  <c r="G21" i="1"/>
  <c r="H21" i="1"/>
  <c r="F20" i="1"/>
  <c r="G20" i="1"/>
  <c r="H20" i="1"/>
  <c r="F19" i="1"/>
  <c r="G19" i="1"/>
  <c r="H19" i="1"/>
  <c r="G18" i="1"/>
  <c r="H18" i="1"/>
  <c r="F17" i="1"/>
  <c r="G17" i="1"/>
  <c r="H17" i="1"/>
  <c r="F16" i="1"/>
  <c r="G16" i="1"/>
  <c r="H16" i="1"/>
  <c r="G15" i="1"/>
  <c r="H15" i="1"/>
  <c r="F14" i="1"/>
  <c r="G14" i="1"/>
  <c r="H14" i="1"/>
  <c r="G13" i="1"/>
  <c r="H13" i="1"/>
  <c r="F12" i="1"/>
  <c r="G12" i="1"/>
  <c r="H12" i="1"/>
  <c r="F11" i="1"/>
  <c r="G11" i="1"/>
  <c r="H11" i="1"/>
  <c r="F10" i="1"/>
  <c r="G10" i="1"/>
  <c r="H10" i="1"/>
  <c r="F8" i="1"/>
  <c r="G8" i="1"/>
  <c r="H8" i="1"/>
  <c r="Q27" i="7"/>
  <c r="X27" i="7"/>
  <c r="J8" i="1"/>
  <c r="L21" i="6"/>
  <c r="L11" i="6"/>
  <c r="I21" i="6"/>
  <c r="I11" i="6"/>
  <c r="L24" i="6"/>
  <c r="I24" i="6"/>
  <c r="J10" i="1"/>
  <c r="K10" i="1"/>
  <c r="L10" i="1"/>
  <c r="O10" i="1"/>
  <c r="O13" i="6"/>
  <c r="L28" i="6"/>
  <c r="I28" i="6"/>
  <c r="L26" i="6"/>
  <c r="I26" i="6"/>
  <c r="L20" i="6"/>
  <c r="I20" i="6"/>
  <c r="L18" i="6"/>
  <c r="I18" i="6"/>
  <c r="L16" i="6"/>
  <c r="I16" i="6"/>
  <c r="L14" i="6"/>
  <c r="I14" i="6"/>
  <c r="L12" i="6"/>
  <c r="I12" i="6"/>
  <c r="L22" i="6"/>
  <c r="I22" i="6"/>
  <c r="K8" i="1"/>
  <c r="L8" i="1"/>
  <c r="L9" i="1"/>
  <c r="O12" i="6"/>
  <c r="O8" i="1"/>
  <c r="O10" i="6"/>
  <c r="L13" i="6"/>
  <c r="I13" i="6"/>
  <c r="L17" i="6"/>
  <c r="I17" i="6"/>
  <c r="L23" i="6"/>
  <c r="I23" i="6"/>
  <c r="L27" i="6"/>
  <c r="I27" i="6"/>
  <c r="L10" i="6"/>
  <c r="I10" i="6"/>
  <c r="L15" i="6"/>
  <c r="I15" i="6"/>
  <c r="L19" i="6"/>
  <c r="I19" i="6"/>
  <c r="L25" i="6"/>
  <c r="I25" i="6"/>
  <c r="J11" i="1"/>
  <c r="K11" i="1"/>
  <c r="L11" i="1"/>
  <c r="O11" i="1"/>
  <c r="O14" i="6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P23" i="3"/>
  <c r="V22" i="3"/>
  <c r="P22" i="3"/>
  <c r="V21" i="3"/>
  <c r="P21" i="3"/>
  <c r="V20" i="3"/>
  <c r="P20" i="3"/>
  <c r="V19" i="3"/>
  <c r="V18" i="3"/>
  <c r="V17" i="3"/>
  <c r="J17" i="3"/>
  <c r="V16" i="3"/>
  <c r="J16" i="3"/>
  <c r="V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O11" i="6"/>
  <c r="J12" i="1"/>
  <c r="K12" i="1"/>
  <c r="L12" i="1"/>
  <c r="O12" i="1"/>
  <c r="O15" i="6"/>
  <c r="J13" i="1"/>
  <c r="K13" i="1"/>
  <c r="L13" i="1"/>
  <c r="O13" i="1"/>
  <c r="O16" i="6"/>
  <c r="J14" i="1"/>
  <c r="K14" i="1"/>
  <c r="L14" i="1"/>
  <c r="O14" i="1"/>
  <c r="O17" i="6"/>
  <c r="J15" i="1"/>
  <c r="K15" i="1"/>
  <c r="L15" i="1"/>
  <c r="O15" i="1"/>
  <c r="O18" i="6"/>
  <c r="J16" i="1"/>
  <c r="K16" i="1"/>
  <c r="L16" i="1"/>
  <c r="O16" i="1"/>
  <c r="O19" i="6"/>
  <c r="J17" i="1"/>
  <c r="K17" i="1"/>
  <c r="L17" i="1"/>
  <c r="O17" i="1"/>
  <c r="O20" i="6"/>
  <c r="J18" i="1"/>
  <c r="K18" i="1"/>
  <c r="L18" i="1"/>
  <c r="O18" i="1"/>
  <c r="O21" i="6"/>
  <c r="J19" i="1"/>
  <c r="K19" i="1"/>
  <c r="L19" i="1"/>
  <c r="O19" i="1"/>
  <c r="O22" i="6"/>
  <c r="J20" i="1"/>
  <c r="K20" i="1"/>
  <c r="L20" i="1"/>
  <c r="O20" i="1"/>
  <c r="O23" i="6"/>
  <c r="J21" i="1"/>
  <c r="K21" i="1"/>
  <c r="L21" i="1"/>
  <c r="O21" i="1"/>
  <c r="O24" i="6"/>
  <c r="J22" i="1"/>
  <c r="K22" i="1"/>
  <c r="L22" i="1"/>
  <c r="O22" i="1"/>
  <c r="O25" i="6"/>
  <c r="J23" i="1"/>
  <c r="K23" i="1"/>
  <c r="L23" i="1"/>
  <c r="O23" i="1"/>
  <c r="O26" i="6"/>
  <c r="J25" i="1"/>
  <c r="K25" i="1"/>
  <c r="J24" i="1"/>
  <c r="K24" i="1"/>
  <c r="L24" i="1"/>
  <c r="O24" i="1"/>
  <c r="O27" i="6"/>
  <c r="L25" i="1"/>
  <c r="O25" i="1"/>
  <c r="O28" i="6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<sst xmlns="http://schemas.openxmlformats.org/spreadsheetml/2006/main" count="398" uniqueCount="124">
  <si>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</si>
  <si>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</si>
  <si>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</si>
  <si>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</si>
  <si>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</si>
  <si>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</si>
  <si>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</si>
  <si>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</si>
  <si>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</si>
  <si>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</si>
  <si>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</si>
  <si>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</si>
  <si>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</si>
  <si>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</si>
  <si>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</si>
  <si>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</si>
  <si>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</si>
  <si>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</si>
  <si>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</si>
  <si>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</si>
  <si>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</si>
  <si>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</si>
  <si>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</si>
  <si>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</si>
  <si>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</si>
  <si>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Can Seam Micrometer</t>
  </si>
  <si>
    <t>SP METROLOGY SYSTEM THAILAND</t>
  </si>
  <si>
    <t>Model :</t>
  </si>
  <si>
    <t>ID No :</t>
  </si>
  <si>
    <t>Referance Standard :</t>
  </si>
  <si>
    <t>Resolution :</t>
  </si>
  <si>
    <t>Location</t>
  </si>
  <si>
    <t>Equipment Name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</si>
  <si>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</si>
  <si>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</si>
  <si>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</si>
  <si>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</si>
  <si>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</si>
  <si>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</si>
  <si>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</si>
  <si>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</si>
  <si>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</si>
  <si>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</si>
  <si>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</si>
  <si>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</si>
  <si>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</si>
  <si>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</si>
  <si>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</si>
  <si>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</si>
  <si>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</si>
  <si>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</si>
  <si>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</si>
  <si>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</si>
  <si>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</si>
  <si>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</si>
  <si>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</si>
  <si>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</si>
  <si>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</si>
  <si>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</si>
  <si>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 xml:space="preserve">Certificate No. 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</si>
  <si>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</si>
  <si>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</si>
  <si>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</si>
  <si>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</si>
  <si>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Calibrated By :</t>
  </si>
  <si>
    <r>
      <t>Page :</t>
    </r>
    <r>
      <rPr>
        <sz val="10"/>
        <rFont val="Gulim"/>
        <family val="2"/>
      </rPr>
      <t xml:space="preserve"> 3 of 3</t>
    </r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</si>
  <si>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</si>
  <si>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</si>
  <si>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</si>
  <si>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</si>
  <si>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</si>
  <si>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</si>
  <si>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</si>
  <si>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</si>
  <si>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</si>
  <si>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</si>
  <si>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</si>
  <si>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</si>
  <si>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</si>
  <si>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</si>
  <si>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</si>
  <si>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</si>
  <si>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</si>
  <si>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</si>
  <si>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</si>
  <si>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</si>
  <si>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Unit: mm</t>
  </si>
  <si>
    <t>Can Seam Micrometer</t>
  </si>
  <si>
    <t>N/A</t>
  </si>
  <si>
    <t>Mr.Sombut Srikampa</t>
  </si>
  <si>
    <t>Mr. Natthaphol Boonmee</t>
  </si>
  <si>
    <t>Ms. Arunkamon Raramanus</t>
  </si>
  <si>
    <t>SPR16010086-4</t>
  </si>
  <si>
    <t>SCG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</si>
  <si>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</si>
  <si>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</si>
  <si>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</si>
  <si>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</si>
  <si>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</si>
  <si>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</si>
  <si>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</si>
  <si>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</si>
  <si>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</si>
  <si>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</si>
  <si>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</si>
  <si>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</si>
  <si>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</si>
  <si>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</si>
  <si>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</si>
  <si>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MTL142959-2</t>
  </si>
  <si>
    <t>-National Institute of Metrology (Thailand) (NIMT)</t>
  </si>
  <si>
    <t>-Thailand Institute of Scientific And Technological Research (TISTR)</t>
  </si>
  <si>
    <t>Norminal 
Value</t>
  </si>
  <si>
    <t>X1</t>
  </si>
  <si>
    <t>X2</t>
  </si>
  <si>
    <t>X3</t>
  </si>
  <si>
    <t>X4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</si>
  <si>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</si>
  <si>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>SP-CPD-04-03</t>
  </si>
  <si>
    <t>Nominal 
Value</t>
  </si>
  <si>
    <t>UUC 
Reading</t>
  </si>
  <si>
    <t>Unit :</t>
  </si>
  <si>
    <t>Uncertainty 
( ± )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</si>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</sst>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6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2"/>
      <name val="Gulim"/>
      <family val="2"/>
    </font>
    <font>
      <sz val="9"/>
      <name val="Gulim"/>
      <family val="2"/>
    </font>
    <font>
      <b/>
      <sz val="10"/>
      <name val="Gulim"/>
      <family val="2"/>
    </font>
    <font>
      <b/>
      <sz val="12"/>
      <name val="Gulim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i/>
      <sz val="10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sz val="10"/>
      <color rgb="FF0070C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11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38" fontId="11" fillId="2" borderId="0" applyNumberFormat="0" applyBorder="0" applyAlignment="0" applyProtection="0"/>
    <xf numFmtId="0" fontId="61" fillId="0" borderId="15" applyNumberFormat="0" applyAlignment="0" applyProtection="0">
      <alignment horizontal="left" vertical="center"/>
    </xf>
    <xf numFmtId="0" fontId="61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4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166" fontId="13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173" fontId="9" fillId="8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6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vertical="center"/>
    </xf>
    <xf numFmtId="0" fontId="41" fillId="0" borderId="0" xfId="9" applyFont="1" applyBorder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41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43" fillId="0" borderId="0" xfId="17" applyFont="1" applyBorder="1" applyAlignment="1">
      <alignment horizontal="left" vertical="center"/>
    </xf>
    <xf numFmtId="0" fontId="44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9" fillId="0" borderId="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1" fillId="0" borderId="10" xfId="9" applyFont="1" applyBorder="1" applyAlignment="1">
      <alignment vertical="center"/>
    </xf>
    <xf numFmtId="0" fontId="41" fillId="0" borderId="10" xfId="9" applyFont="1" applyBorder="1" applyAlignment="1">
      <alignment horizontal="center" vertical="center"/>
    </xf>
    <xf numFmtId="0" fontId="45" fillId="0" borderId="10" xfId="9" applyFont="1" applyBorder="1" applyAlignment="1">
      <alignment vertical="center"/>
    </xf>
    <xf numFmtId="0" fontId="20" fillId="0" borderId="10" xfId="9" applyFont="1" applyBorder="1" applyAlignment="1">
      <alignment vertical="center"/>
    </xf>
    <xf numFmtId="0" fontId="15" fillId="0" borderId="1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5" fontId="32" fillId="0" borderId="0" xfId="3" applyFont="1" applyFill="1" applyBorder="1" applyAlignment="1" applyProtection="1">
      <alignment vertical="center"/>
      <protection locked="0"/>
    </xf>
    <xf numFmtId="0" fontId="41" fillId="0" borderId="0" xfId="4" applyFont="1" applyBorder="1" applyAlignment="1">
      <alignment horizontal="center" vertical="center"/>
    </xf>
    <xf numFmtId="0" fontId="39" fillId="0" borderId="0" xfId="17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40" fillId="0" borderId="0" xfId="4" applyFont="1" applyBorder="1" applyAlignment="1">
      <alignment horizontal="left" vertical="center"/>
    </xf>
    <xf numFmtId="1" fontId="41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1" fillId="0" borderId="0" xfId="9" applyFont="1" applyAlignment="1">
      <alignment horizontal="left" vertical="center"/>
    </xf>
    <xf numFmtId="0" fontId="41" fillId="0" borderId="0" xfId="4" applyFont="1" applyBorder="1" applyAlignment="1">
      <alignment horizontal="left" vertical="center"/>
    </xf>
    <xf numFmtId="0" fontId="45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45" fillId="0" borderId="0" xfId="4" applyFont="1" applyBorder="1" applyAlignment="1">
      <alignment vertical="center"/>
    </xf>
    <xf numFmtId="0" fontId="20" fillId="0" borderId="0" xfId="9" applyFont="1" applyAlignment="1">
      <alignment horizontal="center" vertical="center"/>
    </xf>
    <xf numFmtId="0" fontId="42" fillId="0" borderId="0" xfId="9" applyFont="1" applyAlignment="1">
      <alignment vertical="center"/>
    </xf>
    <xf numFmtId="0" fontId="30" fillId="0" borderId="0" xfId="9" applyFont="1" applyAlignment="1">
      <alignment vertical="center"/>
    </xf>
    <xf numFmtId="0" fontId="46" fillId="0" borderId="0" xfId="4" applyFont="1" applyBorder="1" applyAlignment="1">
      <alignment horizontal="left" vertical="center"/>
    </xf>
    <xf numFmtId="0" fontId="42" fillId="0" borderId="0" xfId="9" applyFont="1" applyBorder="1" applyAlignment="1">
      <alignment horizontal="center" vertical="center"/>
    </xf>
    <xf numFmtId="0" fontId="47" fillId="0" borderId="0" xfId="9" applyFont="1" applyAlignment="1">
      <alignment vertical="center"/>
    </xf>
    <xf numFmtId="0" fontId="47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9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15" fillId="0" borderId="0" xfId="9" applyFont="1" applyBorder="1" applyAlignment="1">
      <alignment horizontal="center" vertical="center"/>
    </xf>
    <xf numFmtId="0" fontId="39" fillId="0" borderId="0" xfId="9" applyFont="1" applyAlignment="1">
      <alignment horizontal="right" vertical="center"/>
    </xf>
    <xf numFmtId="2" fontId="39" fillId="0" borderId="0" xfId="4" applyNumberFormat="1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9" fillId="0" borderId="0" xfId="9" applyNumberFormat="1" applyFont="1" applyBorder="1" applyAlignment="1">
      <alignment vertical="center"/>
    </xf>
    <xf numFmtId="1" fontId="39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20" fillId="0" borderId="0" xfId="4" applyNumberFormat="1" applyFont="1" applyBorder="1" applyAlignment="1">
      <alignment vertical="center"/>
    </xf>
    <xf numFmtId="0" fontId="15" fillId="0" borderId="0" xfId="4" applyFont="1" applyAlignment="1">
      <alignment vertic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/>
    <xf numFmtId="0" fontId="31" fillId="0" borderId="10" xfId="0" applyFont="1" applyFill="1" applyBorder="1" applyAlignment="1">
      <alignment vertical="center"/>
    </xf>
    <xf numFmtId="0" fontId="31" fillId="0" borderId="10" xfId="0" applyFont="1" applyBorder="1"/>
    <xf numFmtId="0" fontId="34" fillId="0" borderId="0" xfId="4" applyNumberFormat="1" applyFont="1" applyBorder="1" applyAlignment="1">
      <alignment horizontal="center"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30" fillId="0" borderId="0" xfId="0" applyFont="1"/>
    <xf numFmtId="0" fontId="34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15" fillId="0" borderId="0" xfId="0" applyFont="1" applyBorder="1" applyAlignment="1">
      <alignment vertical="center" shrinkToFit="1"/>
    </xf>
    <xf numFmtId="0" fontId="31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0" fillId="0" borderId="0" xfId="18" applyFont="1" applyFill="1" applyAlignment="1">
      <alignment vertical="center"/>
    </xf>
    <xf numFmtId="0" fontId="31" fillId="0" borderId="0" xfId="18" applyFont="1" applyFill="1" applyAlignment="1"/>
    <xf numFmtId="0" fontId="31" fillId="0" borderId="0" xfId="18" applyFont="1" applyFill="1" applyBorder="1" applyAlignment="1"/>
    <xf numFmtId="175" fontId="46" fillId="0" borderId="0" xfId="18" applyNumberFormat="1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46" fillId="0" borderId="0" xfId="18" applyFont="1" applyFill="1" applyAlignment="1">
      <alignment vertical="center"/>
    </xf>
    <xf numFmtId="175" fontId="31" fillId="0" borderId="0" xfId="18" applyNumberFormat="1" applyFont="1" applyFill="1" applyBorder="1" applyAlignment="1"/>
    <xf numFmtId="0" fontId="31" fillId="0" borderId="0" xfId="18" applyFont="1" applyFill="1" applyAlignment="1">
      <alignment horizontal="center"/>
    </xf>
    <xf numFmtId="0" fontId="31" fillId="0" borderId="0" xfId="18" applyFont="1" applyFill="1" applyAlignment="1">
      <alignment horizontal="left"/>
    </xf>
    <xf numFmtId="0" fontId="31" fillId="0" borderId="0" xfId="0" applyFont="1" applyFill="1" applyBorder="1" applyAlignment="1"/>
    <xf numFmtId="0" fontId="31" fillId="0" borderId="14" xfId="0" applyFont="1" applyFill="1" applyBorder="1" applyAlignment="1"/>
    <xf numFmtId="0" fontId="30" fillId="0" borderId="0" xfId="18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Alignment="1"/>
    <xf numFmtId="0" fontId="31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 vertical="center"/>
    </xf>
    <xf numFmtId="0" fontId="53" fillId="0" borderId="0" xfId="0" applyFont="1"/>
    <xf numFmtId="0" fontId="30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30" fillId="0" borderId="0" xfId="13" applyFont="1" applyFill="1" applyAlignment="1">
      <alignment vertical="center"/>
    </xf>
    <xf numFmtId="166" fontId="29" fillId="4" borderId="1" xfId="0" applyNumberFormat="1" applyFont="1" applyFill="1" applyBorder="1" applyAlignment="1">
      <alignment horizontal="center" vertical="center"/>
    </xf>
    <xf numFmtId="167" fontId="12" fillId="8" borderId="1" xfId="0" applyNumberFormat="1" applyFont="1" applyFill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15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5" fillId="0" borderId="10" xfId="17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14" xfId="9" applyFont="1" applyBorder="1" applyAlignment="1">
      <alignment vertical="center"/>
    </xf>
    <xf numFmtId="0" fontId="31" fillId="0" borderId="14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20" fillId="0" borderId="0" xfId="9" applyFon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0" fontId="56" fillId="0" borderId="0" xfId="9" applyFont="1" applyBorder="1" applyAlignment="1">
      <alignment vertical="center"/>
    </xf>
    <xf numFmtId="0" fontId="56" fillId="0" borderId="0" xfId="9" applyFont="1" applyAlignment="1">
      <alignment vertical="center"/>
    </xf>
    <xf numFmtId="0" fontId="56" fillId="0" borderId="0" xfId="9" applyFont="1" applyAlignment="1">
      <alignment horizontal="center" vertical="center"/>
    </xf>
    <xf numFmtId="0" fontId="57" fillId="0" borderId="0" xfId="9" applyFont="1" applyBorder="1" applyAlignment="1">
      <alignment vertical="center"/>
    </xf>
    <xf numFmtId="0" fontId="57" fillId="0" borderId="0" xfId="9" applyFont="1" applyAlignment="1">
      <alignment vertical="center"/>
    </xf>
    <xf numFmtId="0" fontId="56" fillId="0" borderId="0" xfId="9" applyFont="1" applyBorder="1" applyAlignment="1">
      <alignment horizontal="center" vertical="center"/>
    </xf>
    <xf numFmtId="0" fontId="56" fillId="0" borderId="0" xfId="4" applyFont="1" applyBorder="1" applyAlignment="1">
      <alignment vertical="center"/>
    </xf>
    <xf numFmtId="0" fontId="57" fillId="0" borderId="0" xfId="4" applyFont="1" applyBorder="1" applyAlignment="1">
      <alignment vertical="center"/>
    </xf>
    <xf numFmtId="0" fontId="58" fillId="0" borderId="0" xfId="17" applyFont="1" applyBorder="1" applyAlignment="1">
      <alignment horizontal="left" vertical="center"/>
    </xf>
    <xf numFmtId="0" fontId="57" fillId="0" borderId="0" xfId="17" applyFont="1" applyBorder="1" applyAlignment="1">
      <alignment horizontal="left" vertical="center"/>
    </xf>
    <xf numFmtId="0" fontId="57" fillId="0" borderId="0" xfId="4" applyFont="1" applyBorder="1" applyAlignment="1">
      <alignment horizontal="left" vertical="center"/>
    </xf>
    <xf numFmtId="0" fontId="57" fillId="0" borderId="0" xfId="17" applyFont="1" applyFill="1" applyBorder="1" applyAlignment="1">
      <alignment horizontal="left" vertical="center"/>
    </xf>
    <xf numFmtId="165" fontId="32" fillId="0" borderId="10" xfId="3" applyFont="1" applyFill="1" applyBorder="1" applyAlignment="1" applyProtection="1">
      <alignment vertical="center"/>
      <protection locked="0"/>
    </xf>
    <xf numFmtId="0" fontId="32" fillId="0" borderId="10" xfId="9" applyFont="1" applyBorder="1" applyAlignment="1">
      <alignment horizontal="left" vertical="center"/>
    </xf>
    <xf numFmtId="0" fontId="56" fillId="0" borderId="0" xfId="4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59" fillId="0" borderId="0" xfId="4" applyFont="1" applyBorder="1" applyAlignment="1">
      <alignment horizontal="left" vertical="center"/>
    </xf>
    <xf numFmtId="9" fontId="59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53" fillId="0" borderId="0" xfId="21" applyFont="1"/>
    <xf numFmtId="175" fontId="57" fillId="0" borderId="0" xfId="9" applyNumberFormat="1" applyFont="1" applyAlignment="1">
      <alignment vertical="center"/>
    </xf>
    <xf numFmtId="0" fontId="57" fillId="0" borderId="10" xfId="9" applyFont="1" applyBorder="1" applyAlignment="1">
      <alignment vertical="center"/>
    </xf>
    <xf numFmtId="0" fontId="32" fillId="0" borderId="10" xfId="9" applyFont="1" applyBorder="1" applyAlignment="1">
      <alignment vertical="center"/>
    </xf>
    <xf numFmtId="0" fontId="57" fillId="0" borderId="0" xfId="9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2" fontId="57" fillId="0" borderId="0" xfId="4" applyNumberFormat="1" applyFont="1" applyBorder="1" applyAlignment="1">
      <alignment vertical="center"/>
    </xf>
    <xf numFmtId="0" fontId="60" fillId="0" borderId="0" xfId="21" applyFont="1" applyFill="1" applyBorder="1" applyAlignment="1">
      <alignment vertical="center"/>
    </xf>
    <xf numFmtId="0" fontId="20" fillId="0" borderId="0" xfId="21" applyFont="1" applyAlignment="1">
      <alignment vertical="center"/>
    </xf>
    <xf numFmtId="0" fontId="3" fillId="0" borderId="0" xfId="21"/>
    <xf numFmtId="0" fontId="30" fillId="0" borderId="0" xfId="21" applyFont="1" applyFill="1" applyAlignment="1">
      <alignment vertical="center"/>
    </xf>
    <xf numFmtId="0" fontId="46" fillId="0" borderId="0" xfId="21" applyFont="1" applyAlignment="1">
      <alignment vertical="center"/>
    </xf>
    <xf numFmtId="0" fontId="63" fillId="0" borderId="14" xfId="9" applyFont="1" applyBorder="1" applyAlignment="1">
      <alignment vertical="center"/>
    </xf>
    <xf numFmtId="0" fontId="15" fillId="0" borderId="14" xfId="0" quotePrefix="1" applyFont="1" applyFill="1" applyBorder="1" applyAlignment="1">
      <alignment vertical="center"/>
    </xf>
    <xf numFmtId="0" fontId="30" fillId="8" borderId="14" xfId="0" applyFont="1" applyFill="1" applyBorder="1" applyAlignment="1"/>
    <xf numFmtId="182" fontId="15" fillId="0" borderId="14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30" fillId="0" borderId="0" xfId="0" applyFont="1" applyFill="1" applyAlignment="1">
      <alignment horizontal="left"/>
    </xf>
    <xf numFmtId="0" fontId="31" fillId="0" borderId="0" xfId="0" applyFont="1" applyFill="1" applyBorder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0" fillId="0" borderId="0" xfId="18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65" fillId="20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5" xfId="0" applyFont="1" applyFill="1" applyBorder="1" applyAlignment="1">
      <alignment horizontal="center" vertical="center"/>
    </xf>
    <xf numFmtId="173" fontId="15" fillId="0" borderId="0" xfId="4" applyNumberFormat="1" applyFont="1" applyBorder="1" applyAlignment="1">
      <alignment horizontal="center" vertical="center"/>
    </xf>
    <xf numFmtId="166" fontId="15" fillId="0" borderId="0" xfId="4" applyNumberFormat="1" applyFont="1" applyBorder="1" applyAlignment="1">
      <alignment horizontal="center" vertical="center"/>
    </xf>
    <xf numFmtId="178" fontId="57" fillId="0" borderId="0" xfId="9" applyNumberFormat="1" applyFont="1" applyAlignment="1">
      <alignment horizontal="left" vertical="center"/>
    </xf>
    <xf numFmtId="0" fontId="15" fillId="0" borderId="0" xfId="4" applyNumberFormat="1" applyFont="1" applyBorder="1" applyAlignment="1">
      <alignment horizontal="center" vertical="center"/>
    </xf>
    <xf numFmtId="0" fontId="31" fillId="0" borderId="10" xfId="18" applyFont="1" applyFill="1" applyBorder="1" applyAlignment="1">
      <alignment horizontal="center"/>
    </xf>
    <xf numFmtId="0" fontId="31" fillId="0" borderId="10" xfId="0" applyFont="1" applyFill="1" applyBorder="1" applyAlignment="1"/>
    <xf numFmtId="0" fontId="30" fillId="0" borderId="10" xfId="0" applyFont="1" applyFill="1" applyBorder="1" applyAlignment="1"/>
    <xf numFmtId="0" fontId="56" fillId="0" borderId="0" xfId="9" applyFont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/>
    </xf>
    <xf numFmtId="177" fontId="31" fillId="0" borderId="14" xfId="18" applyNumberFormat="1" applyFont="1" applyFill="1" applyBorder="1" applyAlignment="1"/>
    <xf numFmtId="0" fontId="15" fillId="0" borderId="0" xfId="4" applyNumberFormat="1" applyFont="1" applyBorder="1" applyAlignment="1"/>
    <xf numFmtId="166" fontId="14" fillId="0" borderId="11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0" fontId="31" fillId="0" borderId="6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66" fontId="64" fillId="0" borderId="11" xfId="0" applyNumberFormat="1" applyFont="1" applyBorder="1" applyAlignment="1">
      <alignment horizontal="center" vertical="center"/>
    </xf>
    <xf numFmtId="166" fontId="64" fillId="0" borderId="0" xfId="0" applyNumberFormat="1" applyFont="1" applyBorder="1" applyAlignment="1">
      <alignment horizontal="center" vertical="center"/>
    </xf>
    <xf numFmtId="166" fontId="64" fillId="0" borderId="12" xfId="0" applyNumberFormat="1" applyFont="1" applyBorder="1" applyAlignment="1">
      <alignment horizontal="center" vertical="center"/>
    </xf>
    <xf numFmtId="166" fontId="64" fillId="0" borderId="9" xfId="0" applyNumberFormat="1" applyFont="1" applyBorder="1" applyAlignment="1">
      <alignment horizontal="center" vertical="center"/>
    </xf>
    <xf numFmtId="166" fontId="64" fillId="0" borderId="10" xfId="0" applyNumberFormat="1" applyFont="1" applyBorder="1" applyAlignment="1">
      <alignment horizontal="center" vertical="center"/>
    </xf>
    <xf numFmtId="166" fontId="64" fillId="0" borderId="13" xfId="0" applyNumberFormat="1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14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33" fillId="0" borderId="11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166" fontId="33" fillId="0" borderId="12" xfId="0" applyNumberFormat="1" applyFont="1" applyBorder="1" applyAlignment="1">
      <alignment horizontal="center" vertical="center"/>
    </xf>
    <xf numFmtId="166" fontId="33" fillId="0" borderId="9" xfId="0" applyNumberFormat="1" applyFont="1" applyBorder="1" applyAlignment="1">
      <alignment horizontal="center" vertical="center"/>
    </xf>
    <xf numFmtId="166" fontId="33" fillId="0" borderId="10" xfId="0" applyNumberFormat="1" applyFont="1" applyBorder="1" applyAlignment="1">
      <alignment horizontal="center" vertical="center"/>
    </xf>
    <xf numFmtId="166" fontId="33" fillId="0" borderId="13" xfId="0" applyNumberFormat="1" applyFont="1" applyBorder="1" applyAlignment="1">
      <alignment horizontal="center" vertical="center"/>
    </xf>
    <xf numFmtId="166" fontId="33" fillId="0" borderId="7" xfId="0" applyNumberFormat="1" applyFont="1" applyBorder="1" applyAlignment="1">
      <alignment horizontal="center" vertical="center"/>
    </xf>
    <xf numFmtId="166" fontId="33" fillId="0" borderId="14" xfId="0" applyNumberFormat="1" applyFont="1" applyBorder="1" applyAlignment="1">
      <alignment horizontal="center" vertical="center"/>
    </xf>
    <xf numFmtId="166" fontId="33" fillId="0" borderId="8" xfId="0" applyNumberFormat="1" applyFont="1" applyBorder="1" applyAlignment="1">
      <alignment horizontal="center" vertical="center"/>
    </xf>
    <xf numFmtId="173" fontId="33" fillId="8" borderId="7" xfId="0" applyNumberFormat="1" applyFont="1" applyFill="1" applyBorder="1" applyAlignment="1">
      <alignment horizontal="center" vertical="center"/>
    </xf>
    <xf numFmtId="173" fontId="33" fillId="8" borderId="14" xfId="0" applyNumberFormat="1" applyFont="1" applyFill="1" applyBorder="1" applyAlignment="1">
      <alignment horizontal="center" vertical="center"/>
    </xf>
    <xf numFmtId="173" fontId="33" fillId="8" borderId="8" xfId="0" applyNumberFormat="1" applyFont="1" applyFill="1" applyBorder="1" applyAlignment="1">
      <alignment horizontal="center" vertical="center"/>
    </xf>
    <xf numFmtId="173" fontId="33" fillId="8" borderId="11" xfId="0" applyNumberFormat="1" applyFont="1" applyFill="1" applyBorder="1" applyAlignment="1">
      <alignment horizontal="center" vertical="center"/>
    </xf>
    <xf numFmtId="173" fontId="33" fillId="8" borderId="0" xfId="0" applyNumberFormat="1" applyFont="1" applyFill="1" applyBorder="1" applyAlignment="1">
      <alignment horizontal="center" vertical="center"/>
    </xf>
    <xf numFmtId="173" fontId="33" fillId="8" borderId="12" xfId="0" applyNumberFormat="1" applyFont="1" applyFill="1" applyBorder="1" applyAlignment="1">
      <alignment horizontal="center" vertical="center"/>
    </xf>
    <xf numFmtId="173" fontId="33" fillId="8" borderId="9" xfId="0" applyNumberFormat="1" applyFont="1" applyFill="1" applyBorder="1" applyAlignment="1">
      <alignment horizontal="center" vertical="center"/>
    </xf>
    <xf numFmtId="173" fontId="33" fillId="8" borderId="10" xfId="0" applyNumberFormat="1" applyFont="1" applyFill="1" applyBorder="1" applyAlignment="1">
      <alignment horizontal="center" vertical="center"/>
    </xf>
    <xf numFmtId="173" fontId="33" fillId="8" borderId="13" xfId="0" applyNumberFormat="1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3" fillId="15" borderId="7" xfId="0" applyFont="1" applyFill="1" applyBorder="1" applyAlignment="1">
      <alignment horizontal="center" vertical="center"/>
    </xf>
    <xf numFmtId="0" fontId="33" fillId="15" borderId="14" xfId="0" applyFont="1" applyFill="1" applyBorder="1" applyAlignment="1">
      <alignment horizontal="center" vertical="center"/>
    </xf>
    <xf numFmtId="0" fontId="33" fillId="15" borderId="8" xfId="0" applyFont="1" applyFill="1" applyBorder="1" applyAlignment="1">
      <alignment horizontal="center" vertical="center"/>
    </xf>
    <xf numFmtId="0" fontId="33" fillId="15" borderId="9" xfId="0" applyFont="1" applyFill="1" applyBorder="1" applyAlignment="1">
      <alignment horizontal="center" vertical="center"/>
    </xf>
    <xf numFmtId="0" fontId="33" fillId="15" borderId="10" xfId="0" applyFont="1" applyFill="1" applyBorder="1" applyAlignment="1">
      <alignment horizontal="center" vertical="center"/>
    </xf>
    <xf numFmtId="0" fontId="33" fillId="15" borderId="1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66" fontId="64" fillId="0" borderId="7" xfId="0" applyNumberFormat="1" applyFont="1" applyBorder="1" applyAlignment="1">
      <alignment horizontal="center" vertical="center"/>
    </xf>
    <xf numFmtId="166" fontId="64" fillId="0" borderId="14" xfId="0" applyNumberFormat="1" applyFont="1" applyBorder="1" applyAlignment="1">
      <alignment horizontal="center" vertical="center"/>
    </xf>
    <xf numFmtId="166" fontId="64" fillId="0" borderId="8" xfId="0" applyNumberFormat="1" applyFont="1" applyBorder="1" applyAlignment="1">
      <alignment horizontal="center" vertical="center"/>
    </xf>
    <xf numFmtId="0" fontId="31" fillId="0" borderId="6" xfId="0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0" fontId="31" fillId="0" borderId="10" xfId="0" applyFont="1" applyFill="1" applyBorder="1" applyAlignment="1">
      <alignment horizontal="center" vertical="center"/>
    </xf>
    <xf numFmtId="0" fontId="31" fillId="0" borderId="0" xfId="18" applyFont="1" applyFill="1" applyBorder="1" applyAlignment="1">
      <alignment horizontal="right"/>
    </xf>
    <xf numFmtId="177" fontId="31" fillId="0" borderId="10" xfId="18" applyNumberFormat="1" applyFont="1" applyFill="1" applyBorder="1" applyAlignment="1">
      <alignment horizontal="left"/>
    </xf>
    <xf numFmtId="0" fontId="31" fillId="0" borderId="10" xfId="0" applyFont="1" applyFill="1" applyBorder="1" applyAlignment="1">
      <alignment horizontal="left"/>
    </xf>
    <xf numFmtId="0" fontId="31" fillId="0" borderId="10" xfId="18" applyFont="1" applyFill="1" applyBorder="1" applyAlignment="1">
      <alignment horizontal="left"/>
    </xf>
    <xf numFmtId="0" fontId="31" fillId="0" borderId="10" xfId="18" applyFont="1" applyFill="1" applyBorder="1" applyAlignment="1">
      <alignment horizontal="center"/>
    </xf>
    <xf numFmtId="177" fontId="31" fillId="0" borderId="6" xfId="18" applyNumberFormat="1" applyFont="1" applyFill="1" applyBorder="1" applyAlignment="1">
      <alignment horizontal="left"/>
    </xf>
    <xf numFmtId="0" fontId="31" fillId="0" borderId="14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0" fontId="48" fillId="16" borderId="0" xfId="18" applyFont="1" applyFill="1" applyBorder="1" applyAlignment="1">
      <alignment horizontal="center" vertical="center"/>
    </xf>
    <xf numFmtId="0" fontId="46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0" fontId="55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57" fillId="0" borderId="0" xfId="4" applyFont="1" applyBorder="1" applyAlignment="1">
      <alignment horizontal="left" vertical="center"/>
    </xf>
    <xf numFmtId="0" fontId="57" fillId="0" borderId="0" xfId="4" quotePrefix="1" applyFont="1" applyBorder="1" applyAlignment="1">
      <alignment horizontal="left" vertical="center"/>
    </xf>
    <xf numFmtId="1" fontId="57" fillId="0" borderId="0" xfId="4" quotePrefix="1" applyNumberFormat="1" applyFont="1" applyBorder="1" applyAlignment="1">
      <alignment horizontal="left" vertical="center"/>
    </xf>
    <xf numFmtId="1" fontId="57" fillId="0" borderId="0" xfId="4" applyNumberFormat="1" applyFont="1" applyBorder="1" applyAlignment="1">
      <alignment horizontal="left" vertical="center"/>
    </xf>
    <xf numFmtId="0" fontId="57" fillId="0" borderId="0" xfId="9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177" fontId="57" fillId="0" borderId="0" xfId="4" quotePrefix="1" applyNumberFormat="1" applyFont="1" applyBorder="1" applyAlignment="1">
      <alignment horizontal="left" vertical="center"/>
    </xf>
    <xf numFmtId="177" fontId="57" fillId="0" borderId="0" xfId="4" applyNumberFormat="1" applyFont="1" applyBorder="1" applyAlignment="1">
      <alignment horizontal="left" vertical="center"/>
    </xf>
    <xf numFmtId="178" fontId="57" fillId="0" borderId="0" xfId="9" applyNumberFormat="1" applyFont="1" applyAlignment="1">
      <alignment horizontal="left" vertical="center"/>
    </xf>
    <xf numFmtId="0" fontId="54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182" fontId="15" fillId="0" borderId="2" xfId="0" quotePrefix="1" applyNumberFormat="1" applyFont="1" applyFill="1" applyBorder="1" applyAlignment="1">
      <alignment horizontal="center" vertical="center"/>
    </xf>
    <xf numFmtId="182" fontId="15" fillId="0" borderId="6" xfId="0" quotePrefix="1" applyNumberFormat="1" applyFont="1" applyFill="1" applyBorder="1" applyAlignment="1">
      <alignment horizontal="center" vertical="center"/>
    </xf>
    <xf numFmtId="182" fontId="15" fillId="0" borderId="3" xfId="0" quotePrefix="1" applyNumberFormat="1" applyFont="1" applyFill="1" applyBorder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4" fontId="20" fillId="0" borderId="0" xfId="4" quotePrefix="1" applyNumberFormat="1" applyFont="1" applyBorder="1" applyAlignment="1">
      <alignment horizontal="left" vertical="center"/>
    </xf>
    <xf numFmtId="174" fontId="20" fillId="0" borderId="0" xfId="4" applyNumberFormat="1" applyFont="1" applyBorder="1" applyAlignment="1">
      <alignment horizontal="left" vertical="center"/>
    </xf>
    <xf numFmtId="176" fontId="20" fillId="0" borderId="0" xfId="9" applyNumberFormat="1" applyFont="1" applyBorder="1" applyAlignment="1">
      <alignment horizontal="left" vertical="center"/>
    </xf>
    <xf numFmtId="0" fontId="40" fillId="0" borderId="0" xfId="9" applyFont="1" applyBorder="1" applyAlignment="1">
      <alignment horizontal="right" vertical="center"/>
    </xf>
    <xf numFmtId="0" fontId="62" fillId="0" borderId="0" xfId="9" applyFont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63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30" fillId="8" borderId="2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15" fillId="0" borderId="0" xfId="0" quotePrefix="1" applyFont="1" applyBorder="1" applyAlignment="1">
      <alignment horizontal="center" vertical="center"/>
    </xf>
    <xf numFmtId="173" fontId="15" fillId="0" borderId="11" xfId="4" applyNumberFormat="1" applyFont="1" applyBorder="1" applyAlignment="1">
      <alignment horizontal="center" vertical="center"/>
    </xf>
    <xf numFmtId="173" fontId="15" fillId="0" borderId="0" xfId="4" applyNumberFormat="1" applyFont="1" applyBorder="1" applyAlignment="1">
      <alignment horizontal="center" vertical="center"/>
    </xf>
    <xf numFmtId="173" fontId="15" fillId="0" borderId="12" xfId="4" applyNumberFormat="1" applyFont="1" applyBorder="1" applyAlignment="1">
      <alignment horizontal="center" vertical="center"/>
    </xf>
    <xf numFmtId="2" fontId="15" fillId="0" borderId="11" xfId="4" applyNumberFormat="1" applyFon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2" fontId="15" fillId="0" borderId="12" xfId="4" applyNumberFormat="1" applyFont="1" applyBorder="1" applyAlignment="1">
      <alignment horizontal="center" vertical="center"/>
    </xf>
    <xf numFmtId="166" fontId="15" fillId="0" borderId="11" xfId="4" applyNumberFormat="1" applyFont="1" applyBorder="1" applyAlignment="1">
      <alignment horizontal="center" vertical="center"/>
    </xf>
    <xf numFmtId="166" fontId="15" fillId="0" borderId="0" xfId="4" applyNumberFormat="1" applyFont="1" applyBorder="1" applyAlignment="1">
      <alignment horizontal="center" vertical="center"/>
    </xf>
    <xf numFmtId="166" fontId="15" fillId="0" borderId="12" xfId="4" applyNumberFormat="1" applyFont="1" applyBorder="1" applyAlignment="1">
      <alignment horizontal="center" vertical="center"/>
    </xf>
    <xf numFmtId="173" fontId="15" fillId="0" borderId="9" xfId="4" applyNumberFormat="1" applyFont="1" applyBorder="1" applyAlignment="1">
      <alignment horizontal="center" vertical="center"/>
    </xf>
    <xf numFmtId="173" fontId="15" fillId="0" borderId="10" xfId="4" applyNumberFormat="1" applyFont="1" applyBorder="1" applyAlignment="1">
      <alignment horizontal="center" vertical="center"/>
    </xf>
    <xf numFmtId="173" fontId="15" fillId="0" borderId="13" xfId="4" applyNumberFormat="1" applyFont="1" applyBorder="1" applyAlignment="1">
      <alignment horizontal="center" vertical="center"/>
    </xf>
    <xf numFmtId="2" fontId="15" fillId="0" borderId="9" xfId="4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center" vertical="center"/>
    </xf>
    <xf numFmtId="2" fontId="15" fillId="0" borderId="13" xfId="4" applyNumberFormat="1" applyFont="1" applyBorder="1" applyAlignment="1">
      <alignment horizontal="center" vertical="center"/>
    </xf>
    <xf numFmtId="166" fontId="15" fillId="0" borderId="9" xfId="4" applyNumberFormat="1" applyFont="1" applyBorder="1" applyAlignment="1">
      <alignment horizontal="center" vertical="center"/>
    </xf>
    <xf numFmtId="166" fontId="15" fillId="0" borderId="10" xfId="4" applyNumberFormat="1" applyFont="1" applyBorder="1" applyAlignment="1">
      <alignment horizontal="center" vertical="center"/>
    </xf>
    <xf numFmtId="166" fontId="15" fillId="0" borderId="13" xfId="4" applyNumberFormat="1" applyFont="1" applyBorder="1" applyAlignment="1">
      <alignment horizontal="center" vertical="center"/>
    </xf>
    <xf numFmtId="0" fontId="37" fillId="0" borderId="0" xfId="4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right"/>
    </xf>
    <xf numFmtId="0" fontId="15" fillId="0" borderId="7" xfId="4" applyNumberFormat="1" applyFont="1" applyBorder="1" applyAlignment="1">
      <alignment horizontal="center" vertical="center" wrapText="1"/>
    </xf>
    <xf numFmtId="0" fontId="15" fillId="0" borderId="14" xfId="4" applyNumberFormat="1" applyFont="1" applyBorder="1" applyAlignment="1">
      <alignment horizontal="center" vertical="center" wrapText="1"/>
    </xf>
    <xf numFmtId="0" fontId="15" fillId="0" borderId="8" xfId="4" applyNumberFormat="1" applyFont="1" applyBorder="1" applyAlignment="1">
      <alignment horizontal="center" vertical="center" wrapText="1"/>
    </xf>
    <xf numFmtId="0" fontId="15" fillId="0" borderId="9" xfId="4" applyNumberFormat="1" applyFont="1" applyBorder="1" applyAlignment="1">
      <alignment horizontal="center" vertical="center" wrapText="1"/>
    </xf>
    <xf numFmtId="0" fontId="15" fillId="0" borderId="10" xfId="4" applyNumberFormat="1" applyFont="1" applyBorder="1" applyAlignment="1">
      <alignment horizontal="center" vertical="center" wrapText="1"/>
    </xf>
    <xf numFmtId="0" fontId="15" fillId="0" borderId="13" xfId="4" applyNumberFormat="1" applyFont="1" applyBorder="1" applyAlignment="1">
      <alignment horizontal="center" vertical="center" wrapText="1"/>
    </xf>
    <xf numFmtId="173" fontId="15" fillId="0" borderId="7" xfId="4" applyNumberFormat="1" applyFont="1" applyBorder="1" applyAlignment="1">
      <alignment horizontal="center" vertical="center"/>
    </xf>
    <xf numFmtId="173" fontId="15" fillId="0" borderId="14" xfId="4" applyNumberFormat="1" applyFont="1" applyBorder="1" applyAlignment="1">
      <alignment horizontal="center" vertical="center"/>
    </xf>
    <xf numFmtId="173" fontId="15" fillId="0" borderId="8" xfId="4" applyNumberFormat="1" applyFont="1" applyBorder="1" applyAlignment="1">
      <alignment horizontal="center" vertical="center"/>
    </xf>
    <xf numFmtId="2" fontId="15" fillId="0" borderId="7" xfId="4" applyNumberFormat="1" applyFont="1" applyBorder="1" applyAlignment="1">
      <alignment horizontal="center" vertical="center"/>
    </xf>
    <xf numFmtId="2" fontId="15" fillId="0" borderId="14" xfId="4" applyNumberFormat="1" applyFont="1" applyBorder="1" applyAlignment="1">
      <alignment horizontal="center" vertical="center"/>
    </xf>
    <xf numFmtId="2" fontId="15" fillId="0" borderId="8" xfId="4" applyNumberFormat="1" applyFont="1" applyBorder="1" applyAlignment="1">
      <alignment horizontal="center" vertical="center"/>
    </xf>
    <xf numFmtId="166" fontId="15" fillId="0" borderId="7" xfId="4" applyNumberFormat="1" applyFont="1" applyBorder="1" applyAlignment="1">
      <alignment horizontal="center" vertical="center"/>
    </xf>
    <xf numFmtId="166" fontId="15" fillId="0" borderId="14" xfId="4" applyNumberFormat="1" applyFont="1" applyBorder="1" applyAlignment="1">
      <alignment horizontal="center" vertical="center"/>
    </xf>
    <xf numFmtId="166" fontId="15" fillId="0" borderId="8" xfId="4" applyNumberFormat="1" applyFont="1" applyBorder="1" applyAlignment="1">
      <alignment horizontal="center" vertical="center"/>
    </xf>
    <xf numFmtId="0" fontId="15" fillId="0" borderId="14" xfId="4" applyNumberFormat="1" applyFont="1" applyBorder="1" applyAlignment="1">
      <alignment horizontal="center" vertical="center"/>
    </xf>
    <xf numFmtId="0" fontId="15" fillId="0" borderId="8" xfId="4" applyNumberFormat="1" applyFont="1" applyBorder="1" applyAlignment="1">
      <alignment horizontal="center" vertical="center"/>
    </xf>
    <xf numFmtId="0" fontId="15" fillId="0" borderId="9" xfId="4" applyNumberFormat="1" applyFont="1" applyBorder="1" applyAlignment="1">
      <alignment horizontal="center" vertical="center"/>
    </xf>
    <xf numFmtId="0" fontId="15" fillId="0" borderId="10" xfId="4" applyNumberFormat="1" applyFont="1" applyBorder="1" applyAlignment="1">
      <alignment horizontal="center" vertical="center"/>
    </xf>
    <xf numFmtId="0" fontId="15" fillId="0" borderId="13" xfId="4" applyNumberFormat="1" applyFont="1" applyBorder="1" applyAlignment="1">
      <alignment horizontal="center" vertical="center"/>
    </xf>
    <xf numFmtId="0" fontId="15" fillId="0" borderId="7" xfId="4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7">
    <cellStyle name="active" xfId="22"/>
    <cellStyle name="Comma 2" xfId="3"/>
    <cellStyle name="Comma 2 2" xfId="23"/>
    <cellStyle name="Comma 2 2 2" xfId="24"/>
    <cellStyle name="Comma 2 3" xfId="25"/>
    <cellStyle name="Comma 3" xfId="26"/>
    <cellStyle name="Euro" xfId="27"/>
    <cellStyle name="Grey" xfId="28"/>
    <cellStyle name="Header1" xfId="29"/>
    <cellStyle name="Header2" xfId="30"/>
    <cellStyle name="Input [yellow]" xfId="31"/>
    <cellStyle name="Normal" xfId="0" builtinId="0"/>
    <cellStyle name="Normal - Style1" xfId="21"/>
    <cellStyle name="Normal - Style1 2" xfId="3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3"/>
    <cellStyle name="Normal 4" xfId="9"/>
    <cellStyle name="Normal 4 2" xfId="10"/>
    <cellStyle name="Normal 4 7" xfId="11"/>
    <cellStyle name="Normal 5" xfId="34"/>
    <cellStyle name="Normal 5 2" xfId="35"/>
    <cellStyle name="Normal 5 3" xfId="36"/>
    <cellStyle name="Normal 6" xfId="12"/>
    <cellStyle name="Normal 6 2" xfId="13"/>
    <cellStyle name="Normal 7" xfId="14"/>
    <cellStyle name="Normal 7 2" xfId="15"/>
    <cellStyle name="Normal 8" xfId="37"/>
    <cellStyle name="Normal_Uncertainty Budget" xfId="1"/>
    <cellStyle name="Normal_Uncertainty Budget_Book1" xfId="20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6"/>
    <cellStyle name="ปกติ 2 2" xfId="17"/>
    <cellStyle name="ปกติ 3" xfId="18"/>
    <cellStyle name="ปกติ_2793-01                  Std. Form (Used  HP  3458A)" xfId="51"/>
    <cellStyle name="ปกติ_Cert.(ตัวอย่าง DMM)" xfId="19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00FF00"/>
      <color rgb="FFFF33CC"/>
      <color rgb="FFFF6A05"/>
      <color rgb="FFEE3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47625</xdr:rowOff>
        </xdr:from>
        <xdr:to>
          <xdr:col>25</xdr:col>
          <xdr:colOff>0</xdr:colOff>
          <xdr:row>4</xdr:row>
          <xdr:rowOff>47625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104775</xdr:rowOff>
        </xdr:from>
        <xdr:to>
          <xdr:col>7</xdr:col>
          <xdr:colOff>200025</xdr:colOff>
          <xdr:row>9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104775</xdr:rowOff>
        </xdr:from>
        <xdr:to>
          <xdr:col>11</xdr:col>
          <xdr:colOff>180975</xdr:colOff>
          <xdr:row>9</xdr:row>
          <xdr:rowOff>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L38"/>
  <sheetViews>
    <sheetView tabSelected="1" view="pageBreakPreview" topLeftCell="A13" zoomScaleSheetLayoutView="100" workbookViewId="0">
      <selection activeCell="T23" sqref="T23:W23"/>
    </sheetView>
  </sheetViews>
  <sheetFormatPr defaultColWidth="7.42578125" defaultRowHeight="18.75" customHeight="1"/>
  <cols>
    <col min="1" max="1" width="1.42578125" style="157" customWidth="1"/>
    <col min="2" max="31" width="3.140625" style="157" customWidth="1"/>
    <col min="32" max="34" width="2.85546875" style="157" customWidth="1"/>
    <col min="35" max="35" width="9.42578125" style="157" bestFit="1" customWidth="1"/>
    <col min="36" max="189" width="7.42578125" style="157"/>
    <col min="190" max="190" width="1.42578125" style="157" customWidth="1"/>
    <col min="191" max="194" width="3.42578125" style="157" customWidth="1"/>
    <col min="195" max="198" width="5.42578125" style="157" customWidth="1"/>
    <col min="199" max="214" width="4" style="157" customWidth="1"/>
    <col min="215" max="254" width="3.42578125" style="157" customWidth="1"/>
    <col min="255" max="445" width="7.42578125" style="157"/>
    <col min="446" max="446" width="1.42578125" style="157" customWidth="1"/>
    <col min="447" max="450" width="3.42578125" style="157" customWidth="1"/>
    <col min="451" max="454" width="5.42578125" style="157" customWidth="1"/>
    <col min="455" max="470" width="4" style="157" customWidth="1"/>
    <col min="471" max="510" width="3.42578125" style="157" customWidth="1"/>
    <col min="511" max="701" width="7.42578125" style="157"/>
    <col min="702" max="702" width="1.42578125" style="157" customWidth="1"/>
    <col min="703" max="706" width="3.42578125" style="157" customWidth="1"/>
    <col min="707" max="710" width="5.42578125" style="157" customWidth="1"/>
    <col min="711" max="726" width="4" style="157" customWidth="1"/>
    <col min="727" max="766" width="3.42578125" style="157" customWidth="1"/>
    <col min="767" max="957" width="7.42578125" style="157"/>
    <col min="958" max="958" width="1.42578125" style="157" customWidth="1"/>
    <col min="959" max="962" width="3.42578125" style="157" customWidth="1"/>
    <col min="963" max="966" width="5.42578125" style="157" customWidth="1"/>
    <col min="967" max="982" width="4" style="157" customWidth="1"/>
    <col min="983" max="1022" width="3.42578125" style="157" customWidth="1"/>
    <col min="1023" max="1213" width="7.42578125" style="157"/>
    <col min="1214" max="1214" width="1.42578125" style="157" customWidth="1"/>
    <col min="1215" max="1218" width="3.42578125" style="157" customWidth="1"/>
    <col min="1219" max="1222" width="5.42578125" style="157" customWidth="1"/>
    <col min="1223" max="1238" width="4" style="157" customWidth="1"/>
    <col min="1239" max="1278" width="3.42578125" style="157" customWidth="1"/>
    <col min="1279" max="1469" width="7.42578125" style="157"/>
    <col min="1470" max="1470" width="1.42578125" style="157" customWidth="1"/>
    <col min="1471" max="1474" width="3.42578125" style="157" customWidth="1"/>
    <col min="1475" max="1478" width="5.42578125" style="157" customWidth="1"/>
    <col min="1479" max="1494" width="4" style="157" customWidth="1"/>
    <col min="1495" max="1534" width="3.42578125" style="157" customWidth="1"/>
    <col min="1535" max="1725" width="7.42578125" style="157"/>
    <col min="1726" max="1726" width="1.42578125" style="157" customWidth="1"/>
    <col min="1727" max="1730" width="3.42578125" style="157" customWidth="1"/>
    <col min="1731" max="1734" width="5.42578125" style="157" customWidth="1"/>
    <col min="1735" max="1750" width="4" style="157" customWidth="1"/>
    <col min="1751" max="1790" width="3.42578125" style="157" customWidth="1"/>
    <col min="1791" max="1981" width="7.42578125" style="157"/>
    <col min="1982" max="1982" width="1.42578125" style="157" customWidth="1"/>
    <col min="1983" max="1986" width="3.42578125" style="157" customWidth="1"/>
    <col min="1987" max="1990" width="5.42578125" style="157" customWidth="1"/>
    <col min="1991" max="2006" width="4" style="157" customWidth="1"/>
    <col min="2007" max="2046" width="3.42578125" style="157" customWidth="1"/>
    <col min="2047" max="2237" width="7.42578125" style="157"/>
    <col min="2238" max="2238" width="1.42578125" style="157" customWidth="1"/>
    <col min="2239" max="2242" width="3.42578125" style="157" customWidth="1"/>
    <col min="2243" max="2246" width="5.42578125" style="157" customWidth="1"/>
    <col min="2247" max="2262" width="4" style="157" customWidth="1"/>
    <col min="2263" max="2302" width="3.42578125" style="157" customWidth="1"/>
    <col min="2303" max="2493" width="7.42578125" style="157"/>
    <col min="2494" max="2494" width="1.42578125" style="157" customWidth="1"/>
    <col min="2495" max="2498" width="3.42578125" style="157" customWidth="1"/>
    <col min="2499" max="2502" width="5.42578125" style="157" customWidth="1"/>
    <col min="2503" max="2518" width="4" style="157" customWidth="1"/>
    <col min="2519" max="2558" width="3.42578125" style="157" customWidth="1"/>
    <col min="2559" max="2749" width="7.42578125" style="157"/>
    <col min="2750" max="2750" width="1.42578125" style="157" customWidth="1"/>
    <col min="2751" max="2754" width="3.42578125" style="157" customWidth="1"/>
    <col min="2755" max="2758" width="5.42578125" style="157" customWidth="1"/>
    <col min="2759" max="2774" width="4" style="157" customWidth="1"/>
    <col min="2775" max="2814" width="3.42578125" style="157" customWidth="1"/>
    <col min="2815" max="3005" width="7.42578125" style="157"/>
    <col min="3006" max="3006" width="1.42578125" style="157" customWidth="1"/>
    <col min="3007" max="3010" width="3.42578125" style="157" customWidth="1"/>
    <col min="3011" max="3014" width="5.42578125" style="157" customWidth="1"/>
    <col min="3015" max="3030" width="4" style="157" customWidth="1"/>
    <col min="3031" max="3070" width="3.42578125" style="157" customWidth="1"/>
    <col min="3071" max="3261" width="7.42578125" style="157"/>
    <col min="3262" max="3262" width="1.42578125" style="157" customWidth="1"/>
    <col min="3263" max="3266" width="3.42578125" style="157" customWidth="1"/>
    <col min="3267" max="3270" width="5.42578125" style="157" customWidth="1"/>
    <col min="3271" max="3286" width="4" style="157" customWidth="1"/>
    <col min="3287" max="3326" width="3.42578125" style="157" customWidth="1"/>
    <col min="3327" max="3517" width="7.42578125" style="157"/>
    <col min="3518" max="3518" width="1.42578125" style="157" customWidth="1"/>
    <col min="3519" max="3522" width="3.42578125" style="157" customWidth="1"/>
    <col min="3523" max="3526" width="5.42578125" style="157" customWidth="1"/>
    <col min="3527" max="3542" width="4" style="157" customWidth="1"/>
    <col min="3543" max="3582" width="3.42578125" style="157" customWidth="1"/>
    <col min="3583" max="3773" width="7.42578125" style="157"/>
    <col min="3774" max="3774" width="1.42578125" style="157" customWidth="1"/>
    <col min="3775" max="3778" width="3.42578125" style="157" customWidth="1"/>
    <col min="3779" max="3782" width="5.42578125" style="157" customWidth="1"/>
    <col min="3783" max="3798" width="4" style="157" customWidth="1"/>
    <col min="3799" max="3838" width="3.42578125" style="157" customWidth="1"/>
    <col min="3839" max="4029" width="7.42578125" style="157"/>
    <col min="4030" max="4030" width="1.42578125" style="157" customWidth="1"/>
    <col min="4031" max="4034" width="3.42578125" style="157" customWidth="1"/>
    <col min="4035" max="4038" width="5.42578125" style="157" customWidth="1"/>
    <col min="4039" max="4054" width="4" style="157" customWidth="1"/>
    <col min="4055" max="4094" width="3.42578125" style="157" customWidth="1"/>
    <col min="4095" max="4285" width="7.42578125" style="157"/>
    <col min="4286" max="4286" width="1.42578125" style="157" customWidth="1"/>
    <col min="4287" max="4290" width="3.42578125" style="157" customWidth="1"/>
    <col min="4291" max="4294" width="5.42578125" style="157" customWidth="1"/>
    <col min="4295" max="4310" width="4" style="157" customWidth="1"/>
    <col min="4311" max="4350" width="3.42578125" style="157" customWidth="1"/>
    <col min="4351" max="4541" width="7.42578125" style="157"/>
    <col min="4542" max="4542" width="1.42578125" style="157" customWidth="1"/>
    <col min="4543" max="4546" width="3.42578125" style="157" customWidth="1"/>
    <col min="4547" max="4550" width="5.42578125" style="157" customWidth="1"/>
    <col min="4551" max="4566" width="4" style="157" customWidth="1"/>
    <col min="4567" max="4606" width="3.42578125" style="157" customWidth="1"/>
    <col min="4607" max="4797" width="7.42578125" style="157"/>
    <col min="4798" max="4798" width="1.42578125" style="157" customWidth="1"/>
    <col min="4799" max="4802" width="3.42578125" style="157" customWidth="1"/>
    <col min="4803" max="4806" width="5.42578125" style="157" customWidth="1"/>
    <col min="4807" max="4822" width="4" style="157" customWidth="1"/>
    <col min="4823" max="4862" width="3.42578125" style="157" customWidth="1"/>
    <col min="4863" max="5053" width="7.42578125" style="157"/>
    <col min="5054" max="5054" width="1.42578125" style="157" customWidth="1"/>
    <col min="5055" max="5058" width="3.42578125" style="157" customWidth="1"/>
    <col min="5059" max="5062" width="5.42578125" style="157" customWidth="1"/>
    <col min="5063" max="5078" width="4" style="157" customWidth="1"/>
    <col min="5079" max="5118" width="3.42578125" style="157" customWidth="1"/>
    <col min="5119" max="5309" width="7.42578125" style="157"/>
    <col min="5310" max="5310" width="1.42578125" style="157" customWidth="1"/>
    <col min="5311" max="5314" width="3.42578125" style="157" customWidth="1"/>
    <col min="5315" max="5318" width="5.42578125" style="157" customWidth="1"/>
    <col min="5319" max="5334" width="4" style="157" customWidth="1"/>
    <col min="5335" max="5374" width="3.42578125" style="157" customWidth="1"/>
    <col min="5375" max="5565" width="7.42578125" style="157"/>
    <col min="5566" max="5566" width="1.42578125" style="157" customWidth="1"/>
    <col min="5567" max="5570" width="3.42578125" style="157" customWidth="1"/>
    <col min="5571" max="5574" width="5.42578125" style="157" customWidth="1"/>
    <col min="5575" max="5590" width="4" style="157" customWidth="1"/>
    <col min="5591" max="5630" width="3.42578125" style="157" customWidth="1"/>
    <col min="5631" max="5821" width="7.42578125" style="157"/>
    <col min="5822" max="5822" width="1.42578125" style="157" customWidth="1"/>
    <col min="5823" max="5826" width="3.42578125" style="157" customWidth="1"/>
    <col min="5827" max="5830" width="5.42578125" style="157" customWidth="1"/>
    <col min="5831" max="5846" width="4" style="157" customWidth="1"/>
    <col min="5847" max="5886" width="3.42578125" style="157" customWidth="1"/>
    <col min="5887" max="6077" width="7.42578125" style="157"/>
    <col min="6078" max="6078" width="1.42578125" style="157" customWidth="1"/>
    <col min="6079" max="6082" width="3.42578125" style="157" customWidth="1"/>
    <col min="6083" max="6086" width="5.42578125" style="157" customWidth="1"/>
    <col min="6087" max="6102" width="4" style="157" customWidth="1"/>
    <col min="6103" max="6142" width="3.42578125" style="157" customWidth="1"/>
    <col min="6143" max="6333" width="7.42578125" style="157"/>
    <col min="6334" max="6334" width="1.42578125" style="157" customWidth="1"/>
    <col min="6335" max="6338" width="3.42578125" style="157" customWidth="1"/>
    <col min="6339" max="6342" width="5.42578125" style="157" customWidth="1"/>
    <col min="6343" max="6358" width="4" style="157" customWidth="1"/>
    <col min="6359" max="6398" width="3.42578125" style="157" customWidth="1"/>
    <col min="6399" max="6589" width="7.42578125" style="157"/>
    <col min="6590" max="6590" width="1.42578125" style="157" customWidth="1"/>
    <col min="6591" max="6594" width="3.42578125" style="157" customWidth="1"/>
    <col min="6595" max="6598" width="5.42578125" style="157" customWidth="1"/>
    <col min="6599" max="6614" width="4" style="157" customWidth="1"/>
    <col min="6615" max="6654" width="3.42578125" style="157" customWidth="1"/>
    <col min="6655" max="6845" width="7.42578125" style="157"/>
    <col min="6846" max="6846" width="1.42578125" style="157" customWidth="1"/>
    <col min="6847" max="6850" width="3.42578125" style="157" customWidth="1"/>
    <col min="6851" max="6854" width="5.42578125" style="157" customWidth="1"/>
    <col min="6855" max="6870" width="4" style="157" customWidth="1"/>
    <col min="6871" max="6910" width="3.42578125" style="157" customWidth="1"/>
    <col min="6911" max="7101" width="7.42578125" style="157"/>
    <col min="7102" max="7102" width="1.42578125" style="157" customWidth="1"/>
    <col min="7103" max="7106" width="3.42578125" style="157" customWidth="1"/>
    <col min="7107" max="7110" width="5.42578125" style="157" customWidth="1"/>
    <col min="7111" max="7126" width="4" style="157" customWidth="1"/>
    <col min="7127" max="7166" width="3.42578125" style="157" customWidth="1"/>
    <col min="7167" max="7357" width="7.42578125" style="157"/>
    <col min="7358" max="7358" width="1.42578125" style="157" customWidth="1"/>
    <col min="7359" max="7362" width="3.42578125" style="157" customWidth="1"/>
    <col min="7363" max="7366" width="5.42578125" style="157" customWidth="1"/>
    <col min="7367" max="7382" width="4" style="157" customWidth="1"/>
    <col min="7383" max="7422" width="3.42578125" style="157" customWidth="1"/>
    <col min="7423" max="7613" width="7.42578125" style="157"/>
    <col min="7614" max="7614" width="1.42578125" style="157" customWidth="1"/>
    <col min="7615" max="7618" width="3.42578125" style="157" customWidth="1"/>
    <col min="7619" max="7622" width="5.42578125" style="157" customWidth="1"/>
    <col min="7623" max="7638" width="4" style="157" customWidth="1"/>
    <col min="7639" max="7678" width="3.42578125" style="157" customWidth="1"/>
    <col min="7679" max="7869" width="7.42578125" style="157"/>
    <col min="7870" max="7870" width="1.42578125" style="157" customWidth="1"/>
    <col min="7871" max="7874" width="3.42578125" style="157" customWidth="1"/>
    <col min="7875" max="7878" width="5.42578125" style="157" customWidth="1"/>
    <col min="7879" max="7894" width="4" style="157" customWidth="1"/>
    <col min="7895" max="7934" width="3.42578125" style="157" customWidth="1"/>
    <col min="7935" max="8125" width="7.42578125" style="157"/>
    <col min="8126" max="8126" width="1.42578125" style="157" customWidth="1"/>
    <col min="8127" max="8130" width="3.42578125" style="157" customWidth="1"/>
    <col min="8131" max="8134" width="5.42578125" style="157" customWidth="1"/>
    <col min="8135" max="8150" width="4" style="157" customWidth="1"/>
    <col min="8151" max="8190" width="3.42578125" style="157" customWidth="1"/>
    <col min="8191" max="8381" width="7.42578125" style="157"/>
    <col min="8382" max="8382" width="1.42578125" style="157" customWidth="1"/>
    <col min="8383" max="8386" width="3.42578125" style="157" customWidth="1"/>
    <col min="8387" max="8390" width="5.42578125" style="157" customWidth="1"/>
    <col min="8391" max="8406" width="4" style="157" customWidth="1"/>
    <col min="8407" max="8446" width="3.42578125" style="157" customWidth="1"/>
    <col min="8447" max="8637" width="7.42578125" style="157"/>
    <col min="8638" max="8638" width="1.42578125" style="157" customWidth="1"/>
    <col min="8639" max="8642" width="3.42578125" style="157" customWidth="1"/>
    <col min="8643" max="8646" width="5.42578125" style="157" customWidth="1"/>
    <col min="8647" max="8662" width="4" style="157" customWidth="1"/>
    <col min="8663" max="8702" width="3.42578125" style="157" customWidth="1"/>
    <col min="8703" max="8893" width="7.42578125" style="157"/>
    <col min="8894" max="8894" width="1.42578125" style="157" customWidth="1"/>
    <col min="8895" max="8898" width="3.42578125" style="157" customWidth="1"/>
    <col min="8899" max="8902" width="5.42578125" style="157" customWidth="1"/>
    <col min="8903" max="8918" width="4" style="157" customWidth="1"/>
    <col min="8919" max="8958" width="3.42578125" style="157" customWidth="1"/>
    <col min="8959" max="9149" width="7.42578125" style="157"/>
    <col min="9150" max="9150" width="1.42578125" style="157" customWidth="1"/>
    <col min="9151" max="9154" width="3.42578125" style="157" customWidth="1"/>
    <col min="9155" max="9158" width="5.42578125" style="157" customWidth="1"/>
    <col min="9159" max="9174" width="4" style="157" customWidth="1"/>
    <col min="9175" max="9214" width="3.42578125" style="157" customWidth="1"/>
    <col min="9215" max="9405" width="7.42578125" style="157"/>
    <col min="9406" max="9406" width="1.42578125" style="157" customWidth="1"/>
    <col min="9407" max="9410" width="3.42578125" style="157" customWidth="1"/>
    <col min="9411" max="9414" width="5.42578125" style="157" customWidth="1"/>
    <col min="9415" max="9430" width="4" style="157" customWidth="1"/>
    <col min="9431" max="9470" width="3.42578125" style="157" customWidth="1"/>
    <col min="9471" max="9661" width="7.42578125" style="157"/>
    <col min="9662" max="9662" width="1.42578125" style="157" customWidth="1"/>
    <col min="9663" max="9666" width="3.42578125" style="157" customWidth="1"/>
    <col min="9667" max="9670" width="5.42578125" style="157" customWidth="1"/>
    <col min="9671" max="9686" width="4" style="157" customWidth="1"/>
    <col min="9687" max="9726" width="3.42578125" style="157" customWidth="1"/>
    <col min="9727" max="9917" width="7.42578125" style="157"/>
    <col min="9918" max="9918" width="1.42578125" style="157" customWidth="1"/>
    <col min="9919" max="9922" width="3.42578125" style="157" customWidth="1"/>
    <col min="9923" max="9926" width="5.42578125" style="157" customWidth="1"/>
    <col min="9927" max="9942" width="4" style="157" customWidth="1"/>
    <col min="9943" max="9982" width="3.42578125" style="157" customWidth="1"/>
    <col min="9983" max="10173" width="7.42578125" style="157"/>
    <col min="10174" max="10174" width="1.42578125" style="157" customWidth="1"/>
    <col min="10175" max="10178" width="3.42578125" style="157" customWidth="1"/>
    <col min="10179" max="10182" width="5.42578125" style="157" customWidth="1"/>
    <col min="10183" max="10198" width="4" style="157" customWidth="1"/>
    <col min="10199" max="10238" width="3.42578125" style="157" customWidth="1"/>
    <col min="10239" max="10429" width="7.42578125" style="157"/>
    <col min="10430" max="10430" width="1.42578125" style="157" customWidth="1"/>
    <col min="10431" max="10434" width="3.42578125" style="157" customWidth="1"/>
    <col min="10435" max="10438" width="5.42578125" style="157" customWidth="1"/>
    <col min="10439" max="10454" width="4" style="157" customWidth="1"/>
    <col min="10455" max="10494" width="3.42578125" style="157" customWidth="1"/>
    <col min="10495" max="10685" width="7.42578125" style="157"/>
    <col min="10686" max="10686" width="1.42578125" style="157" customWidth="1"/>
    <col min="10687" max="10690" width="3.42578125" style="157" customWidth="1"/>
    <col min="10691" max="10694" width="5.42578125" style="157" customWidth="1"/>
    <col min="10695" max="10710" width="4" style="157" customWidth="1"/>
    <col min="10711" max="10750" width="3.42578125" style="157" customWidth="1"/>
    <col min="10751" max="10941" width="7.42578125" style="157"/>
    <col min="10942" max="10942" width="1.42578125" style="157" customWidth="1"/>
    <col min="10943" max="10946" width="3.42578125" style="157" customWidth="1"/>
    <col min="10947" max="10950" width="5.42578125" style="157" customWidth="1"/>
    <col min="10951" max="10966" width="4" style="157" customWidth="1"/>
    <col min="10967" max="11006" width="3.42578125" style="157" customWidth="1"/>
    <col min="11007" max="11197" width="7.42578125" style="157"/>
    <col min="11198" max="11198" width="1.42578125" style="157" customWidth="1"/>
    <col min="11199" max="11202" width="3.42578125" style="157" customWidth="1"/>
    <col min="11203" max="11206" width="5.42578125" style="157" customWidth="1"/>
    <col min="11207" max="11222" width="4" style="157" customWidth="1"/>
    <col min="11223" max="11262" width="3.42578125" style="157" customWidth="1"/>
    <col min="11263" max="11453" width="7.42578125" style="157"/>
    <col min="11454" max="11454" width="1.42578125" style="157" customWidth="1"/>
    <col min="11455" max="11458" width="3.42578125" style="157" customWidth="1"/>
    <col min="11459" max="11462" width="5.42578125" style="157" customWidth="1"/>
    <col min="11463" max="11478" width="4" style="157" customWidth="1"/>
    <col min="11479" max="11518" width="3.42578125" style="157" customWidth="1"/>
    <col min="11519" max="11709" width="7.42578125" style="157"/>
    <col min="11710" max="11710" width="1.42578125" style="157" customWidth="1"/>
    <col min="11711" max="11714" width="3.42578125" style="157" customWidth="1"/>
    <col min="11715" max="11718" width="5.42578125" style="157" customWidth="1"/>
    <col min="11719" max="11734" width="4" style="157" customWidth="1"/>
    <col min="11735" max="11774" width="3.42578125" style="157" customWidth="1"/>
    <col min="11775" max="11965" width="7.42578125" style="157"/>
    <col min="11966" max="11966" width="1.42578125" style="157" customWidth="1"/>
    <col min="11967" max="11970" width="3.42578125" style="157" customWidth="1"/>
    <col min="11971" max="11974" width="5.42578125" style="157" customWidth="1"/>
    <col min="11975" max="11990" width="4" style="157" customWidth="1"/>
    <col min="11991" max="12030" width="3.42578125" style="157" customWidth="1"/>
    <col min="12031" max="12221" width="7.42578125" style="157"/>
    <col min="12222" max="12222" width="1.42578125" style="157" customWidth="1"/>
    <col min="12223" max="12226" width="3.42578125" style="157" customWidth="1"/>
    <col min="12227" max="12230" width="5.42578125" style="157" customWidth="1"/>
    <col min="12231" max="12246" width="4" style="157" customWidth="1"/>
    <col min="12247" max="12286" width="3.42578125" style="157" customWidth="1"/>
    <col min="12287" max="12477" width="7.42578125" style="157"/>
    <col min="12478" max="12478" width="1.42578125" style="157" customWidth="1"/>
    <col min="12479" max="12482" width="3.42578125" style="157" customWidth="1"/>
    <col min="12483" max="12486" width="5.42578125" style="157" customWidth="1"/>
    <col min="12487" max="12502" width="4" style="157" customWidth="1"/>
    <col min="12503" max="12542" width="3.42578125" style="157" customWidth="1"/>
    <col min="12543" max="12733" width="7.42578125" style="157"/>
    <col min="12734" max="12734" width="1.42578125" style="157" customWidth="1"/>
    <col min="12735" max="12738" width="3.42578125" style="157" customWidth="1"/>
    <col min="12739" max="12742" width="5.42578125" style="157" customWidth="1"/>
    <col min="12743" max="12758" width="4" style="157" customWidth="1"/>
    <col min="12759" max="12798" width="3.42578125" style="157" customWidth="1"/>
    <col min="12799" max="12989" width="7.42578125" style="157"/>
    <col min="12990" max="12990" width="1.42578125" style="157" customWidth="1"/>
    <col min="12991" max="12994" width="3.42578125" style="157" customWidth="1"/>
    <col min="12995" max="12998" width="5.42578125" style="157" customWidth="1"/>
    <col min="12999" max="13014" width="4" style="157" customWidth="1"/>
    <col min="13015" max="13054" width="3.42578125" style="157" customWidth="1"/>
    <col min="13055" max="13245" width="7.42578125" style="157"/>
    <col min="13246" max="13246" width="1.42578125" style="157" customWidth="1"/>
    <col min="13247" max="13250" width="3.42578125" style="157" customWidth="1"/>
    <col min="13251" max="13254" width="5.42578125" style="157" customWidth="1"/>
    <col min="13255" max="13270" width="4" style="157" customWidth="1"/>
    <col min="13271" max="13310" width="3.42578125" style="157" customWidth="1"/>
    <col min="13311" max="13501" width="7.42578125" style="157"/>
    <col min="13502" max="13502" width="1.42578125" style="157" customWidth="1"/>
    <col min="13503" max="13506" width="3.42578125" style="157" customWidth="1"/>
    <col min="13507" max="13510" width="5.42578125" style="157" customWidth="1"/>
    <col min="13511" max="13526" width="4" style="157" customWidth="1"/>
    <col min="13527" max="13566" width="3.42578125" style="157" customWidth="1"/>
    <col min="13567" max="13757" width="7.42578125" style="157"/>
    <col min="13758" max="13758" width="1.42578125" style="157" customWidth="1"/>
    <col min="13759" max="13762" width="3.42578125" style="157" customWidth="1"/>
    <col min="13763" max="13766" width="5.42578125" style="157" customWidth="1"/>
    <col min="13767" max="13782" width="4" style="157" customWidth="1"/>
    <col min="13783" max="13822" width="3.42578125" style="157" customWidth="1"/>
    <col min="13823" max="14013" width="7.42578125" style="157"/>
    <col min="14014" max="14014" width="1.42578125" style="157" customWidth="1"/>
    <col min="14015" max="14018" width="3.42578125" style="157" customWidth="1"/>
    <col min="14019" max="14022" width="5.42578125" style="157" customWidth="1"/>
    <col min="14023" max="14038" width="4" style="157" customWidth="1"/>
    <col min="14039" max="14078" width="3.42578125" style="157" customWidth="1"/>
    <col min="14079" max="14269" width="7.42578125" style="157"/>
    <col min="14270" max="14270" width="1.42578125" style="157" customWidth="1"/>
    <col min="14271" max="14274" width="3.42578125" style="157" customWidth="1"/>
    <col min="14275" max="14278" width="5.42578125" style="157" customWidth="1"/>
    <col min="14279" max="14294" width="4" style="157" customWidth="1"/>
    <col min="14295" max="14334" width="3.42578125" style="157" customWidth="1"/>
    <col min="14335" max="14525" width="7.42578125" style="157"/>
    <col min="14526" max="14526" width="1.42578125" style="157" customWidth="1"/>
    <col min="14527" max="14530" width="3.42578125" style="157" customWidth="1"/>
    <col min="14531" max="14534" width="5.42578125" style="157" customWidth="1"/>
    <col min="14535" max="14550" width="4" style="157" customWidth="1"/>
    <col min="14551" max="14590" width="3.42578125" style="157" customWidth="1"/>
    <col min="14591" max="14781" width="7.42578125" style="157"/>
    <col min="14782" max="14782" width="1.42578125" style="157" customWidth="1"/>
    <col min="14783" max="14786" width="3.42578125" style="157" customWidth="1"/>
    <col min="14787" max="14790" width="5.42578125" style="157" customWidth="1"/>
    <col min="14791" max="14806" width="4" style="157" customWidth="1"/>
    <col min="14807" max="14846" width="3.42578125" style="157" customWidth="1"/>
    <col min="14847" max="15037" width="7.42578125" style="157"/>
    <col min="15038" max="15038" width="1.42578125" style="157" customWidth="1"/>
    <col min="15039" max="15042" width="3.42578125" style="157" customWidth="1"/>
    <col min="15043" max="15046" width="5.42578125" style="157" customWidth="1"/>
    <col min="15047" max="15062" width="4" style="157" customWidth="1"/>
    <col min="15063" max="15102" width="3.42578125" style="157" customWidth="1"/>
    <col min="15103" max="15293" width="7.42578125" style="157"/>
    <col min="15294" max="15294" width="1.42578125" style="157" customWidth="1"/>
    <col min="15295" max="15298" width="3.42578125" style="157" customWidth="1"/>
    <col min="15299" max="15302" width="5.42578125" style="157" customWidth="1"/>
    <col min="15303" max="15318" width="4" style="157" customWidth="1"/>
    <col min="15319" max="15358" width="3.42578125" style="157" customWidth="1"/>
    <col min="15359" max="15549" width="7.42578125" style="157"/>
    <col min="15550" max="15550" width="1.42578125" style="157" customWidth="1"/>
    <col min="15551" max="15554" width="3.42578125" style="157" customWidth="1"/>
    <col min="15555" max="15558" width="5.42578125" style="157" customWidth="1"/>
    <col min="15559" max="15574" width="4" style="157" customWidth="1"/>
    <col min="15575" max="15614" width="3.42578125" style="157" customWidth="1"/>
    <col min="15615" max="15805" width="7.42578125" style="157"/>
    <col min="15806" max="15806" width="1.42578125" style="157" customWidth="1"/>
    <col min="15807" max="15810" width="3.42578125" style="157" customWidth="1"/>
    <col min="15811" max="15814" width="5.42578125" style="157" customWidth="1"/>
    <col min="15815" max="15830" width="4" style="157" customWidth="1"/>
    <col min="15831" max="15870" width="3.42578125" style="157" customWidth="1"/>
    <col min="15871" max="16061" width="7.42578125" style="157"/>
    <col min="16062" max="16062" width="1.42578125" style="157" customWidth="1"/>
    <col min="16063" max="16066" width="3.42578125" style="157" customWidth="1"/>
    <col min="16067" max="16070" width="5.42578125" style="157" customWidth="1"/>
    <col min="16071" max="16086" width="4" style="157" customWidth="1"/>
    <col min="16087" max="16126" width="3.42578125" style="157" customWidth="1"/>
    <col min="16127" max="16384" width="7.42578125" style="157"/>
  </cols>
  <sheetData>
    <row r="1" spans="2:38" ht="22.5" customHeight="1">
      <c r="B1" s="339" t="s">
        <v>26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158" t="s">
        <v>66</v>
      </c>
      <c r="N1" s="158"/>
      <c r="O1" s="158"/>
      <c r="P1" s="158"/>
      <c r="Q1" s="334" t="s">
        <v>92</v>
      </c>
      <c r="R1" s="334"/>
      <c r="S1" s="334"/>
      <c r="T1" s="334"/>
      <c r="U1" s="334"/>
      <c r="V1" s="334"/>
      <c r="Z1" s="331" t="s">
        <v>67</v>
      </c>
      <c r="AA1" s="331"/>
      <c r="AB1" s="255">
        <v>1</v>
      </c>
      <c r="AC1" s="159" t="s">
        <v>68</v>
      </c>
      <c r="AD1" s="255">
        <v>1</v>
      </c>
      <c r="AE1" s="160"/>
      <c r="AF1" s="160"/>
      <c r="AG1" s="161"/>
    </row>
    <row r="2" spans="2:38" ht="22.5" customHeight="1"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159" t="s">
        <v>69</v>
      </c>
      <c r="N2" s="158"/>
      <c r="O2" s="159"/>
      <c r="P2" s="158"/>
      <c r="Q2" s="336">
        <v>42371</v>
      </c>
      <c r="R2" s="336"/>
      <c r="S2" s="336"/>
      <c r="T2" s="336"/>
      <c r="U2" s="159" t="s">
        <v>70</v>
      </c>
      <c r="V2" s="158"/>
      <c r="W2" s="163"/>
      <c r="X2" s="163"/>
      <c r="Z2" s="332">
        <v>42372</v>
      </c>
      <c r="AA2" s="332"/>
      <c r="AB2" s="332"/>
      <c r="AC2" s="332"/>
      <c r="AD2" s="260"/>
      <c r="AE2" s="160"/>
      <c r="AF2" s="160"/>
      <c r="AG2" s="161"/>
      <c r="AI2" s="26"/>
    </row>
    <row r="3" spans="2:38" ht="22.5" customHeight="1">
      <c r="B3" s="340" t="s">
        <v>71</v>
      </c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158" t="s">
        <v>72</v>
      </c>
      <c r="N3" s="158"/>
      <c r="O3" s="158"/>
      <c r="P3" s="158"/>
      <c r="Q3" s="158"/>
      <c r="R3" s="335">
        <v>20</v>
      </c>
      <c r="S3" s="335"/>
      <c r="T3" s="164" t="s">
        <v>73</v>
      </c>
      <c r="U3" s="335">
        <v>50</v>
      </c>
      <c r="V3" s="335"/>
      <c r="W3" s="165" t="s">
        <v>74</v>
      </c>
      <c r="X3" s="158"/>
      <c r="Y3" s="158"/>
      <c r="Z3" s="158"/>
      <c r="AA3" s="158"/>
      <c r="AB3" s="158"/>
      <c r="AC3" s="158"/>
      <c r="AD3" s="158"/>
      <c r="AE3" s="158"/>
      <c r="AF3" s="162"/>
      <c r="AG3" s="162"/>
      <c r="AH3" s="162"/>
      <c r="AI3" s="161"/>
      <c r="AK3" s="26"/>
    </row>
    <row r="4" spans="2:38" ht="22.5" customHeight="1">
      <c r="B4" s="341" t="s">
        <v>87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158" t="s">
        <v>31</v>
      </c>
      <c r="N4" s="158"/>
      <c r="O4" s="158"/>
      <c r="P4" s="158"/>
      <c r="Q4" s="158"/>
      <c r="R4" s="158" t="s">
        <v>75</v>
      </c>
      <c r="S4" s="158"/>
      <c r="T4" s="158"/>
      <c r="U4" s="158"/>
      <c r="V4" s="158"/>
      <c r="W4" s="158"/>
      <c r="X4" s="158"/>
      <c r="Y4" s="158"/>
      <c r="Z4" s="158" t="s">
        <v>76</v>
      </c>
      <c r="AA4" s="158"/>
      <c r="AB4" s="158"/>
      <c r="AC4" s="158"/>
      <c r="AD4" s="158"/>
      <c r="AE4" s="158"/>
      <c r="AF4" s="162"/>
      <c r="AG4" s="162"/>
      <c r="AH4" s="162"/>
      <c r="AI4" s="161"/>
      <c r="AK4" s="26"/>
    </row>
    <row r="5" spans="2:38" s="243" customFormat="1" ht="22.5" customHeight="1">
      <c r="B5" s="244" t="s">
        <v>77</v>
      </c>
      <c r="C5" s="244"/>
      <c r="D5" s="244"/>
      <c r="E5" s="244"/>
      <c r="F5" s="244"/>
      <c r="G5" s="333" t="s">
        <v>93</v>
      </c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171"/>
      <c r="AE5" s="171"/>
      <c r="AK5" s="245"/>
    </row>
    <row r="6" spans="2:38" s="243" customFormat="1" ht="22.5" customHeight="1">
      <c r="B6" s="244" t="s">
        <v>32</v>
      </c>
      <c r="C6" s="244"/>
      <c r="D6" s="244"/>
      <c r="E6" s="244"/>
      <c r="F6" s="244"/>
      <c r="G6" s="328" t="s">
        <v>87</v>
      </c>
      <c r="H6" s="328"/>
      <c r="I6" s="328"/>
      <c r="J6" s="328"/>
      <c r="K6" s="328"/>
      <c r="L6" s="328"/>
      <c r="M6" s="328"/>
      <c r="N6" s="328"/>
      <c r="O6" s="328"/>
      <c r="P6" s="328"/>
      <c r="Q6" s="200" t="s">
        <v>78</v>
      </c>
      <c r="R6" s="200"/>
      <c r="U6" s="328" t="s">
        <v>88</v>
      </c>
      <c r="V6" s="328"/>
      <c r="W6" s="328"/>
      <c r="X6" s="328"/>
      <c r="Y6" s="328"/>
      <c r="Z6" s="328"/>
      <c r="AA6" s="328"/>
      <c r="AB6" s="328"/>
      <c r="AC6" s="328"/>
      <c r="AD6" s="171"/>
      <c r="AE6" s="171"/>
      <c r="AI6" s="246"/>
      <c r="AJ6" s="246"/>
      <c r="AK6" s="245"/>
    </row>
    <row r="7" spans="2:38" s="243" customFormat="1" ht="22.5" customHeight="1">
      <c r="B7" s="244" t="s">
        <v>27</v>
      </c>
      <c r="E7" s="257" t="s">
        <v>88</v>
      </c>
      <c r="F7" s="257"/>
      <c r="G7" s="257"/>
      <c r="H7" s="257"/>
      <c r="I7" s="257"/>
      <c r="J7" s="257"/>
      <c r="K7" s="257"/>
      <c r="L7" s="257"/>
      <c r="M7" s="337" t="s">
        <v>79</v>
      </c>
      <c r="N7" s="337"/>
      <c r="O7" s="337"/>
      <c r="P7" s="329">
        <v>123</v>
      </c>
      <c r="Q7" s="329"/>
      <c r="R7" s="329"/>
      <c r="S7" s="329"/>
      <c r="T7" s="329"/>
      <c r="U7" s="329"/>
      <c r="V7" s="329"/>
      <c r="W7" s="329"/>
      <c r="X7" s="337" t="s">
        <v>28</v>
      </c>
      <c r="Y7" s="337"/>
      <c r="Z7" s="328">
        <v>456</v>
      </c>
      <c r="AA7" s="328"/>
      <c r="AB7" s="328"/>
      <c r="AC7" s="328"/>
      <c r="AD7" s="171"/>
      <c r="AE7" s="171"/>
      <c r="AF7" s="247"/>
      <c r="AG7" s="247"/>
      <c r="AI7" s="246"/>
      <c r="AJ7" s="246"/>
      <c r="AK7" s="245"/>
    </row>
    <row r="8" spans="2:38" s="243" customFormat="1" ht="22.5" customHeight="1">
      <c r="B8" s="171" t="s">
        <v>80</v>
      </c>
      <c r="C8" s="171"/>
      <c r="D8" s="244"/>
      <c r="E8" s="268">
        <v>0</v>
      </c>
      <c r="F8" s="268"/>
      <c r="G8" s="174" t="s">
        <v>81</v>
      </c>
      <c r="H8" s="268">
        <v>13</v>
      </c>
      <c r="I8" s="268"/>
      <c r="J8" s="171" t="s">
        <v>10</v>
      </c>
      <c r="L8" s="338" t="s">
        <v>30</v>
      </c>
      <c r="M8" s="338"/>
      <c r="N8" s="338"/>
      <c r="O8" s="338"/>
      <c r="P8" s="268">
        <v>0.01</v>
      </c>
      <c r="Q8" s="268"/>
      <c r="R8" s="167" t="s">
        <v>10</v>
      </c>
      <c r="S8" s="167"/>
      <c r="V8" s="244"/>
      <c r="W8" s="247"/>
      <c r="X8" s="247"/>
      <c r="Y8" s="269"/>
      <c r="Z8" s="269"/>
      <c r="AA8" s="167"/>
      <c r="AB8" s="167"/>
      <c r="AC8" s="167"/>
      <c r="AD8" s="171"/>
      <c r="AE8" s="171"/>
      <c r="AI8" s="246"/>
      <c r="AJ8" s="246"/>
      <c r="AK8" s="245"/>
    </row>
    <row r="9" spans="2:38" s="161" customFormat="1" ht="22.5" customHeight="1">
      <c r="B9" s="171" t="s">
        <v>82</v>
      </c>
      <c r="C9" s="171"/>
      <c r="D9" s="171"/>
      <c r="E9" s="171"/>
      <c r="F9" s="171"/>
      <c r="G9" s="170"/>
      <c r="H9" s="170"/>
      <c r="I9" s="170" t="s">
        <v>83</v>
      </c>
      <c r="K9" s="172"/>
      <c r="M9" s="170" t="s">
        <v>84</v>
      </c>
      <c r="O9" s="170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137"/>
      <c r="AE9" s="137"/>
      <c r="AF9" s="169"/>
      <c r="AG9" s="169"/>
      <c r="AI9" s="168"/>
      <c r="AJ9" s="168"/>
      <c r="AK9" s="26"/>
    </row>
    <row r="10" spans="2:38" s="161" customFormat="1" ht="9.9499999999999993" customHeight="1">
      <c r="B10" s="155"/>
      <c r="C10" s="155"/>
      <c r="D10" s="155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7"/>
      <c r="AE10" s="137"/>
      <c r="AF10" s="169"/>
      <c r="AG10" s="169"/>
      <c r="AI10" s="168"/>
      <c r="AJ10" s="168"/>
      <c r="AK10" s="26"/>
    </row>
    <row r="11" spans="2:38" s="161" customFormat="1" ht="20.100000000000001" customHeight="1">
      <c r="B11" s="170" t="s">
        <v>29</v>
      </c>
      <c r="C11" s="170"/>
      <c r="D11" s="170"/>
      <c r="E11" s="170"/>
      <c r="F11" s="170"/>
      <c r="G11" s="170"/>
      <c r="H11" s="304"/>
      <c r="I11" s="304"/>
      <c r="J11" s="304"/>
      <c r="K11" s="304"/>
      <c r="L11" s="304"/>
      <c r="M11" s="304"/>
      <c r="N11" s="304"/>
      <c r="O11" s="304"/>
      <c r="P11" s="304"/>
      <c r="Q11" s="137"/>
      <c r="R11" s="166"/>
      <c r="S11" s="174" t="s">
        <v>85</v>
      </c>
      <c r="T11" s="174"/>
      <c r="U11" s="330"/>
      <c r="V11" s="330"/>
      <c r="W11" s="330"/>
      <c r="X11" s="330"/>
      <c r="Y11" s="330"/>
      <c r="Z11" s="330"/>
      <c r="AA11" s="330"/>
      <c r="AB11" s="330"/>
      <c r="AC11" s="330"/>
      <c r="AD11" s="137"/>
      <c r="AE11" s="137"/>
      <c r="AF11" s="175"/>
      <c r="AG11" s="175"/>
    </row>
    <row r="12" spans="2:38" s="161" customFormat="1" ht="9.9499999999999993" customHeight="1">
      <c r="X12" s="177"/>
      <c r="Y12" s="177"/>
      <c r="Z12" s="177"/>
      <c r="AE12" s="178"/>
      <c r="AI12" s="75"/>
      <c r="AJ12" s="75"/>
      <c r="AK12" s="179"/>
      <c r="AL12" s="180"/>
    </row>
    <row r="13" spans="2:38" s="139" customFormat="1" ht="23.1" customHeight="1">
      <c r="B13" s="300" t="s">
        <v>112</v>
      </c>
      <c r="C13" s="301"/>
      <c r="D13" s="302"/>
      <c r="E13" s="306" t="s">
        <v>23</v>
      </c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8"/>
      <c r="Q13" s="312" t="s">
        <v>21</v>
      </c>
      <c r="R13" s="313"/>
      <c r="S13" s="314"/>
      <c r="T13" s="318" t="s">
        <v>2</v>
      </c>
      <c r="U13" s="319"/>
      <c r="V13" s="319"/>
      <c r="W13" s="320"/>
      <c r="X13" s="324" t="s">
        <v>22</v>
      </c>
      <c r="Y13" s="301"/>
      <c r="Z13" s="302"/>
    </row>
    <row r="14" spans="2:38" s="139" customFormat="1" ht="23.1" customHeight="1">
      <c r="B14" s="303"/>
      <c r="C14" s="304"/>
      <c r="D14" s="305"/>
      <c r="E14" s="309" t="s">
        <v>113</v>
      </c>
      <c r="F14" s="310"/>
      <c r="G14" s="311"/>
      <c r="H14" s="309" t="s">
        <v>114</v>
      </c>
      <c r="I14" s="310"/>
      <c r="J14" s="311"/>
      <c r="K14" s="309" t="s">
        <v>115</v>
      </c>
      <c r="L14" s="310"/>
      <c r="M14" s="311"/>
      <c r="N14" s="309" t="s">
        <v>116</v>
      </c>
      <c r="O14" s="310"/>
      <c r="P14" s="311"/>
      <c r="Q14" s="315"/>
      <c r="R14" s="316"/>
      <c r="S14" s="317"/>
      <c r="T14" s="321"/>
      <c r="U14" s="322"/>
      <c r="V14" s="322"/>
      <c r="W14" s="323"/>
      <c r="X14" s="303"/>
      <c r="Y14" s="304"/>
      <c r="Z14" s="305"/>
    </row>
    <row r="15" spans="2:38" s="139" customFormat="1" ht="23.1" customHeight="1">
      <c r="B15" s="291">
        <v>0</v>
      </c>
      <c r="C15" s="292"/>
      <c r="D15" s="293"/>
      <c r="E15" s="288">
        <v>0</v>
      </c>
      <c r="F15" s="289"/>
      <c r="G15" s="290"/>
      <c r="H15" s="288">
        <v>0</v>
      </c>
      <c r="I15" s="289"/>
      <c r="J15" s="290"/>
      <c r="K15" s="288">
        <v>0</v>
      </c>
      <c r="L15" s="289"/>
      <c r="M15" s="290"/>
      <c r="N15" s="288">
        <v>0</v>
      </c>
      <c r="O15" s="289"/>
      <c r="P15" s="290"/>
      <c r="Q15" s="325">
        <f>AVERAGE(E15:P15)</f>
        <v>0</v>
      </c>
      <c r="R15" s="326"/>
      <c r="S15" s="327"/>
      <c r="T15" s="276">
        <f>_xlfn.STDEV.S(E15:P15)/SQRT(4)</f>
        <v>0</v>
      </c>
      <c r="U15" s="277"/>
      <c r="V15" s="277"/>
      <c r="W15" s="278"/>
      <c r="X15" s="279">
        <f>Q15-B15</f>
        <v>0</v>
      </c>
      <c r="Y15" s="280"/>
      <c r="Z15" s="281"/>
    </row>
    <row r="16" spans="2:38" s="139" customFormat="1" ht="23.1" customHeight="1">
      <c r="B16" s="294">
        <v>1</v>
      </c>
      <c r="C16" s="295"/>
      <c r="D16" s="296"/>
      <c r="E16" s="282">
        <v>1</v>
      </c>
      <c r="F16" s="283"/>
      <c r="G16" s="284"/>
      <c r="H16" s="282">
        <v>1</v>
      </c>
      <c r="I16" s="283"/>
      <c r="J16" s="284"/>
      <c r="K16" s="282">
        <v>1</v>
      </c>
      <c r="L16" s="283"/>
      <c r="M16" s="284"/>
      <c r="N16" s="282">
        <v>1</v>
      </c>
      <c r="O16" s="283"/>
      <c r="P16" s="284"/>
      <c r="Q16" s="270">
        <f t="shared" ref="Q16:Q32" si="0">AVERAGE(E16:P16)</f>
        <v>1</v>
      </c>
      <c r="R16" s="271"/>
      <c r="S16" s="272"/>
      <c r="T16" s="276">
        <f t="shared" ref="T16:T33" si="1">_xlfn.STDEV.S(E16:P16)/SQRT(4)</f>
        <v>0</v>
      </c>
      <c r="U16" s="277"/>
      <c r="V16" s="277"/>
      <c r="W16" s="278"/>
      <c r="X16" s="262">
        <f t="shared" ref="X16:X33" si="2">Q16-B16</f>
        <v>0</v>
      </c>
      <c r="Y16" s="263"/>
      <c r="Z16" s="264"/>
    </row>
    <row r="17" spans="2:26" s="139" customFormat="1" ht="23.1" customHeight="1">
      <c r="B17" s="294">
        <v>1.1000000000000001</v>
      </c>
      <c r="C17" s="295"/>
      <c r="D17" s="296"/>
      <c r="E17" s="282">
        <v>1.1000000000000001</v>
      </c>
      <c r="F17" s="283"/>
      <c r="G17" s="284"/>
      <c r="H17" s="282">
        <v>1.1000000000000001</v>
      </c>
      <c r="I17" s="283"/>
      <c r="J17" s="284"/>
      <c r="K17" s="282">
        <v>1.1000000000000001</v>
      </c>
      <c r="L17" s="283"/>
      <c r="M17" s="284"/>
      <c r="N17" s="282">
        <v>1.1000000000000001</v>
      </c>
      <c r="O17" s="283"/>
      <c r="P17" s="284"/>
      <c r="Q17" s="270">
        <f t="shared" si="0"/>
        <v>1.1000000000000001</v>
      </c>
      <c r="R17" s="271"/>
      <c r="S17" s="272"/>
      <c r="T17" s="276">
        <f t="shared" si="1"/>
        <v>0</v>
      </c>
      <c r="U17" s="277"/>
      <c r="V17" s="277"/>
      <c r="W17" s="278"/>
      <c r="X17" s="262">
        <f t="shared" si="2"/>
        <v>0</v>
      </c>
      <c r="Y17" s="263"/>
      <c r="Z17" s="264"/>
    </row>
    <row r="18" spans="2:26" s="139" customFormat="1" ht="23.1" customHeight="1">
      <c r="B18" s="294">
        <v>1.2</v>
      </c>
      <c r="C18" s="295"/>
      <c r="D18" s="296"/>
      <c r="E18" s="282">
        <v>1.2</v>
      </c>
      <c r="F18" s="283"/>
      <c r="G18" s="284"/>
      <c r="H18" s="282">
        <v>1.2</v>
      </c>
      <c r="I18" s="283"/>
      <c r="J18" s="284"/>
      <c r="K18" s="282">
        <v>1.2</v>
      </c>
      <c r="L18" s="283"/>
      <c r="M18" s="284"/>
      <c r="N18" s="282">
        <v>1.2</v>
      </c>
      <c r="O18" s="283"/>
      <c r="P18" s="284"/>
      <c r="Q18" s="270">
        <f t="shared" si="0"/>
        <v>1.2</v>
      </c>
      <c r="R18" s="271"/>
      <c r="S18" s="272"/>
      <c r="T18" s="276">
        <f t="shared" si="1"/>
        <v>0</v>
      </c>
      <c r="U18" s="277"/>
      <c r="V18" s="277"/>
      <c r="W18" s="278"/>
      <c r="X18" s="262">
        <f t="shared" si="2"/>
        <v>0</v>
      </c>
      <c r="Y18" s="263"/>
      <c r="Z18" s="264"/>
    </row>
    <row r="19" spans="2:26" s="139" customFormat="1" ht="23.1" customHeight="1">
      <c r="B19" s="294">
        <v>1.3</v>
      </c>
      <c r="C19" s="295"/>
      <c r="D19" s="296"/>
      <c r="E19" s="282">
        <v>1.3</v>
      </c>
      <c r="F19" s="283"/>
      <c r="G19" s="284"/>
      <c r="H19" s="282">
        <v>1.3</v>
      </c>
      <c r="I19" s="283"/>
      <c r="J19" s="284"/>
      <c r="K19" s="282">
        <v>1.3</v>
      </c>
      <c r="L19" s="283"/>
      <c r="M19" s="284"/>
      <c r="N19" s="282">
        <v>1.3</v>
      </c>
      <c r="O19" s="283"/>
      <c r="P19" s="284"/>
      <c r="Q19" s="270">
        <f t="shared" si="0"/>
        <v>1.3</v>
      </c>
      <c r="R19" s="271"/>
      <c r="S19" s="272"/>
      <c r="T19" s="276">
        <f t="shared" si="1"/>
        <v>0</v>
      </c>
      <c r="U19" s="277"/>
      <c r="V19" s="277"/>
      <c r="W19" s="278"/>
      <c r="X19" s="262">
        <f t="shared" si="2"/>
        <v>0</v>
      </c>
      <c r="Y19" s="263"/>
      <c r="Z19" s="264"/>
    </row>
    <row r="20" spans="2:26" s="139" customFormat="1" ht="23.1" customHeight="1">
      <c r="B20" s="294">
        <v>1.4</v>
      </c>
      <c r="C20" s="295"/>
      <c r="D20" s="296"/>
      <c r="E20" s="282">
        <v>1.4</v>
      </c>
      <c r="F20" s="283"/>
      <c r="G20" s="284"/>
      <c r="H20" s="282">
        <v>1.4</v>
      </c>
      <c r="I20" s="283"/>
      <c r="J20" s="284"/>
      <c r="K20" s="282">
        <v>1.4</v>
      </c>
      <c r="L20" s="283"/>
      <c r="M20" s="284"/>
      <c r="N20" s="282">
        <v>1.4</v>
      </c>
      <c r="O20" s="283"/>
      <c r="P20" s="284"/>
      <c r="Q20" s="270">
        <f t="shared" si="0"/>
        <v>1.4</v>
      </c>
      <c r="R20" s="271"/>
      <c r="S20" s="272"/>
      <c r="T20" s="276">
        <f t="shared" si="1"/>
        <v>0</v>
      </c>
      <c r="U20" s="277"/>
      <c r="V20" s="277"/>
      <c r="W20" s="278"/>
      <c r="X20" s="262">
        <f t="shared" si="2"/>
        <v>0</v>
      </c>
      <c r="Y20" s="263"/>
      <c r="Z20" s="264"/>
    </row>
    <row r="21" spans="2:26" s="139" customFormat="1" ht="23.1" customHeight="1">
      <c r="B21" s="294">
        <v>1.5</v>
      </c>
      <c r="C21" s="295"/>
      <c r="D21" s="296"/>
      <c r="E21" s="282">
        <v>1.5</v>
      </c>
      <c r="F21" s="283"/>
      <c r="G21" s="284"/>
      <c r="H21" s="282">
        <v>1.5</v>
      </c>
      <c r="I21" s="283"/>
      <c r="J21" s="284"/>
      <c r="K21" s="282">
        <v>1.5</v>
      </c>
      <c r="L21" s="283"/>
      <c r="M21" s="284"/>
      <c r="N21" s="282">
        <v>1.5</v>
      </c>
      <c r="O21" s="283"/>
      <c r="P21" s="284"/>
      <c r="Q21" s="270">
        <f t="shared" si="0"/>
        <v>1.5</v>
      </c>
      <c r="R21" s="271"/>
      <c r="S21" s="272"/>
      <c r="T21" s="276">
        <f t="shared" si="1"/>
        <v>0</v>
      </c>
      <c r="U21" s="277"/>
      <c r="V21" s="277"/>
      <c r="W21" s="278"/>
      <c r="X21" s="262">
        <f t="shared" si="2"/>
        <v>0</v>
      </c>
      <c r="Y21" s="263"/>
      <c r="Z21" s="264"/>
    </row>
    <row r="22" spans="2:26" s="139" customFormat="1" ht="23.1" customHeight="1">
      <c r="B22" s="294">
        <v>2</v>
      </c>
      <c r="C22" s="295"/>
      <c r="D22" s="296"/>
      <c r="E22" s="282">
        <v>2</v>
      </c>
      <c r="F22" s="283"/>
      <c r="G22" s="284"/>
      <c r="H22" s="282">
        <v>2</v>
      </c>
      <c r="I22" s="283"/>
      <c r="J22" s="284"/>
      <c r="K22" s="282">
        <v>2</v>
      </c>
      <c r="L22" s="283"/>
      <c r="M22" s="284"/>
      <c r="N22" s="282">
        <v>2</v>
      </c>
      <c r="O22" s="283"/>
      <c r="P22" s="284"/>
      <c r="Q22" s="270">
        <f t="shared" si="0"/>
        <v>2</v>
      </c>
      <c r="R22" s="271"/>
      <c r="S22" s="272"/>
      <c r="T22" s="276">
        <f t="shared" si="1"/>
        <v>0</v>
      </c>
      <c r="U22" s="277"/>
      <c r="V22" s="277"/>
      <c r="W22" s="278"/>
      <c r="X22" s="262">
        <f t="shared" si="2"/>
        <v>0</v>
      </c>
      <c r="Y22" s="263"/>
      <c r="Z22" s="264"/>
    </row>
    <row r="23" spans="2:26" s="139" customFormat="1" ht="23.1" customHeight="1">
      <c r="B23" s="294">
        <v>3</v>
      </c>
      <c r="C23" s="295"/>
      <c r="D23" s="296"/>
      <c r="E23" s="282">
        <v>3</v>
      </c>
      <c r="F23" s="283"/>
      <c r="G23" s="284"/>
      <c r="H23" s="282">
        <v>3</v>
      </c>
      <c r="I23" s="283"/>
      <c r="J23" s="284"/>
      <c r="K23" s="282">
        <v>3</v>
      </c>
      <c r="L23" s="283"/>
      <c r="M23" s="284"/>
      <c r="N23" s="282">
        <v>3</v>
      </c>
      <c r="O23" s="283"/>
      <c r="P23" s="284"/>
      <c r="Q23" s="270">
        <f t="shared" si="0"/>
        <v>3</v>
      </c>
      <c r="R23" s="271"/>
      <c r="S23" s="272"/>
      <c r="T23" s="276">
        <f t="shared" si="1"/>
        <v>0</v>
      </c>
      <c r="U23" s="277"/>
      <c r="V23" s="277"/>
      <c r="W23" s="278"/>
      <c r="X23" s="262">
        <f t="shared" si="2"/>
        <v>0</v>
      </c>
      <c r="Y23" s="263"/>
      <c r="Z23" s="264"/>
    </row>
    <row r="24" spans="2:26" s="139" customFormat="1" ht="23.1" customHeight="1">
      <c r="B24" s="294">
        <v>4</v>
      </c>
      <c r="C24" s="295"/>
      <c r="D24" s="296"/>
      <c r="E24" s="282">
        <v>4</v>
      </c>
      <c r="F24" s="283"/>
      <c r="G24" s="284"/>
      <c r="H24" s="282">
        <v>4</v>
      </c>
      <c r="I24" s="283"/>
      <c r="J24" s="284"/>
      <c r="K24" s="282">
        <v>4</v>
      </c>
      <c r="L24" s="283"/>
      <c r="M24" s="284"/>
      <c r="N24" s="282">
        <v>4</v>
      </c>
      <c r="O24" s="283"/>
      <c r="P24" s="284"/>
      <c r="Q24" s="270">
        <f t="shared" si="0"/>
        <v>4</v>
      </c>
      <c r="R24" s="271"/>
      <c r="S24" s="272"/>
      <c r="T24" s="276">
        <f t="shared" si="1"/>
        <v>0</v>
      </c>
      <c r="U24" s="277"/>
      <c r="V24" s="277"/>
      <c r="W24" s="278"/>
      <c r="X24" s="262">
        <f t="shared" si="2"/>
        <v>0</v>
      </c>
      <c r="Y24" s="263"/>
      <c r="Z24" s="264"/>
    </row>
    <row r="25" spans="2:26" s="139" customFormat="1" ht="23.1" customHeight="1">
      <c r="B25" s="294">
        <v>5</v>
      </c>
      <c r="C25" s="295"/>
      <c r="D25" s="296"/>
      <c r="E25" s="282">
        <v>5</v>
      </c>
      <c r="F25" s="283"/>
      <c r="G25" s="284"/>
      <c r="H25" s="282">
        <v>5</v>
      </c>
      <c r="I25" s="283"/>
      <c r="J25" s="284"/>
      <c r="K25" s="282">
        <v>5</v>
      </c>
      <c r="L25" s="283"/>
      <c r="M25" s="284"/>
      <c r="N25" s="282">
        <v>5</v>
      </c>
      <c r="O25" s="283"/>
      <c r="P25" s="284"/>
      <c r="Q25" s="270">
        <f t="shared" si="0"/>
        <v>5</v>
      </c>
      <c r="R25" s="271"/>
      <c r="S25" s="272"/>
      <c r="T25" s="276">
        <f t="shared" si="1"/>
        <v>0</v>
      </c>
      <c r="U25" s="277"/>
      <c r="V25" s="277"/>
      <c r="W25" s="278"/>
      <c r="X25" s="262">
        <f t="shared" si="2"/>
        <v>0</v>
      </c>
      <c r="Y25" s="263"/>
      <c r="Z25" s="264"/>
    </row>
    <row r="26" spans="2:26" s="139" customFormat="1" ht="23.1" customHeight="1">
      <c r="B26" s="294">
        <v>6</v>
      </c>
      <c r="C26" s="295"/>
      <c r="D26" s="296"/>
      <c r="E26" s="282">
        <v>6</v>
      </c>
      <c r="F26" s="283"/>
      <c r="G26" s="284"/>
      <c r="H26" s="282">
        <v>6</v>
      </c>
      <c r="I26" s="283"/>
      <c r="J26" s="284"/>
      <c r="K26" s="282">
        <v>6</v>
      </c>
      <c r="L26" s="283"/>
      <c r="M26" s="284"/>
      <c r="N26" s="282">
        <v>6</v>
      </c>
      <c r="O26" s="283"/>
      <c r="P26" s="284"/>
      <c r="Q26" s="270">
        <f t="shared" si="0"/>
        <v>6</v>
      </c>
      <c r="R26" s="271"/>
      <c r="S26" s="272"/>
      <c r="T26" s="276">
        <f t="shared" si="1"/>
        <v>0</v>
      </c>
      <c r="U26" s="277"/>
      <c r="V26" s="277"/>
      <c r="W26" s="278"/>
      <c r="X26" s="262">
        <f t="shared" si="2"/>
        <v>0</v>
      </c>
      <c r="Y26" s="263"/>
      <c r="Z26" s="264"/>
    </row>
    <row r="27" spans="2:26" s="139" customFormat="1" ht="23.1" customHeight="1">
      <c r="B27" s="294">
        <v>7</v>
      </c>
      <c r="C27" s="295"/>
      <c r="D27" s="296"/>
      <c r="E27" s="282">
        <f>B27</f>
        <v>7</v>
      </c>
      <c r="F27" s="283"/>
      <c r="G27" s="284"/>
      <c r="H27" s="282">
        <f>E27</f>
        <v>7</v>
      </c>
      <c r="I27" s="283"/>
      <c r="J27" s="284"/>
      <c r="K27" s="282">
        <f>H27</f>
        <v>7</v>
      </c>
      <c r="L27" s="283"/>
      <c r="M27" s="284"/>
      <c r="N27" s="282">
        <f>K27</f>
        <v>7</v>
      </c>
      <c r="O27" s="283"/>
      <c r="P27" s="284"/>
      <c r="Q27" s="270">
        <f t="shared" si="0"/>
        <v>7</v>
      </c>
      <c r="R27" s="271"/>
      <c r="S27" s="272"/>
      <c r="T27" s="276">
        <f t="shared" si="1"/>
        <v>0</v>
      </c>
      <c r="U27" s="277"/>
      <c r="V27" s="277"/>
      <c r="W27" s="278"/>
      <c r="X27" s="262">
        <f t="shared" si="2"/>
        <v>0</v>
      </c>
      <c r="Y27" s="263"/>
      <c r="Z27" s="264"/>
    </row>
    <row r="28" spans="2:26" s="139" customFormat="1" ht="23.1" customHeight="1">
      <c r="B28" s="294">
        <v>8</v>
      </c>
      <c r="C28" s="295"/>
      <c r="D28" s="296"/>
      <c r="E28" s="282">
        <v>8</v>
      </c>
      <c r="F28" s="283"/>
      <c r="G28" s="284"/>
      <c r="H28" s="282">
        <v>8</v>
      </c>
      <c r="I28" s="283"/>
      <c r="J28" s="284"/>
      <c r="K28" s="282">
        <v>8</v>
      </c>
      <c r="L28" s="283"/>
      <c r="M28" s="284"/>
      <c r="N28" s="282">
        <v>8</v>
      </c>
      <c r="O28" s="283"/>
      <c r="P28" s="284"/>
      <c r="Q28" s="270">
        <f t="shared" si="0"/>
        <v>8</v>
      </c>
      <c r="R28" s="271"/>
      <c r="S28" s="272"/>
      <c r="T28" s="276">
        <f t="shared" si="1"/>
        <v>0</v>
      </c>
      <c r="U28" s="277"/>
      <c r="V28" s="277"/>
      <c r="W28" s="278"/>
      <c r="X28" s="262">
        <f t="shared" si="2"/>
        <v>0</v>
      </c>
      <c r="Y28" s="263"/>
      <c r="Z28" s="264"/>
    </row>
    <row r="29" spans="2:26" s="139" customFormat="1" ht="23.1" customHeight="1">
      <c r="B29" s="294">
        <v>9</v>
      </c>
      <c r="C29" s="295"/>
      <c r="D29" s="296"/>
      <c r="E29" s="282">
        <v>9</v>
      </c>
      <c r="F29" s="283"/>
      <c r="G29" s="284"/>
      <c r="H29" s="282">
        <v>9</v>
      </c>
      <c r="I29" s="283"/>
      <c r="J29" s="284"/>
      <c r="K29" s="282">
        <v>9</v>
      </c>
      <c r="L29" s="283"/>
      <c r="M29" s="284"/>
      <c r="N29" s="282">
        <v>9</v>
      </c>
      <c r="O29" s="283"/>
      <c r="P29" s="284"/>
      <c r="Q29" s="270">
        <f t="shared" si="0"/>
        <v>9</v>
      </c>
      <c r="R29" s="271"/>
      <c r="S29" s="272"/>
      <c r="T29" s="276">
        <f t="shared" si="1"/>
        <v>0</v>
      </c>
      <c r="U29" s="277"/>
      <c r="V29" s="277"/>
      <c r="W29" s="278"/>
      <c r="X29" s="262">
        <f t="shared" si="2"/>
        <v>0</v>
      </c>
      <c r="Y29" s="263"/>
      <c r="Z29" s="264"/>
    </row>
    <row r="30" spans="2:26" s="139" customFormat="1" ht="23.1" customHeight="1">
      <c r="B30" s="294">
        <v>10</v>
      </c>
      <c r="C30" s="295"/>
      <c r="D30" s="296"/>
      <c r="E30" s="282">
        <v>10</v>
      </c>
      <c r="F30" s="283"/>
      <c r="G30" s="284"/>
      <c r="H30" s="282">
        <v>10</v>
      </c>
      <c r="I30" s="283"/>
      <c r="J30" s="284"/>
      <c r="K30" s="282">
        <v>10</v>
      </c>
      <c r="L30" s="283"/>
      <c r="M30" s="284"/>
      <c r="N30" s="282">
        <v>10</v>
      </c>
      <c r="O30" s="283"/>
      <c r="P30" s="284"/>
      <c r="Q30" s="270">
        <f t="shared" si="0"/>
        <v>10</v>
      </c>
      <c r="R30" s="271"/>
      <c r="S30" s="272"/>
      <c r="T30" s="276">
        <f t="shared" si="1"/>
        <v>0</v>
      </c>
      <c r="U30" s="277"/>
      <c r="V30" s="277"/>
      <c r="W30" s="278"/>
      <c r="X30" s="262">
        <f t="shared" si="2"/>
        <v>0</v>
      </c>
      <c r="Y30" s="263"/>
      <c r="Z30" s="264"/>
    </row>
    <row r="31" spans="2:26" s="139" customFormat="1" ht="23.1" customHeight="1">
      <c r="B31" s="294">
        <v>11</v>
      </c>
      <c r="C31" s="295"/>
      <c r="D31" s="296"/>
      <c r="E31" s="282">
        <v>11</v>
      </c>
      <c r="F31" s="283"/>
      <c r="G31" s="284"/>
      <c r="H31" s="282">
        <v>11</v>
      </c>
      <c r="I31" s="283"/>
      <c r="J31" s="284"/>
      <c r="K31" s="282">
        <v>11</v>
      </c>
      <c r="L31" s="283"/>
      <c r="M31" s="284"/>
      <c r="N31" s="282">
        <v>11</v>
      </c>
      <c r="O31" s="283"/>
      <c r="P31" s="284"/>
      <c r="Q31" s="270">
        <f t="shared" si="0"/>
        <v>11</v>
      </c>
      <c r="R31" s="271"/>
      <c r="S31" s="272"/>
      <c r="T31" s="276">
        <f t="shared" si="1"/>
        <v>0</v>
      </c>
      <c r="U31" s="277"/>
      <c r="V31" s="277"/>
      <c r="W31" s="278"/>
      <c r="X31" s="262">
        <f t="shared" si="2"/>
        <v>0</v>
      </c>
      <c r="Y31" s="263"/>
      <c r="Z31" s="264"/>
    </row>
    <row r="32" spans="2:26" s="139" customFormat="1" ht="23.1" customHeight="1">
      <c r="B32" s="294">
        <v>12</v>
      </c>
      <c r="C32" s="295"/>
      <c r="D32" s="296"/>
      <c r="E32" s="282">
        <v>12</v>
      </c>
      <c r="F32" s="283"/>
      <c r="G32" s="284"/>
      <c r="H32" s="282">
        <v>12</v>
      </c>
      <c r="I32" s="283"/>
      <c r="J32" s="284"/>
      <c r="K32" s="282">
        <v>12</v>
      </c>
      <c r="L32" s="283"/>
      <c r="M32" s="284"/>
      <c r="N32" s="282">
        <v>12</v>
      </c>
      <c r="O32" s="283"/>
      <c r="P32" s="284"/>
      <c r="Q32" s="270">
        <f t="shared" si="0"/>
        <v>12</v>
      </c>
      <c r="R32" s="271"/>
      <c r="S32" s="272"/>
      <c r="T32" s="276">
        <f t="shared" si="1"/>
        <v>0</v>
      </c>
      <c r="U32" s="277"/>
      <c r="V32" s="277"/>
      <c r="W32" s="278"/>
      <c r="X32" s="262">
        <f t="shared" si="2"/>
        <v>0</v>
      </c>
      <c r="Y32" s="263"/>
      <c r="Z32" s="264"/>
    </row>
    <row r="33" spans="2:26" s="139" customFormat="1" ht="23.1" customHeight="1">
      <c r="B33" s="297">
        <v>13</v>
      </c>
      <c r="C33" s="298"/>
      <c r="D33" s="299"/>
      <c r="E33" s="285">
        <v>13</v>
      </c>
      <c r="F33" s="286"/>
      <c r="G33" s="287"/>
      <c r="H33" s="285">
        <v>13</v>
      </c>
      <c r="I33" s="286"/>
      <c r="J33" s="287"/>
      <c r="K33" s="285">
        <v>13</v>
      </c>
      <c r="L33" s="286"/>
      <c r="M33" s="287"/>
      <c r="N33" s="285">
        <v>13</v>
      </c>
      <c r="O33" s="286"/>
      <c r="P33" s="287"/>
      <c r="Q33" s="273">
        <f>AVERAGE(E33:P33)</f>
        <v>13</v>
      </c>
      <c r="R33" s="274"/>
      <c r="S33" s="275"/>
      <c r="T33" s="276">
        <f t="shared" si="1"/>
        <v>0</v>
      </c>
      <c r="U33" s="277"/>
      <c r="V33" s="277"/>
      <c r="W33" s="278"/>
      <c r="X33" s="265">
        <f t="shared" si="2"/>
        <v>0</v>
      </c>
      <c r="Y33" s="266"/>
      <c r="Z33" s="267"/>
    </row>
    <row r="34" spans="2:26" s="139" customFormat="1" ht="17.100000000000001" customHeight="1"/>
    <row r="35" spans="2:26" s="139" customFormat="1" ht="17.100000000000001" customHeight="1">
      <c r="B35" s="137" t="s">
        <v>64</v>
      </c>
      <c r="F35" s="140" t="s">
        <v>91</v>
      </c>
      <c r="G35" s="141"/>
      <c r="H35" s="141"/>
      <c r="I35" s="141"/>
      <c r="J35" s="141"/>
      <c r="K35" s="141"/>
      <c r="L35" s="141"/>
      <c r="M35" s="141"/>
    </row>
    <row r="36" spans="2:26" s="139" customFormat="1" ht="17.100000000000001" customHeight="1"/>
    <row r="38" spans="2:26" ht="20.100000000000001" customHeight="1">
      <c r="C38" s="74">
        <v>11</v>
      </c>
      <c r="D38" s="74"/>
      <c r="E38" s="179" t="s">
        <v>91</v>
      </c>
      <c r="F38" s="176"/>
      <c r="G38" s="180"/>
      <c r="H38" s="139"/>
      <c r="I38" s="139"/>
      <c r="J38" s="139"/>
      <c r="K38" s="139"/>
      <c r="L38" s="139"/>
    </row>
  </sheetData>
  <mergeCells count="184">
    <mergeCell ref="Z1:AA1"/>
    <mergeCell ref="Z2:AC2"/>
    <mergeCell ref="G5:AC5"/>
    <mergeCell ref="H11:P11"/>
    <mergeCell ref="E8:F8"/>
    <mergeCell ref="H8:I8"/>
    <mergeCell ref="Q1:V1"/>
    <mergeCell ref="R3:S3"/>
    <mergeCell ref="U3:V3"/>
    <mergeCell ref="Q2:T2"/>
    <mergeCell ref="M7:O7"/>
    <mergeCell ref="X7:Y7"/>
    <mergeCell ref="L8:O8"/>
    <mergeCell ref="B1:L2"/>
    <mergeCell ref="B3:L3"/>
    <mergeCell ref="B4:L4"/>
    <mergeCell ref="H27:J27"/>
    <mergeCell ref="H28:J28"/>
    <mergeCell ref="H29:J29"/>
    <mergeCell ref="H30:J30"/>
    <mergeCell ref="H31:J31"/>
    <mergeCell ref="H32:J32"/>
    <mergeCell ref="H33:J33"/>
    <mergeCell ref="G6:P6"/>
    <mergeCell ref="U6:AC6"/>
    <mergeCell ref="P7:W7"/>
    <mergeCell ref="Z7:AC7"/>
    <mergeCell ref="K17:M17"/>
    <mergeCell ref="K18:M18"/>
    <mergeCell ref="K19:M19"/>
    <mergeCell ref="K20:M20"/>
    <mergeCell ref="Q17:S17"/>
    <mergeCell ref="Q18:S18"/>
    <mergeCell ref="Q19:S19"/>
    <mergeCell ref="Q20:S20"/>
    <mergeCell ref="X17:Z17"/>
    <mergeCell ref="X18:Z18"/>
    <mergeCell ref="U11:AC11"/>
    <mergeCell ref="H22:J22"/>
    <mergeCell ref="H23:J23"/>
    <mergeCell ref="H24:J24"/>
    <mergeCell ref="H25:J25"/>
    <mergeCell ref="H26:J26"/>
    <mergeCell ref="X19:Z19"/>
    <mergeCell ref="X20:Z20"/>
    <mergeCell ref="K15:M15"/>
    <mergeCell ref="K16:M16"/>
    <mergeCell ref="Q15:S15"/>
    <mergeCell ref="Q16:S16"/>
    <mergeCell ref="X16:Z16"/>
    <mergeCell ref="K22:M22"/>
    <mergeCell ref="K23:M23"/>
    <mergeCell ref="K24:M24"/>
    <mergeCell ref="K25:M25"/>
    <mergeCell ref="K26:M26"/>
    <mergeCell ref="T18:W18"/>
    <mergeCell ref="T19:W19"/>
    <mergeCell ref="T20:W20"/>
    <mergeCell ref="B13:D14"/>
    <mergeCell ref="E13:P13"/>
    <mergeCell ref="E14:G14"/>
    <mergeCell ref="H14:J14"/>
    <mergeCell ref="K14:M14"/>
    <mergeCell ref="N14:P14"/>
    <mergeCell ref="Q13:S14"/>
    <mergeCell ref="T13:W14"/>
    <mergeCell ref="X13:Z14"/>
    <mergeCell ref="B30:D30"/>
    <mergeCell ref="B31:D31"/>
    <mergeCell ref="B32:D32"/>
    <mergeCell ref="B33:D33"/>
    <mergeCell ref="E33:G33"/>
    <mergeCell ref="E32:G32"/>
    <mergeCell ref="E31:G31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E30:G30"/>
    <mergeCell ref="E29:G29"/>
    <mergeCell ref="E28:G28"/>
    <mergeCell ref="E27:G27"/>
    <mergeCell ref="E26:G26"/>
    <mergeCell ref="E25:G25"/>
    <mergeCell ref="E24:G24"/>
    <mergeCell ref="E23:G23"/>
    <mergeCell ref="K27:M27"/>
    <mergeCell ref="K28:M28"/>
    <mergeCell ref="K29:M29"/>
    <mergeCell ref="B15:D15"/>
    <mergeCell ref="B16:D16"/>
    <mergeCell ref="B17:D17"/>
    <mergeCell ref="B18:D18"/>
    <mergeCell ref="B19:D19"/>
    <mergeCell ref="B20:D20"/>
    <mergeCell ref="H15:J15"/>
    <mergeCell ref="H16:J16"/>
    <mergeCell ref="H17:J17"/>
    <mergeCell ref="H18:J18"/>
    <mergeCell ref="H19:J19"/>
    <mergeCell ref="H20:J20"/>
    <mergeCell ref="E15:G15"/>
    <mergeCell ref="E22:G22"/>
    <mergeCell ref="E21:G21"/>
    <mergeCell ref="E20:G20"/>
    <mergeCell ref="E19:G19"/>
    <mergeCell ref="E18:G18"/>
    <mergeCell ref="E17:G17"/>
    <mergeCell ref="E16:G16"/>
    <mergeCell ref="H21:J21"/>
    <mergeCell ref="K30:M30"/>
    <mergeCell ref="K31:M31"/>
    <mergeCell ref="K32:M32"/>
    <mergeCell ref="K33:M33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K21:M21"/>
    <mergeCell ref="T28:W28"/>
    <mergeCell ref="T29:W29"/>
    <mergeCell ref="T30:W30"/>
    <mergeCell ref="T31:W31"/>
    <mergeCell ref="T32:W32"/>
    <mergeCell ref="T33:W33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T21:W21"/>
    <mergeCell ref="T22:W22"/>
    <mergeCell ref="T23:W23"/>
    <mergeCell ref="T24:W24"/>
    <mergeCell ref="T25:W25"/>
    <mergeCell ref="T26:W26"/>
    <mergeCell ref="X30:Z30"/>
    <mergeCell ref="X31:Z31"/>
    <mergeCell ref="X32:Z32"/>
    <mergeCell ref="X33:Z33"/>
    <mergeCell ref="P8:Q8"/>
    <mergeCell ref="Y8:Z8"/>
    <mergeCell ref="X21:Z21"/>
    <mergeCell ref="X22:Z22"/>
    <mergeCell ref="X23:Z23"/>
    <mergeCell ref="X24:Z24"/>
    <mergeCell ref="X25:Z25"/>
    <mergeCell ref="X26:Z26"/>
    <mergeCell ref="X27:Z27"/>
    <mergeCell ref="X28:Z28"/>
    <mergeCell ref="X29:Z29"/>
    <mergeCell ref="Q30:S30"/>
    <mergeCell ref="Q31:S31"/>
    <mergeCell ref="Q32:S32"/>
    <mergeCell ref="Q33:S33"/>
    <mergeCell ref="T15:W15"/>
    <mergeCell ref="X15:Z15"/>
    <mergeCell ref="T16:W16"/>
    <mergeCell ref="T17:W17"/>
    <mergeCell ref="T27:W27"/>
  </mergeCells>
  <pageMargins left="0.7" right="0.7" top="0.75" bottom="0.5" header="0.3" footer="0.05"/>
  <pageSetup scale="91" orientation="portrait" horizontalDpi="1200" verticalDpi="1200" r:id="rId1"/>
  <headerFooter>
    <oddFooter>&amp;R&amp;"Gulim,Regular"&amp;8SP-FMD-04-03 Rve.0 Effective date 16-Nov-15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47625</xdr:rowOff>
                  </from>
                  <to>
                    <xdr:col>25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104775</xdr:rowOff>
                  </from>
                  <to>
                    <xdr:col>7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104775</xdr:rowOff>
                  </from>
                  <to>
                    <xdr:col>11</xdr:col>
                    <xdr:colOff>180975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SheetLayoutView="100" workbookViewId="0">
      <selection activeCell="E46" sqref="E46"/>
    </sheetView>
  </sheetViews>
  <sheetFormatPr defaultColWidth="9.140625" defaultRowHeight="20.25"/>
  <cols>
    <col min="1" max="9" width="3.7109375" style="66" customWidth="1"/>
    <col min="10" max="13" width="3.42578125" style="66" customWidth="1"/>
    <col min="14" max="14" width="3.7109375" style="66" customWidth="1"/>
    <col min="15" max="21" width="3.42578125" style="66" customWidth="1"/>
    <col min="22" max="22" width="3.7109375" style="66" customWidth="1"/>
    <col min="23" max="28" width="3.42578125" style="66" customWidth="1"/>
    <col min="29" max="31" width="3.7109375" style="66" customWidth="1"/>
    <col min="32" max="256" width="9.140625" style="66"/>
    <col min="257" max="265" width="3.7109375" style="66" customWidth="1"/>
    <col min="266" max="269" width="3.42578125" style="66" customWidth="1"/>
    <col min="270" max="270" width="3.7109375" style="66" customWidth="1"/>
    <col min="271" max="277" width="3.42578125" style="66" customWidth="1"/>
    <col min="278" max="278" width="3.7109375" style="66" customWidth="1"/>
    <col min="279" max="284" width="3.42578125" style="66" customWidth="1"/>
    <col min="285" max="287" width="3.7109375" style="66" customWidth="1"/>
    <col min="288" max="512" width="9.140625" style="66"/>
    <col min="513" max="521" width="3.7109375" style="66" customWidth="1"/>
    <col min="522" max="525" width="3.42578125" style="66" customWidth="1"/>
    <col min="526" max="526" width="3.7109375" style="66" customWidth="1"/>
    <col min="527" max="533" width="3.42578125" style="66" customWidth="1"/>
    <col min="534" max="534" width="3.7109375" style="66" customWidth="1"/>
    <col min="535" max="540" width="3.42578125" style="66" customWidth="1"/>
    <col min="541" max="543" width="3.7109375" style="66" customWidth="1"/>
    <col min="544" max="768" width="9.140625" style="66"/>
    <col min="769" max="777" width="3.7109375" style="66" customWidth="1"/>
    <col min="778" max="781" width="3.42578125" style="66" customWidth="1"/>
    <col min="782" max="782" width="3.7109375" style="66" customWidth="1"/>
    <col min="783" max="789" width="3.42578125" style="66" customWidth="1"/>
    <col min="790" max="790" width="3.7109375" style="66" customWidth="1"/>
    <col min="791" max="796" width="3.42578125" style="66" customWidth="1"/>
    <col min="797" max="799" width="3.7109375" style="66" customWidth="1"/>
    <col min="800" max="1024" width="9.140625" style="66"/>
    <col min="1025" max="1033" width="3.7109375" style="66" customWidth="1"/>
    <col min="1034" max="1037" width="3.42578125" style="66" customWidth="1"/>
    <col min="1038" max="1038" width="3.7109375" style="66" customWidth="1"/>
    <col min="1039" max="1045" width="3.42578125" style="66" customWidth="1"/>
    <col min="1046" max="1046" width="3.7109375" style="66" customWidth="1"/>
    <col min="1047" max="1052" width="3.42578125" style="66" customWidth="1"/>
    <col min="1053" max="1055" width="3.7109375" style="66" customWidth="1"/>
    <col min="1056" max="1280" width="9.140625" style="66"/>
    <col min="1281" max="1289" width="3.7109375" style="66" customWidth="1"/>
    <col min="1290" max="1293" width="3.42578125" style="66" customWidth="1"/>
    <col min="1294" max="1294" width="3.7109375" style="66" customWidth="1"/>
    <col min="1295" max="1301" width="3.42578125" style="66" customWidth="1"/>
    <col min="1302" max="1302" width="3.7109375" style="66" customWidth="1"/>
    <col min="1303" max="1308" width="3.42578125" style="66" customWidth="1"/>
    <col min="1309" max="1311" width="3.7109375" style="66" customWidth="1"/>
    <col min="1312" max="1536" width="9.140625" style="66"/>
    <col min="1537" max="1545" width="3.7109375" style="66" customWidth="1"/>
    <col min="1546" max="1549" width="3.42578125" style="66" customWidth="1"/>
    <col min="1550" max="1550" width="3.7109375" style="66" customWidth="1"/>
    <col min="1551" max="1557" width="3.42578125" style="66" customWidth="1"/>
    <col min="1558" max="1558" width="3.7109375" style="66" customWidth="1"/>
    <col min="1559" max="1564" width="3.42578125" style="66" customWidth="1"/>
    <col min="1565" max="1567" width="3.7109375" style="66" customWidth="1"/>
    <col min="1568" max="1792" width="9.140625" style="66"/>
    <col min="1793" max="1801" width="3.7109375" style="66" customWidth="1"/>
    <col min="1802" max="1805" width="3.42578125" style="66" customWidth="1"/>
    <col min="1806" max="1806" width="3.7109375" style="66" customWidth="1"/>
    <col min="1807" max="1813" width="3.42578125" style="66" customWidth="1"/>
    <col min="1814" max="1814" width="3.7109375" style="66" customWidth="1"/>
    <col min="1815" max="1820" width="3.42578125" style="66" customWidth="1"/>
    <col min="1821" max="1823" width="3.7109375" style="66" customWidth="1"/>
    <col min="1824" max="2048" width="9.140625" style="66"/>
    <col min="2049" max="2057" width="3.7109375" style="66" customWidth="1"/>
    <col min="2058" max="2061" width="3.42578125" style="66" customWidth="1"/>
    <col min="2062" max="2062" width="3.7109375" style="66" customWidth="1"/>
    <col min="2063" max="2069" width="3.42578125" style="66" customWidth="1"/>
    <col min="2070" max="2070" width="3.7109375" style="66" customWidth="1"/>
    <col min="2071" max="2076" width="3.42578125" style="66" customWidth="1"/>
    <col min="2077" max="2079" width="3.7109375" style="66" customWidth="1"/>
    <col min="2080" max="2304" width="9.140625" style="66"/>
    <col min="2305" max="2313" width="3.7109375" style="66" customWidth="1"/>
    <col min="2314" max="2317" width="3.42578125" style="66" customWidth="1"/>
    <col min="2318" max="2318" width="3.7109375" style="66" customWidth="1"/>
    <col min="2319" max="2325" width="3.42578125" style="66" customWidth="1"/>
    <col min="2326" max="2326" width="3.7109375" style="66" customWidth="1"/>
    <col min="2327" max="2332" width="3.42578125" style="66" customWidth="1"/>
    <col min="2333" max="2335" width="3.7109375" style="66" customWidth="1"/>
    <col min="2336" max="2560" width="9.140625" style="66"/>
    <col min="2561" max="2569" width="3.7109375" style="66" customWidth="1"/>
    <col min="2570" max="2573" width="3.42578125" style="66" customWidth="1"/>
    <col min="2574" max="2574" width="3.7109375" style="66" customWidth="1"/>
    <col min="2575" max="2581" width="3.42578125" style="66" customWidth="1"/>
    <col min="2582" max="2582" width="3.7109375" style="66" customWidth="1"/>
    <col min="2583" max="2588" width="3.42578125" style="66" customWidth="1"/>
    <col min="2589" max="2591" width="3.7109375" style="66" customWidth="1"/>
    <col min="2592" max="2816" width="9.140625" style="66"/>
    <col min="2817" max="2825" width="3.7109375" style="66" customWidth="1"/>
    <col min="2826" max="2829" width="3.42578125" style="66" customWidth="1"/>
    <col min="2830" max="2830" width="3.7109375" style="66" customWidth="1"/>
    <col min="2831" max="2837" width="3.42578125" style="66" customWidth="1"/>
    <col min="2838" max="2838" width="3.7109375" style="66" customWidth="1"/>
    <col min="2839" max="2844" width="3.42578125" style="66" customWidth="1"/>
    <col min="2845" max="2847" width="3.7109375" style="66" customWidth="1"/>
    <col min="2848" max="3072" width="9.140625" style="66"/>
    <col min="3073" max="3081" width="3.7109375" style="66" customWidth="1"/>
    <col min="3082" max="3085" width="3.42578125" style="66" customWidth="1"/>
    <col min="3086" max="3086" width="3.7109375" style="66" customWidth="1"/>
    <col min="3087" max="3093" width="3.42578125" style="66" customWidth="1"/>
    <col min="3094" max="3094" width="3.7109375" style="66" customWidth="1"/>
    <col min="3095" max="3100" width="3.42578125" style="66" customWidth="1"/>
    <col min="3101" max="3103" width="3.7109375" style="66" customWidth="1"/>
    <col min="3104" max="3328" width="9.140625" style="66"/>
    <col min="3329" max="3337" width="3.7109375" style="66" customWidth="1"/>
    <col min="3338" max="3341" width="3.42578125" style="66" customWidth="1"/>
    <col min="3342" max="3342" width="3.7109375" style="66" customWidth="1"/>
    <col min="3343" max="3349" width="3.42578125" style="66" customWidth="1"/>
    <col min="3350" max="3350" width="3.7109375" style="66" customWidth="1"/>
    <col min="3351" max="3356" width="3.42578125" style="66" customWidth="1"/>
    <col min="3357" max="3359" width="3.7109375" style="66" customWidth="1"/>
    <col min="3360" max="3584" width="9.140625" style="66"/>
    <col min="3585" max="3593" width="3.7109375" style="66" customWidth="1"/>
    <col min="3594" max="3597" width="3.42578125" style="66" customWidth="1"/>
    <col min="3598" max="3598" width="3.7109375" style="66" customWidth="1"/>
    <col min="3599" max="3605" width="3.42578125" style="66" customWidth="1"/>
    <col min="3606" max="3606" width="3.7109375" style="66" customWidth="1"/>
    <col min="3607" max="3612" width="3.42578125" style="66" customWidth="1"/>
    <col min="3613" max="3615" width="3.7109375" style="66" customWidth="1"/>
    <col min="3616" max="3840" width="9.140625" style="66"/>
    <col min="3841" max="3849" width="3.7109375" style="66" customWidth="1"/>
    <col min="3850" max="3853" width="3.42578125" style="66" customWidth="1"/>
    <col min="3854" max="3854" width="3.7109375" style="66" customWidth="1"/>
    <col min="3855" max="3861" width="3.42578125" style="66" customWidth="1"/>
    <col min="3862" max="3862" width="3.7109375" style="66" customWidth="1"/>
    <col min="3863" max="3868" width="3.42578125" style="66" customWidth="1"/>
    <col min="3869" max="3871" width="3.7109375" style="66" customWidth="1"/>
    <col min="3872" max="4096" width="9.140625" style="66"/>
    <col min="4097" max="4105" width="3.7109375" style="66" customWidth="1"/>
    <col min="4106" max="4109" width="3.42578125" style="66" customWidth="1"/>
    <col min="4110" max="4110" width="3.7109375" style="66" customWidth="1"/>
    <col min="4111" max="4117" width="3.42578125" style="66" customWidth="1"/>
    <col min="4118" max="4118" width="3.7109375" style="66" customWidth="1"/>
    <col min="4119" max="4124" width="3.42578125" style="66" customWidth="1"/>
    <col min="4125" max="4127" width="3.7109375" style="66" customWidth="1"/>
    <col min="4128" max="4352" width="9.140625" style="66"/>
    <col min="4353" max="4361" width="3.7109375" style="66" customWidth="1"/>
    <col min="4362" max="4365" width="3.42578125" style="66" customWidth="1"/>
    <col min="4366" max="4366" width="3.7109375" style="66" customWidth="1"/>
    <col min="4367" max="4373" width="3.42578125" style="66" customWidth="1"/>
    <col min="4374" max="4374" width="3.7109375" style="66" customWidth="1"/>
    <col min="4375" max="4380" width="3.42578125" style="66" customWidth="1"/>
    <col min="4381" max="4383" width="3.7109375" style="66" customWidth="1"/>
    <col min="4384" max="4608" width="9.140625" style="66"/>
    <col min="4609" max="4617" width="3.7109375" style="66" customWidth="1"/>
    <col min="4618" max="4621" width="3.42578125" style="66" customWidth="1"/>
    <col min="4622" max="4622" width="3.7109375" style="66" customWidth="1"/>
    <col min="4623" max="4629" width="3.42578125" style="66" customWidth="1"/>
    <col min="4630" max="4630" width="3.7109375" style="66" customWidth="1"/>
    <col min="4631" max="4636" width="3.42578125" style="66" customWidth="1"/>
    <col min="4637" max="4639" width="3.7109375" style="66" customWidth="1"/>
    <col min="4640" max="4864" width="9.140625" style="66"/>
    <col min="4865" max="4873" width="3.7109375" style="66" customWidth="1"/>
    <col min="4874" max="4877" width="3.42578125" style="66" customWidth="1"/>
    <col min="4878" max="4878" width="3.7109375" style="66" customWidth="1"/>
    <col min="4879" max="4885" width="3.42578125" style="66" customWidth="1"/>
    <col min="4886" max="4886" width="3.7109375" style="66" customWidth="1"/>
    <col min="4887" max="4892" width="3.42578125" style="66" customWidth="1"/>
    <col min="4893" max="4895" width="3.7109375" style="66" customWidth="1"/>
    <col min="4896" max="5120" width="9.140625" style="66"/>
    <col min="5121" max="5129" width="3.7109375" style="66" customWidth="1"/>
    <col min="5130" max="5133" width="3.42578125" style="66" customWidth="1"/>
    <col min="5134" max="5134" width="3.7109375" style="66" customWidth="1"/>
    <col min="5135" max="5141" width="3.42578125" style="66" customWidth="1"/>
    <col min="5142" max="5142" width="3.7109375" style="66" customWidth="1"/>
    <col min="5143" max="5148" width="3.42578125" style="66" customWidth="1"/>
    <col min="5149" max="5151" width="3.7109375" style="66" customWidth="1"/>
    <col min="5152" max="5376" width="9.140625" style="66"/>
    <col min="5377" max="5385" width="3.7109375" style="66" customWidth="1"/>
    <col min="5386" max="5389" width="3.42578125" style="66" customWidth="1"/>
    <col min="5390" max="5390" width="3.7109375" style="66" customWidth="1"/>
    <col min="5391" max="5397" width="3.42578125" style="66" customWidth="1"/>
    <col min="5398" max="5398" width="3.7109375" style="66" customWidth="1"/>
    <col min="5399" max="5404" width="3.42578125" style="66" customWidth="1"/>
    <col min="5405" max="5407" width="3.7109375" style="66" customWidth="1"/>
    <col min="5408" max="5632" width="9.140625" style="66"/>
    <col min="5633" max="5641" width="3.7109375" style="66" customWidth="1"/>
    <col min="5642" max="5645" width="3.42578125" style="66" customWidth="1"/>
    <col min="5646" max="5646" width="3.7109375" style="66" customWidth="1"/>
    <col min="5647" max="5653" width="3.42578125" style="66" customWidth="1"/>
    <col min="5654" max="5654" width="3.7109375" style="66" customWidth="1"/>
    <col min="5655" max="5660" width="3.42578125" style="66" customWidth="1"/>
    <col min="5661" max="5663" width="3.7109375" style="66" customWidth="1"/>
    <col min="5664" max="5888" width="9.140625" style="66"/>
    <col min="5889" max="5897" width="3.7109375" style="66" customWidth="1"/>
    <col min="5898" max="5901" width="3.42578125" style="66" customWidth="1"/>
    <col min="5902" max="5902" width="3.7109375" style="66" customWidth="1"/>
    <col min="5903" max="5909" width="3.42578125" style="66" customWidth="1"/>
    <col min="5910" max="5910" width="3.7109375" style="66" customWidth="1"/>
    <col min="5911" max="5916" width="3.42578125" style="66" customWidth="1"/>
    <col min="5917" max="5919" width="3.7109375" style="66" customWidth="1"/>
    <col min="5920" max="6144" width="9.140625" style="66"/>
    <col min="6145" max="6153" width="3.7109375" style="66" customWidth="1"/>
    <col min="6154" max="6157" width="3.42578125" style="66" customWidth="1"/>
    <col min="6158" max="6158" width="3.7109375" style="66" customWidth="1"/>
    <col min="6159" max="6165" width="3.42578125" style="66" customWidth="1"/>
    <col min="6166" max="6166" width="3.7109375" style="66" customWidth="1"/>
    <col min="6167" max="6172" width="3.42578125" style="66" customWidth="1"/>
    <col min="6173" max="6175" width="3.7109375" style="66" customWidth="1"/>
    <col min="6176" max="6400" width="9.140625" style="66"/>
    <col min="6401" max="6409" width="3.7109375" style="66" customWidth="1"/>
    <col min="6410" max="6413" width="3.42578125" style="66" customWidth="1"/>
    <col min="6414" max="6414" width="3.7109375" style="66" customWidth="1"/>
    <col min="6415" max="6421" width="3.42578125" style="66" customWidth="1"/>
    <col min="6422" max="6422" width="3.7109375" style="66" customWidth="1"/>
    <col min="6423" max="6428" width="3.42578125" style="66" customWidth="1"/>
    <col min="6429" max="6431" width="3.7109375" style="66" customWidth="1"/>
    <col min="6432" max="6656" width="9.140625" style="66"/>
    <col min="6657" max="6665" width="3.7109375" style="66" customWidth="1"/>
    <col min="6666" max="6669" width="3.42578125" style="66" customWidth="1"/>
    <col min="6670" max="6670" width="3.7109375" style="66" customWidth="1"/>
    <col min="6671" max="6677" width="3.42578125" style="66" customWidth="1"/>
    <col min="6678" max="6678" width="3.7109375" style="66" customWidth="1"/>
    <col min="6679" max="6684" width="3.42578125" style="66" customWidth="1"/>
    <col min="6685" max="6687" width="3.7109375" style="66" customWidth="1"/>
    <col min="6688" max="6912" width="9.140625" style="66"/>
    <col min="6913" max="6921" width="3.7109375" style="66" customWidth="1"/>
    <col min="6922" max="6925" width="3.42578125" style="66" customWidth="1"/>
    <col min="6926" max="6926" width="3.7109375" style="66" customWidth="1"/>
    <col min="6927" max="6933" width="3.42578125" style="66" customWidth="1"/>
    <col min="6934" max="6934" width="3.7109375" style="66" customWidth="1"/>
    <col min="6935" max="6940" width="3.42578125" style="66" customWidth="1"/>
    <col min="6941" max="6943" width="3.7109375" style="66" customWidth="1"/>
    <col min="6944" max="7168" width="9.140625" style="66"/>
    <col min="7169" max="7177" width="3.7109375" style="66" customWidth="1"/>
    <col min="7178" max="7181" width="3.42578125" style="66" customWidth="1"/>
    <col min="7182" max="7182" width="3.7109375" style="66" customWidth="1"/>
    <col min="7183" max="7189" width="3.42578125" style="66" customWidth="1"/>
    <col min="7190" max="7190" width="3.7109375" style="66" customWidth="1"/>
    <col min="7191" max="7196" width="3.42578125" style="66" customWidth="1"/>
    <col min="7197" max="7199" width="3.7109375" style="66" customWidth="1"/>
    <col min="7200" max="7424" width="9.140625" style="66"/>
    <col min="7425" max="7433" width="3.7109375" style="66" customWidth="1"/>
    <col min="7434" max="7437" width="3.42578125" style="66" customWidth="1"/>
    <col min="7438" max="7438" width="3.7109375" style="66" customWidth="1"/>
    <col min="7439" max="7445" width="3.42578125" style="66" customWidth="1"/>
    <col min="7446" max="7446" width="3.7109375" style="66" customWidth="1"/>
    <col min="7447" max="7452" width="3.42578125" style="66" customWidth="1"/>
    <col min="7453" max="7455" width="3.7109375" style="66" customWidth="1"/>
    <col min="7456" max="7680" width="9.140625" style="66"/>
    <col min="7681" max="7689" width="3.7109375" style="66" customWidth="1"/>
    <col min="7690" max="7693" width="3.42578125" style="66" customWidth="1"/>
    <col min="7694" max="7694" width="3.7109375" style="66" customWidth="1"/>
    <col min="7695" max="7701" width="3.42578125" style="66" customWidth="1"/>
    <col min="7702" max="7702" width="3.7109375" style="66" customWidth="1"/>
    <col min="7703" max="7708" width="3.42578125" style="66" customWidth="1"/>
    <col min="7709" max="7711" width="3.7109375" style="66" customWidth="1"/>
    <col min="7712" max="7936" width="9.140625" style="66"/>
    <col min="7937" max="7945" width="3.7109375" style="66" customWidth="1"/>
    <col min="7946" max="7949" width="3.42578125" style="66" customWidth="1"/>
    <col min="7950" max="7950" width="3.7109375" style="66" customWidth="1"/>
    <col min="7951" max="7957" width="3.42578125" style="66" customWidth="1"/>
    <col min="7958" max="7958" width="3.7109375" style="66" customWidth="1"/>
    <col min="7959" max="7964" width="3.42578125" style="66" customWidth="1"/>
    <col min="7965" max="7967" width="3.7109375" style="66" customWidth="1"/>
    <col min="7968" max="8192" width="9.140625" style="66"/>
    <col min="8193" max="8201" width="3.7109375" style="66" customWidth="1"/>
    <col min="8202" max="8205" width="3.42578125" style="66" customWidth="1"/>
    <col min="8206" max="8206" width="3.7109375" style="66" customWidth="1"/>
    <col min="8207" max="8213" width="3.42578125" style="66" customWidth="1"/>
    <col min="8214" max="8214" width="3.7109375" style="66" customWidth="1"/>
    <col min="8215" max="8220" width="3.42578125" style="66" customWidth="1"/>
    <col min="8221" max="8223" width="3.7109375" style="66" customWidth="1"/>
    <col min="8224" max="8448" width="9.140625" style="66"/>
    <col min="8449" max="8457" width="3.7109375" style="66" customWidth="1"/>
    <col min="8458" max="8461" width="3.42578125" style="66" customWidth="1"/>
    <col min="8462" max="8462" width="3.7109375" style="66" customWidth="1"/>
    <col min="8463" max="8469" width="3.42578125" style="66" customWidth="1"/>
    <col min="8470" max="8470" width="3.7109375" style="66" customWidth="1"/>
    <col min="8471" max="8476" width="3.42578125" style="66" customWidth="1"/>
    <col min="8477" max="8479" width="3.7109375" style="66" customWidth="1"/>
    <col min="8480" max="8704" width="9.140625" style="66"/>
    <col min="8705" max="8713" width="3.7109375" style="66" customWidth="1"/>
    <col min="8714" max="8717" width="3.42578125" style="66" customWidth="1"/>
    <col min="8718" max="8718" width="3.7109375" style="66" customWidth="1"/>
    <col min="8719" max="8725" width="3.42578125" style="66" customWidth="1"/>
    <col min="8726" max="8726" width="3.7109375" style="66" customWidth="1"/>
    <col min="8727" max="8732" width="3.42578125" style="66" customWidth="1"/>
    <col min="8733" max="8735" width="3.7109375" style="66" customWidth="1"/>
    <col min="8736" max="8960" width="9.140625" style="66"/>
    <col min="8961" max="8969" width="3.7109375" style="66" customWidth="1"/>
    <col min="8970" max="8973" width="3.42578125" style="66" customWidth="1"/>
    <col min="8974" max="8974" width="3.7109375" style="66" customWidth="1"/>
    <col min="8975" max="8981" width="3.42578125" style="66" customWidth="1"/>
    <col min="8982" max="8982" width="3.7109375" style="66" customWidth="1"/>
    <col min="8983" max="8988" width="3.42578125" style="66" customWidth="1"/>
    <col min="8989" max="8991" width="3.7109375" style="66" customWidth="1"/>
    <col min="8992" max="9216" width="9.140625" style="66"/>
    <col min="9217" max="9225" width="3.7109375" style="66" customWidth="1"/>
    <col min="9226" max="9229" width="3.42578125" style="66" customWidth="1"/>
    <col min="9230" max="9230" width="3.7109375" style="66" customWidth="1"/>
    <col min="9231" max="9237" width="3.42578125" style="66" customWidth="1"/>
    <col min="9238" max="9238" width="3.7109375" style="66" customWidth="1"/>
    <col min="9239" max="9244" width="3.42578125" style="66" customWidth="1"/>
    <col min="9245" max="9247" width="3.7109375" style="66" customWidth="1"/>
    <col min="9248" max="9472" width="9.140625" style="66"/>
    <col min="9473" max="9481" width="3.7109375" style="66" customWidth="1"/>
    <col min="9482" max="9485" width="3.42578125" style="66" customWidth="1"/>
    <col min="9486" max="9486" width="3.7109375" style="66" customWidth="1"/>
    <col min="9487" max="9493" width="3.42578125" style="66" customWidth="1"/>
    <col min="9494" max="9494" width="3.7109375" style="66" customWidth="1"/>
    <col min="9495" max="9500" width="3.42578125" style="66" customWidth="1"/>
    <col min="9501" max="9503" width="3.7109375" style="66" customWidth="1"/>
    <col min="9504" max="9728" width="9.140625" style="66"/>
    <col min="9729" max="9737" width="3.7109375" style="66" customWidth="1"/>
    <col min="9738" max="9741" width="3.42578125" style="66" customWidth="1"/>
    <col min="9742" max="9742" width="3.7109375" style="66" customWidth="1"/>
    <col min="9743" max="9749" width="3.42578125" style="66" customWidth="1"/>
    <col min="9750" max="9750" width="3.7109375" style="66" customWidth="1"/>
    <col min="9751" max="9756" width="3.42578125" style="66" customWidth="1"/>
    <col min="9757" max="9759" width="3.7109375" style="66" customWidth="1"/>
    <col min="9760" max="9984" width="9.140625" style="66"/>
    <col min="9985" max="9993" width="3.7109375" style="66" customWidth="1"/>
    <col min="9994" max="9997" width="3.42578125" style="66" customWidth="1"/>
    <col min="9998" max="9998" width="3.7109375" style="66" customWidth="1"/>
    <col min="9999" max="10005" width="3.42578125" style="66" customWidth="1"/>
    <col min="10006" max="10006" width="3.7109375" style="66" customWidth="1"/>
    <col min="10007" max="10012" width="3.42578125" style="66" customWidth="1"/>
    <col min="10013" max="10015" width="3.7109375" style="66" customWidth="1"/>
    <col min="10016" max="10240" width="9.140625" style="66"/>
    <col min="10241" max="10249" width="3.7109375" style="66" customWidth="1"/>
    <col min="10250" max="10253" width="3.42578125" style="66" customWidth="1"/>
    <col min="10254" max="10254" width="3.7109375" style="66" customWidth="1"/>
    <col min="10255" max="10261" width="3.42578125" style="66" customWidth="1"/>
    <col min="10262" max="10262" width="3.7109375" style="66" customWidth="1"/>
    <col min="10263" max="10268" width="3.42578125" style="66" customWidth="1"/>
    <col min="10269" max="10271" width="3.7109375" style="66" customWidth="1"/>
    <col min="10272" max="10496" width="9.140625" style="66"/>
    <col min="10497" max="10505" width="3.7109375" style="66" customWidth="1"/>
    <col min="10506" max="10509" width="3.42578125" style="66" customWidth="1"/>
    <col min="10510" max="10510" width="3.7109375" style="66" customWidth="1"/>
    <col min="10511" max="10517" width="3.42578125" style="66" customWidth="1"/>
    <col min="10518" max="10518" width="3.7109375" style="66" customWidth="1"/>
    <col min="10519" max="10524" width="3.42578125" style="66" customWidth="1"/>
    <col min="10525" max="10527" width="3.7109375" style="66" customWidth="1"/>
    <col min="10528" max="10752" width="9.140625" style="66"/>
    <col min="10753" max="10761" width="3.7109375" style="66" customWidth="1"/>
    <col min="10762" max="10765" width="3.42578125" style="66" customWidth="1"/>
    <col min="10766" max="10766" width="3.7109375" style="66" customWidth="1"/>
    <col min="10767" max="10773" width="3.42578125" style="66" customWidth="1"/>
    <col min="10774" max="10774" width="3.7109375" style="66" customWidth="1"/>
    <col min="10775" max="10780" width="3.42578125" style="66" customWidth="1"/>
    <col min="10781" max="10783" width="3.7109375" style="66" customWidth="1"/>
    <col min="10784" max="11008" width="9.140625" style="66"/>
    <col min="11009" max="11017" width="3.7109375" style="66" customWidth="1"/>
    <col min="11018" max="11021" width="3.42578125" style="66" customWidth="1"/>
    <col min="11022" max="11022" width="3.7109375" style="66" customWidth="1"/>
    <col min="11023" max="11029" width="3.42578125" style="66" customWidth="1"/>
    <col min="11030" max="11030" width="3.7109375" style="66" customWidth="1"/>
    <col min="11031" max="11036" width="3.42578125" style="66" customWidth="1"/>
    <col min="11037" max="11039" width="3.7109375" style="66" customWidth="1"/>
    <col min="11040" max="11264" width="9.140625" style="66"/>
    <col min="11265" max="11273" width="3.7109375" style="66" customWidth="1"/>
    <col min="11274" max="11277" width="3.42578125" style="66" customWidth="1"/>
    <col min="11278" max="11278" width="3.7109375" style="66" customWidth="1"/>
    <col min="11279" max="11285" width="3.42578125" style="66" customWidth="1"/>
    <col min="11286" max="11286" width="3.7109375" style="66" customWidth="1"/>
    <col min="11287" max="11292" width="3.42578125" style="66" customWidth="1"/>
    <col min="11293" max="11295" width="3.7109375" style="66" customWidth="1"/>
    <col min="11296" max="11520" width="9.140625" style="66"/>
    <col min="11521" max="11529" width="3.7109375" style="66" customWidth="1"/>
    <col min="11530" max="11533" width="3.42578125" style="66" customWidth="1"/>
    <col min="11534" max="11534" width="3.7109375" style="66" customWidth="1"/>
    <col min="11535" max="11541" width="3.42578125" style="66" customWidth="1"/>
    <col min="11542" max="11542" width="3.7109375" style="66" customWidth="1"/>
    <col min="11543" max="11548" width="3.42578125" style="66" customWidth="1"/>
    <col min="11549" max="11551" width="3.7109375" style="66" customWidth="1"/>
    <col min="11552" max="11776" width="9.140625" style="66"/>
    <col min="11777" max="11785" width="3.7109375" style="66" customWidth="1"/>
    <col min="11786" max="11789" width="3.42578125" style="66" customWidth="1"/>
    <col min="11790" max="11790" width="3.7109375" style="66" customWidth="1"/>
    <col min="11791" max="11797" width="3.42578125" style="66" customWidth="1"/>
    <col min="11798" max="11798" width="3.7109375" style="66" customWidth="1"/>
    <col min="11799" max="11804" width="3.42578125" style="66" customWidth="1"/>
    <col min="11805" max="11807" width="3.7109375" style="66" customWidth="1"/>
    <col min="11808" max="12032" width="9.140625" style="66"/>
    <col min="12033" max="12041" width="3.7109375" style="66" customWidth="1"/>
    <col min="12042" max="12045" width="3.42578125" style="66" customWidth="1"/>
    <col min="12046" max="12046" width="3.7109375" style="66" customWidth="1"/>
    <col min="12047" max="12053" width="3.42578125" style="66" customWidth="1"/>
    <col min="12054" max="12054" width="3.7109375" style="66" customWidth="1"/>
    <col min="12055" max="12060" width="3.42578125" style="66" customWidth="1"/>
    <col min="12061" max="12063" width="3.7109375" style="66" customWidth="1"/>
    <col min="12064" max="12288" width="9.140625" style="66"/>
    <col min="12289" max="12297" width="3.7109375" style="66" customWidth="1"/>
    <col min="12298" max="12301" width="3.42578125" style="66" customWidth="1"/>
    <col min="12302" max="12302" width="3.7109375" style="66" customWidth="1"/>
    <col min="12303" max="12309" width="3.42578125" style="66" customWidth="1"/>
    <col min="12310" max="12310" width="3.7109375" style="66" customWidth="1"/>
    <col min="12311" max="12316" width="3.42578125" style="66" customWidth="1"/>
    <col min="12317" max="12319" width="3.7109375" style="66" customWidth="1"/>
    <col min="12320" max="12544" width="9.140625" style="66"/>
    <col min="12545" max="12553" width="3.7109375" style="66" customWidth="1"/>
    <col min="12554" max="12557" width="3.42578125" style="66" customWidth="1"/>
    <col min="12558" max="12558" width="3.7109375" style="66" customWidth="1"/>
    <col min="12559" max="12565" width="3.42578125" style="66" customWidth="1"/>
    <col min="12566" max="12566" width="3.7109375" style="66" customWidth="1"/>
    <col min="12567" max="12572" width="3.42578125" style="66" customWidth="1"/>
    <col min="12573" max="12575" width="3.7109375" style="66" customWidth="1"/>
    <col min="12576" max="12800" width="9.140625" style="66"/>
    <col min="12801" max="12809" width="3.7109375" style="66" customWidth="1"/>
    <col min="12810" max="12813" width="3.42578125" style="66" customWidth="1"/>
    <col min="12814" max="12814" width="3.7109375" style="66" customWidth="1"/>
    <col min="12815" max="12821" width="3.42578125" style="66" customWidth="1"/>
    <col min="12822" max="12822" width="3.7109375" style="66" customWidth="1"/>
    <col min="12823" max="12828" width="3.42578125" style="66" customWidth="1"/>
    <col min="12829" max="12831" width="3.7109375" style="66" customWidth="1"/>
    <col min="12832" max="13056" width="9.140625" style="66"/>
    <col min="13057" max="13065" width="3.7109375" style="66" customWidth="1"/>
    <col min="13066" max="13069" width="3.42578125" style="66" customWidth="1"/>
    <col min="13070" max="13070" width="3.7109375" style="66" customWidth="1"/>
    <col min="13071" max="13077" width="3.42578125" style="66" customWidth="1"/>
    <col min="13078" max="13078" width="3.7109375" style="66" customWidth="1"/>
    <col min="13079" max="13084" width="3.42578125" style="66" customWidth="1"/>
    <col min="13085" max="13087" width="3.7109375" style="66" customWidth="1"/>
    <col min="13088" max="13312" width="9.140625" style="66"/>
    <col min="13313" max="13321" width="3.7109375" style="66" customWidth="1"/>
    <col min="13322" max="13325" width="3.42578125" style="66" customWidth="1"/>
    <col min="13326" max="13326" width="3.7109375" style="66" customWidth="1"/>
    <col min="13327" max="13333" width="3.42578125" style="66" customWidth="1"/>
    <col min="13334" max="13334" width="3.7109375" style="66" customWidth="1"/>
    <col min="13335" max="13340" width="3.42578125" style="66" customWidth="1"/>
    <col min="13341" max="13343" width="3.7109375" style="66" customWidth="1"/>
    <col min="13344" max="13568" width="9.140625" style="66"/>
    <col min="13569" max="13577" width="3.7109375" style="66" customWidth="1"/>
    <col min="13578" max="13581" width="3.42578125" style="66" customWidth="1"/>
    <col min="13582" max="13582" width="3.7109375" style="66" customWidth="1"/>
    <col min="13583" max="13589" width="3.42578125" style="66" customWidth="1"/>
    <col min="13590" max="13590" width="3.7109375" style="66" customWidth="1"/>
    <col min="13591" max="13596" width="3.42578125" style="66" customWidth="1"/>
    <col min="13597" max="13599" width="3.7109375" style="66" customWidth="1"/>
    <col min="13600" max="13824" width="9.140625" style="66"/>
    <col min="13825" max="13833" width="3.7109375" style="66" customWidth="1"/>
    <col min="13834" max="13837" width="3.42578125" style="66" customWidth="1"/>
    <col min="13838" max="13838" width="3.7109375" style="66" customWidth="1"/>
    <col min="13839" max="13845" width="3.42578125" style="66" customWidth="1"/>
    <col min="13846" max="13846" width="3.7109375" style="66" customWidth="1"/>
    <col min="13847" max="13852" width="3.42578125" style="66" customWidth="1"/>
    <col min="13853" max="13855" width="3.7109375" style="66" customWidth="1"/>
    <col min="13856" max="14080" width="9.140625" style="66"/>
    <col min="14081" max="14089" width="3.7109375" style="66" customWidth="1"/>
    <col min="14090" max="14093" width="3.42578125" style="66" customWidth="1"/>
    <col min="14094" max="14094" width="3.7109375" style="66" customWidth="1"/>
    <col min="14095" max="14101" width="3.42578125" style="66" customWidth="1"/>
    <col min="14102" max="14102" width="3.7109375" style="66" customWidth="1"/>
    <col min="14103" max="14108" width="3.42578125" style="66" customWidth="1"/>
    <col min="14109" max="14111" width="3.7109375" style="66" customWidth="1"/>
    <col min="14112" max="14336" width="9.140625" style="66"/>
    <col min="14337" max="14345" width="3.7109375" style="66" customWidth="1"/>
    <col min="14346" max="14349" width="3.42578125" style="66" customWidth="1"/>
    <col min="14350" max="14350" width="3.7109375" style="66" customWidth="1"/>
    <col min="14351" max="14357" width="3.42578125" style="66" customWidth="1"/>
    <col min="14358" max="14358" width="3.7109375" style="66" customWidth="1"/>
    <col min="14359" max="14364" width="3.42578125" style="66" customWidth="1"/>
    <col min="14365" max="14367" width="3.7109375" style="66" customWidth="1"/>
    <col min="14368" max="14592" width="9.140625" style="66"/>
    <col min="14593" max="14601" width="3.7109375" style="66" customWidth="1"/>
    <col min="14602" max="14605" width="3.42578125" style="66" customWidth="1"/>
    <col min="14606" max="14606" width="3.7109375" style="66" customWidth="1"/>
    <col min="14607" max="14613" width="3.42578125" style="66" customWidth="1"/>
    <col min="14614" max="14614" width="3.7109375" style="66" customWidth="1"/>
    <col min="14615" max="14620" width="3.42578125" style="66" customWidth="1"/>
    <col min="14621" max="14623" width="3.7109375" style="66" customWidth="1"/>
    <col min="14624" max="14848" width="9.140625" style="66"/>
    <col min="14849" max="14857" width="3.7109375" style="66" customWidth="1"/>
    <col min="14858" max="14861" width="3.42578125" style="66" customWidth="1"/>
    <col min="14862" max="14862" width="3.7109375" style="66" customWidth="1"/>
    <col min="14863" max="14869" width="3.42578125" style="66" customWidth="1"/>
    <col min="14870" max="14870" width="3.7109375" style="66" customWidth="1"/>
    <col min="14871" max="14876" width="3.42578125" style="66" customWidth="1"/>
    <col min="14877" max="14879" width="3.7109375" style="66" customWidth="1"/>
    <col min="14880" max="15104" width="9.140625" style="66"/>
    <col min="15105" max="15113" width="3.7109375" style="66" customWidth="1"/>
    <col min="15114" max="15117" width="3.42578125" style="66" customWidth="1"/>
    <col min="15118" max="15118" width="3.7109375" style="66" customWidth="1"/>
    <col min="15119" max="15125" width="3.42578125" style="66" customWidth="1"/>
    <col min="15126" max="15126" width="3.7109375" style="66" customWidth="1"/>
    <col min="15127" max="15132" width="3.42578125" style="66" customWidth="1"/>
    <col min="15133" max="15135" width="3.7109375" style="66" customWidth="1"/>
    <col min="15136" max="15360" width="9.140625" style="66"/>
    <col min="15361" max="15369" width="3.7109375" style="66" customWidth="1"/>
    <col min="15370" max="15373" width="3.42578125" style="66" customWidth="1"/>
    <col min="15374" max="15374" width="3.7109375" style="66" customWidth="1"/>
    <col min="15375" max="15381" width="3.42578125" style="66" customWidth="1"/>
    <col min="15382" max="15382" width="3.7109375" style="66" customWidth="1"/>
    <col min="15383" max="15388" width="3.42578125" style="66" customWidth="1"/>
    <col min="15389" max="15391" width="3.7109375" style="66" customWidth="1"/>
    <col min="15392" max="15616" width="9.140625" style="66"/>
    <col min="15617" max="15625" width="3.7109375" style="66" customWidth="1"/>
    <col min="15626" max="15629" width="3.42578125" style="66" customWidth="1"/>
    <col min="15630" max="15630" width="3.7109375" style="66" customWidth="1"/>
    <col min="15631" max="15637" width="3.42578125" style="66" customWidth="1"/>
    <col min="15638" max="15638" width="3.7109375" style="66" customWidth="1"/>
    <col min="15639" max="15644" width="3.42578125" style="66" customWidth="1"/>
    <col min="15645" max="15647" width="3.7109375" style="66" customWidth="1"/>
    <col min="15648" max="15872" width="9.140625" style="66"/>
    <col min="15873" max="15881" width="3.7109375" style="66" customWidth="1"/>
    <col min="15882" max="15885" width="3.42578125" style="66" customWidth="1"/>
    <col min="15886" max="15886" width="3.7109375" style="66" customWidth="1"/>
    <col min="15887" max="15893" width="3.42578125" style="66" customWidth="1"/>
    <col min="15894" max="15894" width="3.7109375" style="66" customWidth="1"/>
    <col min="15895" max="15900" width="3.42578125" style="66" customWidth="1"/>
    <col min="15901" max="15903" width="3.7109375" style="66" customWidth="1"/>
    <col min="15904" max="16128" width="9.140625" style="66"/>
    <col min="16129" max="16137" width="3.7109375" style="66" customWidth="1"/>
    <col min="16138" max="16141" width="3.42578125" style="66" customWidth="1"/>
    <col min="16142" max="16142" width="3.7109375" style="66" customWidth="1"/>
    <col min="16143" max="16149" width="3.42578125" style="66" customWidth="1"/>
    <col min="16150" max="16150" width="3.7109375" style="66" customWidth="1"/>
    <col min="16151" max="16156" width="3.42578125" style="66" customWidth="1"/>
    <col min="16157" max="16159" width="3.7109375" style="66" customWidth="1"/>
    <col min="16160" max="16384" width="9.140625" style="66"/>
  </cols>
  <sheetData>
    <row r="1" spans="1:30" ht="13.5" customHeight="1"/>
    <row r="2" spans="1:30" ht="14.1" customHeight="1"/>
    <row r="3" spans="1:30" ht="35.450000000000003" customHeight="1">
      <c r="A3" s="342" t="s">
        <v>19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</row>
    <row r="4" spans="1:30" s="68" customFormat="1" ht="20.100000000000001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30" s="68" customFormat="1" ht="24" customHeight="1">
      <c r="A5" s="69"/>
      <c r="B5" s="69"/>
      <c r="C5" s="206" t="s">
        <v>34</v>
      </c>
      <c r="D5" s="206"/>
      <c r="E5" s="207"/>
      <c r="F5" s="206"/>
      <c r="G5" s="207"/>
      <c r="H5" s="207"/>
      <c r="I5" s="208" t="s">
        <v>33</v>
      </c>
      <c r="J5" s="209" t="str">
        <f>'Data Record'!Q1</f>
        <v>SPR16010086-4</v>
      </c>
      <c r="K5" s="210"/>
      <c r="L5" s="210"/>
      <c r="M5" s="209"/>
      <c r="N5" s="209"/>
      <c r="O5" s="209"/>
      <c r="P5" s="209"/>
      <c r="Q5" s="209"/>
      <c r="R5" s="210"/>
      <c r="S5" s="210"/>
      <c r="T5" s="210"/>
      <c r="U5" s="210"/>
      <c r="V5" s="210"/>
      <c r="W5" s="210"/>
      <c r="Z5" s="258" t="s">
        <v>94</v>
      </c>
    </row>
    <row r="6" spans="1:30" s="68" customFormat="1" ht="24" customHeight="1">
      <c r="A6" s="69"/>
      <c r="B6" s="69"/>
      <c r="C6" s="207"/>
      <c r="D6" s="207"/>
      <c r="E6" s="207"/>
      <c r="F6" s="206"/>
      <c r="G6" s="211"/>
      <c r="H6" s="211"/>
      <c r="I6" s="206"/>
      <c r="J6" s="209"/>
      <c r="K6" s="210"/>
      <c r="L6" s="210"/>
      <c r="M6" s="209"/>
      <c r="N6" s="209"/>
      <c r="O6" s="209"/>
      <c r="P6" s="209"/>
      <c r="Q6" s="209"/>
      <c r="R6" s="210"/>
      <c r="S6" s="210"/>
      <c r="T6" s="210"/>
      <c r="U6" s="210"/>
      <c r="V6" s="210"/>
      <c r="W6" s="210"/>
      <c r="X6" s="210"/>
    </row>
    <row r="7" spans="1:30" s="68" customFormat="1" ht="24" customHeight="1">
      <c r="A7" s="69"/>
      <c r="B7" s="69"/>
      <c r="C7" s="212" t="s">
        <v>35</v>
      </c>
      <c r="D7" s="212"/>
      <c r="E7" s="207"/>
      <c r="F7" s="207"/>
      <c r="G7" s="207"/>
      <c r="H7" s="207"/>
      <c r="I7" s="208" t="s">
        <v>33</v>
      </c>
      <c r="J7" s="213"/>
      <c r="K7" s="210"/>
      <c r="L7" s="210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96"/>
      <c r="Z7" s="96"/>
      <c r="AA7" s="96"/>
    </row>
    <row r="8" spans="1:30" s="68" customFormat="1" ht="24" customHeight="1">
      <c r="A8" s="69"/>
      <c r="B8" s="69"/>
      <c r="C8" s="207"/>
      <c r="D8" s="212"/>
      <c r="E8" s="212"/>
      <c r="F8" s="207"/>
      <c r="G8" s="207"/>
      <c r="H8" s="207"/>
      <c r="I8" s="208"/>
      <c r="J8" s="216"/>
      <c r="K8" s="210"/>
      <c r="L8" s="213"/>
      <c r="M8" s="217"/>
      <c r="N8" s="217"/>
      <c r="O8" s="214"/>
      <c r="P8" s="214"/>
      <c r="Q8" s="214"/>
      <c r="R8" s="214"/>
      <c r="S8" s="214"/>
      <c r="T8" s="214"/>
      <c r="U8" s="214"/>
      <c r="V8" s="214"/>
      <c r="W8" s="215"/>
      <c r="X8" s="215"/>
      <c r="Y8" s="87"/>
      <c r="Z8" s="87"/>
      <c r="AA8" s="87"/>
    </row>
    <row r="9" spans="1:30" s="68" customFormat="1" ht="24" customHeight="1">
      <c r="A9" s="69"/>
      <c r="B9" s="69"/>
      <c r="C9" s="185"/>
      <c r="D9" s="153"/>
      <c r="E9" s="153"/>
      <c r="F9" s="185"/>
      <c r="G9" s="185"/>
      <c r="H9" s="185"/>
      <c r="I9" s="185"/>
      <c r="J9" s="101"/>
      <c r="L9" s="101"/>
      <c r="M9" s="188"/>
      <c r="N9" s="188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96" customFormat="1" ht="15" customHeight="1">
      <c r="A10" s="88"/>
      <c r="B10" s="88"/>
      <c r="C10" s="189"/>
      <c r="D10" s="189"/>
      <c r="E10" s="189"/>
      <c r="F10" s="189"/>
      <c r="G10" s="189"/>
      <c r="H10" s="190"/>
      <c r="I10" s="189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191"/>
      <c r="V10" s="191"/>
      <c r="W10" s="94"/>
      <c r="X10" s="218"/>
      <c r="Y10" s="219"/>
      <c r="Z10" s="219"/>
      <c r="AA10" s="219"/>
      <c r="AB10" s="228"/>
      <c r="AC10" s="228"/>
    </row>
    <row r="11" spans="1:30" s="68" customFormat="1" ht="15" customHeight="1">
      <c r="A11" s="69"/>
      <c r="B11" s="69"/>
      <c r="C11" s="153"/>
      <c r="D11" s="153"/>
      <c r="E11" s="153"/>
      <c r="F11" s="153"/>
      <c r="G11" s="153"/>
      <c r="H11" s="192"/>
      <c r="I11" s="193"/>
      <c r="J11" s="86"/>
      <c r="K11" s="188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6"/>
      <c r="Y11" s="194"/>
      <c r="Z11" s="194"/>
      <c r="AA11" s="194"/>
    </row>
    <row r="12" spans="1:30" s="68" customFormat="1" ht="24" customHeight="1">
      <c r="A12" s="69"/>
      <c r="B12" s="69"/>
      <c r="C12" s="212" t="s">
        <v>36</v>
      </c>
      <c r="D12" s="153"/>
      <c r="E12" s="153"/>
      <c r="F12" s="153"/>
      <c r="G12" s="185"/>
      <c r="H12" s="185"/>
      <c r="I12" s="192" t="s">
        <v>33</v>
      </c>
      <c r="J12" s="213" t="str">
        <f>'Data Record'!G6</f>
        <v>Can Seam Micrometer</v>
      </c>
      <c r="K12" s="210"/>
      <c r="L12" s="213"/>
      <c r="M12" s="77"/>
      <c r="N12" s="77"/>
      <c r="P12" s="77"/>
      <c r="Q12" s="101"/>
      <c r="R12" s="101"/>
      <c r="S12" s="101"/>
      <c r="T12" s="101"/>
      <c r="U12" s="101"/>
      <c r="V12" s="101"/>
      <c r="W12" s="101"/>
      <c r="X12" s="103"/>
      <c r="Y12" s="103"/>
      <c r="Z12" s="103"/>
      <c r="AA12" s="103"/>
    </row>
    <row r="13" spans="1:30" s="68" customFormat="1" ht="24" customHeight="1">
      <c r="A13" s="69"/>
      <c r="B13" s="69"/>
      <c r="C13" s="220" t="s">
        <v>37</v>
      </c>
      <c r="D13" s="153"/>
      <c r="E13" s="153"/>
      <c r="F13" s="153"/>
      <c r="G13" s="185"/>
      <c r="H13" s="185"/>
      <c r="I13" s="192" t="s">
        <v>33</v>
      </c>
      <c r="J13" s="344" t="str">
        <f>'Data Record'!U6</f>
        <v>N/A</v>
      </c>
      <c r="K13" s="344"/>
      <c r="L13" s="344"/>
      <c r="M13" s="344"/>
      <c r="N13" s="344"/>
      <c r="P13" s="77"/>
      <c r="Q13" s="101"/>
      <c r="R13" s="101"/>
      <c r="S13" s="77"/>
      <c r="T13" s="77"/>
      <c r="U13" s="77"/>
      <c r="V13" s="77"/>
      <c r="W13" s="77"/>
    </row>
    <row r="14" spans="1:30" s="68" customFormat="1" ht="24" customHeight="1">
      <c r="A14" s="69"/>
      <c r="B14" s="69"/>
      <c r="C14" s="212" t="s">
        <v>38</v>
      </c>
      <c r="D14" s="153"/>
      <c r="E14" s="153"/>
      <c r="F14" s="153"/>
      <c r="G14" s="185"/>
      <c r="H14" s="185"/>
      <c r="I14" s="192" t="s">
        <v>33</v>
      </c>
      <c r="J14" s="345" t="str">
        <f>'Data Record'!E7</f>
        <v>N/A</v>
      </c>
      <c r="K14" s="345"/>
      <c r="L14" s="345"/>
      <c r="M14" s="345"/>
      <c r="N14" s="345"/>
      <c r="P14" s="77"/>
      <c r="Q14" s="101"/>
      <c r="R14" s="101"/>
      <c r="S14" s="101"/>
      <c r="T14" s="101"/>
      <c r="U14" s="101"/>
      <c r="V14" s="153"/>
      <c r="W14" s="77"/>
      <c r="X14" s="103"/>
    </row>
    <row r="15" spans="1:30" s="68" customFormat="1" ht="24" customHeight="1">
      <c r="A15" s="69"/>
      <c r="B15" s="69"/>
      <c r="C15" s="212" t="s">
        <v>39</v>
      </c>
      <c r="D15" s="153"/>
      <c r="E15" s="153"/>
      <c r="F15" s="153"/>
      <c r="G15" s="185"/>
      <c r="H15" s="185"/>
      <c r="I15" s="192" t="s">
        <v>33</v>
      </c>
      <c r="J15" s="346">
        <f>'Data Record'!P7</f>
        <v>123</v>
      </c>
      <c r="K15" s="346"/>
      <c r="L15" s="346"/>
      <c r="M15" s="346"/>
      <c r="N15" s="346"/>
      <c r="P15" s="77"/>
      <c r="Q15" s="77"/>
      <c r="R15" s="101"/>
      <c r="S15" s="77"/>
      <c r="T15" s="77"/>
      <c r="U15" s="77"/>
      <c r="V15" s="77"/>
      <c r="W15" s="77"/>
    </row>
    <row r="16" spans="1:30" s="68" customFormat="1" ht="24" customHeight="1">
      <c r="A16" s="69"/>
      <c r="B16" s="69"/>
      <c r="C16" s="212" t="s">
        <v>40</v>
      </c>
      <c r="D16" s="153"/>
      <c r="E16" s="153"/>
      <c r="F16" s="153"/>
      <c r="G16" s="185"/>
      <c r="H16" s="185"/>
      <c r="I16" s="192" t="s">
        <v>33</v>
      </c>
      <c r="J16" s="347">
        <f>'Data Record'!Z7</f>
        <v>456</v>
      </c>
      <c r="K16" s="347"/>
      <c r="L16" s="347"/>
      <c r="M16" s="347"/>
      <c r="N16" s="347"/>
      <c r="P16" s="77"/>
      <c r="Q16" s="77"/>
      <c r="R16" s="101"/>
      <c r="S16" s="101"/>
      <c r="T16" s="101"/>
      <c r="U16" s="101"/>
      <c r="V16" s="106"/>
      <c r="W16" s="77"/>
      <c r="X16" s="103"/>
    </row>
    <row r="17" spans="1:36" s="68" customFormat="1" ht="18.95" customHeight="1">
      <c r="A17" s="69"/>
      <c r="B17" s="69"/>
      <c r="C17" s="153"/>
      <c r="D17" s="153"/>
      <c r="E17" s="153"/>
      <c r="F17" s="153"/>
      <c r="G17" s="185"/>
      <c r="H17" s="185"/>
      <c r="I17" s="106"/>
      <c r="J17" s="203"/>
      <c r="K17" s="77"/>
      <c r="L17" s="77"/>
      <c r="M17" s="101"/>
      <c r="N17" s="101"/>
      <c r="P17" s="77"/>
      <c r="Q17" s="101"/>
      <c r="R17" s="101"/>
      <c r="S17" s="101"/>
      <c r="T17" s="106"/>
      <c r="U17" s="77"/>
      <c r="V17" s="101"/>
      <c r="W17" s="77"/>
    </row>
    <row r="18" spans="1:36" s="68" customFormat="1" ht="24" customHeight="1">
      <c r="A18" s="69"/>
      <c r="B18" s="69"/>
      <c r="C18" s="212" t="s">
        <v>44</v>
      </c>
      <c r="D18" s="212"/>
      <c r="E18" s="153"/>
      <c r="F18" s="153"/>
      <c r="G18" s="153"/>
      <c r="H18" s="153"/>
      <c r="I18" s="201"/>
      <c r="J18" s="101"/>
      <c r="K18" s="101"/>
      <c r="L18" s="185"/>
      <c r="M18" s="221"/>
      <c r="N18" s="221"/>
      <c r="W18" s="77"/>
    </row>
    <row r="19" spans="1:36" s="68" customFormat="1" ht="24" customHeight="1">
      <c r="A19" s="69"/>
      <c r="B19" s="69"/>
      <c r="C19" s="212" t="s">
        <v>45</v>
      </c>
      <c r="D19" s="212"/>
      <c r="E19" s="153"/>
      <c r="F19" s="153"/>
      <c r="G19" s="185"/>
      <c r="H19" s="185"/>
      <c r="J19" s="186" t="s">
        <v>33</v>
      </c>
      <c r="K19" s="222" t="s">
        <v>95</v>
      </c>
      <c r="L19" s="210"/>
      <c r="M19" s="221"/>
      <c r="R19" s="220" t="s">
        <v>41</v>
      </c>
      <c r="S19" s="185"/>
      <c r="Z19" s="192" t="s">
        <v>33</v>
      </c>
      <c r="AA19" s="350">
        <f>'Data Record'!Q2</f>
        <v>42371</v>
      </c>
      <c r="AB19" s="350"/>
      <c r="AC19" s="350"/>
      <c r="AD19" s="350"/>
    </row>
    <row r="20" spans="1:36" s="68" customFormat="1" ht="24" customHeight="1">
      <c r="A20" s="69"/>
      <c r="B20" s="69"/>
      <c r="C20" s="212" t="s">
        <v>46</v>
      </c>
      <c r="D20" s="206"/>
      <c r="E20" s="184"/>
      <c r="F20" s="184"/>
      <c r="G20" s="185"/>
      <c r="H20" s="185"/>
      <c r="J20" s="187" t="s">
        <v>33</v>
      </c>
      <c r="K20" s="223" t="s">
        <v>96</v>
      </c>
      <c r="L20" s="210"/>
      <c r="M20" s="224"/>
      <c r="R20" s="220" t="s">
        <v>42</v>
      </c>
      <c r="S20" s="185"/>
      <c r="Z20" s="192" t="s">
        <v>33</v>
      </c>
      <c r="AA20" s="350">
        <f>'Data Record'!Z2</f>
        <v>42372</v>
      </c>
      <c r="AB20" s="350"/>
      <c r="AC20" s="350"/>
      <c r="AD20" s="350"/>
    </row>
    <row r="21" spans="1:36" s="68" customFormat="1" ht="24" customHeight="1">
      <c r="A21" s="69"/>
      <c r="B21" s="69"/>
      <c r="C21" s="212" t="s">
        <v>47</v>
      </c>
      <c r="D21" s="206"/>
      <c r="E21" s="184"/>
      <c r="F21" s="184"/>
      <c r="G21" s="185"/>
      <c r="H21" s="185"/>
      <c r="J21" s="187" t="s">
        <v>33</v>
      </c>
      <c r="K21" s="222" t="s">
        <v>48</v>
      </c>
      <c r="L21" s="210"/>
      <c r="M21" s="101"/>
      <c r="R21" s="206" t="s">
        <v>43</v>
      </c>
      <c r="S21" s="185"/>
      <c r="Z21" s="192" t="s">
        <v>33</v>
      </c>
      <c r="AA21" s="351">
        <f>AA20+365</f>
        <v>42737</v>
      </c>
      <c r="AB21" s="351"/>
      <c r="AC21" s="351"/>
      <c r="AD21" s="351"/>
    </row>
    <row r="22" spans="1:36" s="68" customFormat="1" ht="24" customHeight="1">
      <c r="A22" s="69"/>
      <c r="B22" s="69"/>
      <c r="C22" s="212" t="s">
        <v>97</v>
      </c>
      <c r="D22" s="210"/>
      <c r="J22" s="187" t="s">
        <v>33</v>
      </c>
      <c r="K22" s="210" t="s">
        <v>118</v>
      </c>
      <c r="L22" s="210"/>
      <c r="M22" s="77"/>
      <c r="N22" s="77"/>
      <c r="P22" s="77"/>
      <c r="Q22" s="114"/>
      <c r="R22" s="114"/>
      <c r="S22" s="77"/>
      <c r="T22" s="77"/>
      <c r="U22" s="77"/>
      <c r="V22" s="77"/>
      <c r="W22" s="77"/>
    </row>
    <row r="23" spans="1:36" s="68" customFormat="1" ht="18.95" customHeight="1">
      <c r="A23" s="69"/>
      <c r="B23" s="69"/>
      <c r="M23" s="77"/>
      <c r="N23" s="77"/>
      <c r="P23" s="77"/>
      <c r="Q23" s="77"/>
      <c r="R23" s="77"/>
      <c r="S23" s="77"/>
      <c r="T23" s="77"/>
      <c r="U23" s="77"/>
      <c r="V23" s="77"/>
      <c r="W23" s="77"/>
    </row>
    <row r="24" spans="1:36" s="68" customFormat="1" ht="24" customHeight="1">
      <c r="A24" s="69"/>
      <c r="B24" s="69"/>
      <c r="C24" s="185" t="s">
        <v>49</v>
      </c>
      <c r="D24" s="119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196"/>
      <c r="X24" s="121"/>
      <c r="Y24" s="197"/>
      <c r="Z24" s="197"/>
      <c r="AA24" s="197"/>
    </row>
    <row r="25" spans="1:36" s="68" customFormat="1" ht="24" customHeight="1">
      <c r="A25" s="69"/>
      <c r="B25" s="69"/>
      <c r="C25" s="198" t="s">
        <v>98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69"/>
    </row>
    <row r="26" spans="1:36" s="68" customFormat="1" ht="24" customHeight="1">
      <c r="A26" s="69"/>
      <c r="B26" s="69"/>
      <c r="C26" s="198" t="s">
        <v>99</v>
      </c>
      <c r="D26" s="77"/>
      <c r="E26" s="69"/>
      <c r="F26" s="69"/>
      <c r="G26" s="69"/>
      <c r="H26" s="202"/>
      <c r="I26" s="202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69"/>
    </row>
    <row r="27" spans="1:36" s="68" customFormat="1" ht="24" customHeight="1">
      <c r="A27" s="69"/>
      <c r="B27" s="69"/>
      <c r="C27" s="198" t="s">
        <v>100</v>
      </c>
      <c r="D27" s="77"/>
      <c r="E27" s="202"/>
      <c r="F27" s="202"/>
      <c r="G27" s="202"/>
      <c r="H27" s="202"/>
      <c r="I27" s="202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69"/>
    </row>
    <row r="28" spans="1:36" s="68" customFormat="1" ht="24" customHeight="1">
      <c r="A28" s="69"/>
      <c r="B28" s="69"/>
      <c r="C28" s="198" t="s">
        <v>101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69"/>
    </row>
    <row r="29" spans="1:36" s="68" customFormat="1" ht="24" customHeight="1">
      <c r="A29" s="69"/>
      <c r="B29" s="69"/>
      <c r="C29" s="198" t="s">
        <v>102</v>
      </c>
      <c r="D29" s="77"/>
    </row>
    <row r="30" spans="1:36" s="68" customFormat="1" ht="24" customHeight="1">
      <c r="A30" s="69"/>
      <c r="B30" s="69"/>
      <c r="C30" s="198" t="s">
        <v>103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69"/>
    </row>
    <row r="31" spans="1:36" s="68" customFormat="1" ht="24" customHeight="1">
      <c r="A31" s="69"/>
      <c r="B31" s="69"/>
      <c r="C31" s="75"/>
      <c r="D31" s="75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69"/>
      <c r="V31" s="69"/>
      <c r="AE31" s="225"/>
      <c r="AF31" s="180"/>
      <c r="AG31" s="157"/>
      <c r="AH31" s="157"/>
      <c r="AI31" s="157"/>
      <c r="AJ31" s="157"/>
    </row>
    <row r="32" spans="1:36" s="68" customFormat="1" ht="24" customHeight="1">
      <c r="A32" s="69"/>
      <c r="B32" s="69"/>
      <c r="C32" s="75"/>
      <c r="D32" s="75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69"/>
      <c r="V32" s="69"/>
      <c r="AE32" s="225"/>
      <c r="AF32" s="180"/>
      <c r="AG32" s="157"/>
      <c r="AH32" s="157"/>
      <c r="AI32" s="157"/>
      <c r="AJ32" s="157"/>
    </row>
    <row r="33" spans="1:36" s="68" customFormat="1" ht="24" customHeight="1">
      <c r="A33" s="69"/>
      <c r="B33" s="69"/>
      <c r="C33" s="75"/>
      <c r="D33" s="75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69"/>
      <c r="V33" s="69"/>
      <c r="AE33" s="225"/>
      <c r="AF33" s="180"/>
      <c r="AG33" s="157"/>
      <c r="AH33" s="157"/>
      <c r="AI33" s="157"/>
      <c r="AJ33" s="157"/>
    </row>
    <row r="34" spans="1:36" s="68" customFormat="1" ht="24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AE34" s="225"/>
      <c r="AF34" s="180"/>
      <c r="AG34" s="157"/>
      <c r="AH34" s="157"/>
      <c r="AI34" s="157"/>
      <c r="AJ34" s="157"/>
    </row>
    <row r="35" spans="1:36" s="68" customFormat="1" ht="24" customHeight="1">
      <c r="A35" s="69"/>
      <c r="B35" s="69"/>
      <c r="C35" s="206" t="s">
        <v>104</v>
      </c>
      <c r="D35" s="210"/>
      <c r="E35" s="210"/>
      <c r="F35" s="210"/>
      <c r="G35" s="192" t="s">
        <v>33</v>
      </c>
      <c r="H35" s="352">
        <f>AA20+1</f>
        <v>42373</v>
      </c>
      <c r="I35" s="352"/>
      <c r="J35" s="352"/>
      <c r="K35" s="226"/>
      <c r="L35" s="210"/>
      <c r="M35" s="210"/>
      <c r="N35" s="206"/>
      <c r="P35" s="206"/>
      <c r="Q35" s="206" t="s">
        <v>50</v>
      </c>
      <c r="R35" s="210"/>
      <c r="S35" s="209"/>
      <c r="V35" s="227"/>
      <c r="W35" s="227"/>
      <c r="X35" s="227"/>
      <c r="Y35" s="227"/>
      <c r="Z35" s="227"/>
      <c r="AA35" s="228"/>
      <c r="AB35" s="228"/>
      <c r="AC35" s="228"/>
      <c r="AE35" s="225"/>
      <c r="AF35" s="180"/>
      <c r="AG35" s="157"/>
      <c r="AH35" s="157"/>
      <c r="AI35" s="157"/>
      <c r="AJ35" s="157"/>
    </row>
    <row r="36" spans="1:36" s="68" customFormat="1" ht="9.9499999999999993" customHeight="1">
      <c r="A36" s="69"/>
      <c r="B36" s="69"/>
      <c r="C36" s="206"/>
      <c r="D36" s="210"/>
      <c r="E36" s="210"/>
      <c r="F36" s="210"/>
      <c r="G36" s="192"/>
      <c r="H36" s="253"/>
      <c r="I36" s="253"/>
      <c r="J36" s="253"/>
      <c r="K36" s="226"/>
      <c r="L36" s="210"/>
      <c r="M36" s="210"/>
      <c r="N36" s="206"/>
      <c r="P36" s="206"/>
      <c r="Q36" s="206"/>
      <c r="R36" s="210"/>
      <c r="S36" s="209"/>
      <c r="V36" s="209"/>
      <c r="W36" s="209"/>
      <c r="X36" s="209"/>
      <c r="Y36" s="209"/>
      <c r="Z36" s="209"/>
      <c r="AA36" s="96"/>
      <c r="AB36" s="96"/>
      <c r="AC36" s="96"/>
      <c r="AE36" s="225"/>
      <c r="AF36" s="180"/>
      <c r="AG36" s="157"/>
      <c r="AH36" s="157"/>
      <c r="AI36" s="157"/>
      <c r="AJ36" s="157"/>
    </row>
    <row r="37" spans="1:36" s="68" customFormat="1" ht="24" customHeight="1">
      <c r="A37" s="123"/>
      <c r="B37" s="123"/>
      <c r="C37" s="206" t="s">
        <v>105</v>
      </c>
      <c r="D37" s="206"/>
      <c r="E37" s="206"/>
      <c r="F37" s="210"/>
      <c r="G37" s="192" t="s">
        <v>33</v>
      </c>
      <c r="H37" s="229" t="str">
        <f>'Data Record'!F35</f>
        <v>Ms. Arunkamon Raramanus</v>
      </c>
      <c r="I37" s="210"/>
      <c r="J37" s="230"/>
      <c r="K37" s="210"/>
      <c r="L37" s="210"/>
      <c r="M37" s="210"/>
      <c r="N37" s="210"/>
      <c r="O37" s="210"/>
      <c r="P37" s="231"/>
      <c r="Q37" s="232">
        <v>3</v>
      </c>
      <c r="R37" s="210"/>
      <c r="V37" s="348" t="str">
        <f>IF(Q37=1,"( Mr.Sombut Srikampa )",IF(Q37=3,"( Mr. Natthaphol Boonmee )"))</f>
        <v>( Mr. Natthaphol Boonmee )</v>
      </c>
      <c r="W37" s="348"/>
      <c r="X37" s="348"/>
      <c r="Y37" s="348"/>
      <c r="Z37" s="348"/>
      <c r="AA37" s="348"/>
      <c r="AB37" s="348"/>
      <c r="AC37" s="348"/>
      <c r="AE37" s="225"/>
      <c r="AF37" s="180"/>
      <c r="AG37" s="157"/>
      <c r="AH37" s="157"/>
      <c r="AI37" s="157"/>
      <c r="AJ37" s="157"/>
    </row>
    <row r="38" spans="1:36" s="68" customFormat="1" ht="21" customHeight="1">
      <c r="A38" s="69"/>
      <c r="B38" s="69"/>
      <c r="C38" s="210"/>
      <c r="D38" s="210"/>
      <c r="E38" s="210"/>
      <c r="F38" s="210"/>
      <c r="G38" s="210"/>
      <c r="H38" s="226"/>
      <c r="I38" s="226"/>
      <c r="J38" s="226"/>
      <c r="K38" s="210"/>
      <c r="L38" s="210"/>
      <c r="M38" s="209"/>
      <c r="N38" s="209"/>
      <c r="O38" s="210"/>
      <c r="P38" s="210"/>
      <c r="Q38" s="210"/>
      <c r="R38" s="210"/>
      <c r="V38" s="349" t="s">
        <v>51</v>
      </c>
      <c r="W38" s="349"/>
      <c r="X38" s="349"/>
      <c r="Y38" s="349"/>
      <c r="Z38" s="349"/>
      <c r="AA38" s="349"/>
      <c r="AB38" s="349"/>
      <c r="AC38" s="349"/>
      <c r="AD38" s="234"/>
      <c r="AE38" s="235"/>
      <c r="AF38" s="235"/>
      <c r="AG38" s="235"/>
    </row>
    <row r="39" spans="1:36" s="68" customFormat="1" ht="20.100000000000001" customHeight="1">
      <c r="A39" s="69"/>
      <c r="B39" s="69"/>
      <c r="E39" s="76"/>
      <c r="F39" s="76"/>
      <c r="G39" s="76"/>
      <c r="H39" s="76"/>
      <c r="I39" s="76"/>
      <c r="L39" s="88"/>
      <c r="M39" s="69"/>
      <c r="N39" s="69"/>
      <c r="O39" s="69"/>
      <c r="P39" s="201"/>
      <c r="Q39" s="201"/>
      <c r="R39" s="201"/>
      <c r="S39" s="201"/>
      <c r="T39" s="201"/>
      <c r="U39" s="71"/>
      <c r="V39" s="125"/>
      <c r="W39" s="125"/>
      <c r="X39" s="125"/>
      <c r="Y39" s="125"/>
      <c r="Z39" s="125"/>
      <c r="AA39" s="125"/>
    </row>
    <row r="40" spans="1:36" s="68" customFormat="1" ht="16.5" customHeight="1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134"/>
    </row>
    <row r="41" spans="1:36" ht="18.75" customHeight="1">
      <c r="C41" s="183"/>
      <c r="D41" s="233"/>
      <c r="T41" s="73">
        <v>1</v>
      </c>
      <c r="U41" s="236" t="s">
        <v>89</v>
      </c>
    </row>
    <row r="42" spans="1:36" ht="18.75" customHeight="1">
      <c r="C42" s="204">
        <v>11</v>
      </c>
      <c r="D42" s="233" t="s">
        <v>91</v>
      </c>
      <c r="T42" s="183">
        <v>3</v>
      </c>
      <c r="U42" s="233" t="s">
        <v>90</v>
      </c>
    </row>
    <row r="43" spans="1:36" ht="18.75" customHeight="1">
      <c r="T43" s="183"/>
      <c r="U43" s="233"/>
    </row>
    <row r="44" spans="1:36" ht="18.75" customHeight="1">
      <c r="T44" s="204"/>
      <c r="U44" s="233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12">
    <mergeCell ref="A3:AD3"/>
    <mergeCell ref="A40:V40"/>
    <mergeCell ref="J13:N13"/>
    <mergeCell ref="J14:N14"/>
    <mergeCell ref="J15:N15"/>
    <mergeCell ref="J16:N16"/>
    <mergeCell ref="V37:AC37"/>
    <mergeCell ref="V38:AC38"/>
    <mergeCell ref="AA19:AD19"/>
    <mergeCell ref="AA20:AD20"/>
    <mergeCell ref="AA21:AD21"/>
    <mergeCell ref="H35:J35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05"/>
  <sheetViews>
    <sheetView view="pageBreakPreview" topLeftCell="A4" zoomScaleSheetLayoutView="100" workbookViewId="0">
      <selection activeCell="F7" sqref="F7"/>
    </sheetView>
  </sheetViews>
  <sheetFormatPr defaultColWidth="8.85546875" defaultRowHeight="15"/>
  <cols>
    <col min="1" max="50" width="4.42578125" customWidth="1"/>
  </cols>
  <sheetData>
    <row r="1" spans="1:22" ht="21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3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34.5" customHeight="1">
      <c r="A3" s="353" t="s">
        <v>52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</row>
    <row r="4" spans="1:22" ht="18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8"/>
      <c r="V4" s="68"/>
    </row>
    <row r="5" spans="1:22" ht="17.25" customHeight="1">
      <c r="A5" s="69"/>
      <c r="B5" s="184" t="s">
        <v>34</v>
      </c>
      <c r="C5" s="184"/>
      <c r="D5" s="185"/>
      <c r="E5" s="184"/>
      <c r="G5" s="186" t="s">
        <v>33</v>
      </c>
      <c r="H5" s="76" t="str">
        <f>Certificate!J5</f>
        <v>SPR16010086-4</v>
      </c>
      <c r="I5" s="77"/>
      <c r="J5" s="77"/>
      <c r="K5" s="77"/>
      <c r="L5" s="76"/>
      <c r="M5" s="76"/>
      <c r="N5" s="76"/>
      <c r="O5" s="76"/>
      <c r="P5" s="77"/>
      <c r="Q5" s="77"/>
      <c r="R5" s="66"/>
      <c r="S5" s="354" t="s">
        <v>106</v>
      </c>
      <c r="T5" s="354"/>
      <c r="U5" s="354"/>
      <c r="V5" s="68"/>
    </row>
    <row r="6" spans="1:22" ht="18" customHeight="1">
      <c r="A6" s="69"/>
      <c r="B6" s="78"/>
      <c r="C6" s="72"/>
      <c r="D6" s="72"/>
      <c r="E6" s="71"/>
      <c r="F6" s="79"/>
      <c r="G6" s="79"/>
      <c r="H6" s="79"/>
      <c r="I6" s="80"/>
      <c r="J6" s="74"/>
      <c r="K6" s="75"/>
      <c r="L6" s="74"/>
      <c r="M6" s="74"/>
      <c r="N6" s="76"/>
      <c r="O6" s="76"/>
      <c r="P6" s="77"/>
      <c r="Q6" s="77"/>
      <c r="R6" s="77"/>
      <c r="S6" s="66"/>
      <c r="T6" s="66"/>
      <c r="U6" s="66"/>
      <c r="V6" s="68"/>
    </row>
    <row r="7" spans="1:22" ht="17.25" customHeight="1">
      <c r="A7" s="69"/>
      <c r="B7" s="81"/>
      <c r="C7" s="82"/>
      <c r="D7" s="72"/>
      <c r="E7" s="72"/>
      <c r="F7" s="72"/>
      <c r="G7" s="72"/>
      <c r="H7" s="72"/>
      <c r="I7" s="73"/>
      <c r="J7" s="83"/>
      <c r="K7" s="75"/>
      <c r="L7" s="84"/>
      <c r="M7" s="84"/>
      <c r="N7" s="85"/>
      <c r="O7" s="85"/>
      <c r="P7" s="85"/>
      <c r="Q7" s="85"/>
      <c r="R7" s="85"/>
      <c r="S7" s="85"/>
      <c r="T7" s="86"/>
      <c r="U7" s="86"/>
      <c r="V7" s="87"/>
    </row>
    <row r="8" spans="1:22" ht="13.5" customHeight="1">
      <c r="A8" s="69"/>
      <c r="B8" s="78"/>
      <c r="C8" s="82"/>
      <c r="D8" s="82"/>
      <c r="E8" s="72"/>
      <c r="F8" s="72"/>
      <c r="G8" s="72"/>
      <c r="H8" s="366" t="s">
        <v>107</v>
      </c>
      <c r="I8" s="366"/>
      <c r="J8" s="366"/>
      <c r="K8" s="366"/>
      <c r="L8" s="366"/>
      <c r="M8" s="366"/>
      <c r="N8" s="366"/>
      <c r="O8" s="366"/>
      <c r="P8" s="85"/>
      <c r="Q8" s="85"/>
      <c r="R8" s="85"/>
      <c r="S8" s="85"/>
      <c r="T8" s="85"/>
      <c r="U8" s="86"/>
      <c r="V8" s="87"/>
    </row>
    <row r="9" spans="1:22" ht="13.5" customHeight="1">
      <c r="A9" s="69"/>
      <c r="B9" s="78"/>
      <c r="C9" s="82"/>
      <c r="D9" s="82"/>
      <c r="E9" s="72"/>
      <c r="F9" s="72"/>
      <c r="G9" s="72"/>
      <c r="H9" s="366"/>
      <c r="I9" s="366"/>
      <c r="J9" s="366"/>
      <c r="K9" s="366"/>
      <c r="L9" s="366"/>
      <c r="M9" s="366"/>
      <c r="N9" s="366"/>
      <c r="O9" s="366"/>
      <c r="P9" s="85"/>
      <c r="Q9" s="85"/>
      <c r="R9" s="85"/>
      <c r="S9" s="85"/>
      <c r="T9" s="85"/>
      <c r="U9" s="86"/>
      <c r="V9" s="87"/>
    </row>
    <row r="10" spans="1:22" ht="18.75" customHeight="1">
      <c r="A10" s="88"/>
      <c r="B10" s="89"/>
      <c r="C10" s="90"/>
      <c r="D10" s="90"/>
      <c r="E10" s="90"/>
      <c r="F10" s="90"/>
      <c r="G10" s="91"/>
      <c r="H10" s="92"/>
      <c r="I10" s="93"/>
      <c r="J10" s="93"/>
      <c r="K10" s="93"/>
      <c r="L10" s="93"/>
      <c r="M10" s="93"/>
      <c r="N10" s="94"/>
      <c r="O10" s="94"/>
      <c r="P10" s="94"/>
      <c r="Q10" s="95"/>
      <c r="R10" s="88"/>
      <c r="S10" s="99"/>
      <c r="T10" s="87"/>
      <c r="U10" s="96"/>
      <c r="V10" s="97"/>
    </row>
    <row r="11" spans="1:22" ht="23.1" customHeight="1">
      <c r="A11" s="69"/>
      <c r="B11" s="375" t="s">
        <v>36</v>
      </c>
      <c r="C11" s="355"/>
      <c r="D11" s="355"/>
      <c r="E11" s="355"/>
      <c r="F11" s="355"/>
      <c r="G11" s="356"/>
      <c r="H11" s="375" t="s">
        <v>38</v>
      </c>
      <c r="I11" s="355"/>
      <c r="J11" s="356"/>
      <c r="K11" s="375" t="s">
        <v>53</v>
      </c>
      <c r="L11" s="355"/>
      <c r="M11" s="356"/>
      <c r="N11" s="375" t="s">
        <v>54</v>
      </c>
      <c r="O11" s="355"/>
      <c r="P11" s="355"/>
      <c r="Q11" s="356"/>
      <c r="R11" s="355" t="s">
        <v>55</v>
      </c>
      <c r="S11" s="355"/>
      <c r="T11" s="355"/>
      <c r="U11" s="356"/>
      <c r="V11" s="68"/>
    </row>
    <row r="12" spans="1:22" ht="23.1" customHeight="1">
      <c r="A12" s="69"/>
      <c r="B12" s="367" t="s">
        <v>108</v>
      </c>
      <c r="C12" s="368"/>
      <c r="D12" s="368"/>
      <c r="E12" s="368"/>
      <c r="F12" s="368"/>
      <c r="G12" s="368"/>
      <c r="H12" s="369" t="s">
        <v>88</v>
      </c>
      <c r="I12" s="370"/>
      <c r="J12" s="371"/>
      <c r="K12" s="369">
        <v>60711</v>
      </c>
      <c r="L12" s="370"/>
      <c r="M12" s="371"/>
      <c r="N12" s="372" t="s">
        <v>109</v>
      </c>
      <c r="O12" s="373"/>
      <c r="P12" s="373"/>
      <c r="Q12" s="374"/>
      <c r="R12" s="357">
        <v>42336</v>
      </c>
      <c r="S12" s="358"/>
      <c r="T12" s="358"/>
      <c r="U12" s="359"/>
      <c r="V12" s="103"/>
    </row>
    <row r="13" spans="1:22" ht="18" customHeight="1">
      <c r="A13" s="69"/>
      <c r="B13" s="199"/>
      <c r="C13" s="237"/>
      <c r="D13" s="237"/>
      <c r="E13" s="237"/>
      <c r="F13" s="237"/>
      <c r="G13" s="237"/>
      <c r="H13" s="238"/>
      <c r="I13" s="238"/>
      <c r="J13" s="238"/>
      <c r="K13" s="238"/>
      <c r="L13" s="238"/>
      <c r="M13" s="238"/>
      <c r="N13" s="239"/>
      <c r="O13" s="239"/>
      <c r="P13" s="239"/>
      <c r="Q13" s="239"/>
      <c r="R13" s="240"/>
      <c r="S13" s="240"/>
      <c r="T13" s="240"/>
      <c r="U13" s="240"/>
      <c r="V13" s="68"/>
    </row>
    <row r="14" spans="1:22" ht="18" customHeight="1">
      <c r="A14" s="69"/>
      <c r="B14" s="195" t="s">
        <v>56</v>
      </c>
      <c r="C14" s="201"/>
      <c r="D14" s="7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01"/>
      <c r="Q14" s="77"/>
      <c r="R14" s="77"/>
      <c r="S14" s="69"/>
      <c r="T14" s="69"/>
      <c r="U14" s="69"/>
      <c r="V14" s="68"/>
    </row>
    <row r="15" spans="1:22" ht="18" customHeight="1">
      <c r="A15" s="69"/>
      <c r="B15" s="77"/>
      <c r="C15" s="77" t="s">
        <v>57</v>
      </c>
      <c r="D15" s="202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101"/>
      <c r="Q15" s="101"/>
      <c r="R15" s="101"/>
      <c r="S15" s="102"/>
      <c r="T15" s="105"/>
      <c r="U15" s="69"/>
      <c r="V15" s="103"/>
    </row>
    <row r="16" spans="1:22" ht="18" customHeight="1">
      <c r="A16" s="69"/>
      <c r="B16" s="119" t="s">
        <v>110</v>
      </c>
      <c r="C16" s="202"/>
      <c r="D16" s="185"/>
      <c r="E16" s="202"/>
      <c r="F16" s="202"/>
      <c r="G16" s="202"/>
      <c r="H16" s="202"/>
      <c r="I16" s="77"/>
      <c r="J16" s="77"/>
      <c r="K16" s="77"/>
      <c r="L16" s="77"/>
      <c r="M16" s="77"/>
      <c r="N16" s="77"/>
      <c r="O16" s="77"/>
      <c r="P16" s="101"/>
      <c r="Q16" s="101"/>
      <c r="R16" s="106"/>
      <c r="S16" s="69"/>
      <c r="T16" s="102"/>
      <c r="U16" s="69"/>
      <c r="V16" s="68"/>
    </row>
    <row r="17" spans="1:22" ht="18" customHeight="1">
      <c r="A17" s="69"/>
      <c r="B17" s="119" t="s">
        <v>111</v>
      </c>
      <c r="C17" s="66"/>
      <c r="D17" s="66"/>
      <c r="E17" s="107"/>
      <c r="F17" s="72"/>
      <c r="G17" s="72"/>
      <c r="H17" s="72"/>
      <c r="I17" s="100"/>
      <c r="J17" s="241"/>
      <c r="K17" s="242"/>
      <c r="L17" s="242"/>
      <c r="M17" s="242"/>
      <c r="N17" s="68"/>
      <c r="O17" s="101"/>
      <c r="P17" s="101"/>
      <c r="Q17" s="101"/>
      <c r="R17" s="106"/>
      <c r="S17" s="69"/>
      <c r="T17" s="102"/>
      <c r="U17" s="69"/>
      <c r="V17" s="68"/>
    </row>
    <row r="18" spans="1:22" ht="17.100000000000001" customHeight="1">
      <c r="A18" s="69"/>
      <c r="B18" s="104"/>
      <c r="C18" s="98"/>
      <c r="D18" s="72"/>
      <c r="E18" s="107"/>
      <c r="F18" s="72"/>
      <c r="G18" s="72"/>
      <c r="H18" s="72"/>
      <c r="I18" s="100"/>
      <c r="J18" s="362"/>
      <c r="K18" s="363"/>
      <c r="L18" s="363"/>
      <c r="M18" s="363"/>
      <c r="N18" s="68"/>
      <c r="O18" s="101"/>
      <c r="P18" s="101"/>
      <c r="Q18" s="101"/>
      <c r="R18" s="106"/>
      <c r="S18" s="69"/>
      <c r="T18" s="102"/>
      <c r="U18" s="69"/>
      <c r="V18" s="68"/>
    </row>
    <row r="19" spans="1:22" ht="17.100000000000001" customHeight="1">
      <c r="A19" s="69"/>
      <c r="B19" s="104"/>
      <c r="C19" s="98"/>
      <c r="D19" s="72"/>
      <c r="E19" s="108"/>
      <c r="F19" s="72"/>
      <c r="G19" s="72"/>
      <c r="H19" s="72"/>
      <c r="I19" s="100"/>
      <c r="J19" s="362"/>
      <c r="K19" s="363"/>
      <c r="L19" s="363"/>
      <c r="M19" s="363"/>
      <c r="N19" s="68"/>
      <c r="O19" s="101"/>
      <c r="P19" s="101"/>
      <c r="Q19" s="101"/>
      <c r="R19" s="106"/>
      <c r="S19" s="69"/>
      <c r="T19" s="102"/>
      <c r="U19" s="69"/>
      <c r="V19" s="68"/>
    </row>
    <row r="20" spans="1:22" ht="17.100000000000001" customHeight="1">
      <c r="A20" s="69"/>
      <c r="B20" s="70"/>
      <c r="C20" s="98"/>
      <c r="D20" s="72"/>
      <c r="E20" s="71"/>
      <c r="F20" s="72"/>
      <c r="G20" s="72"/>
      <c r="H20" s="72"/>
      <c r="I20" s="100"/>
      <c r="J20" s="363"/>
      <c r="K20" s="363"/>
      <c r="L20" s="363"/>
      <c r="M20" s="363"/>
      <c r="N20" s="68"/>
      <c r="O20" s="101"/>
      <c r="P20" s="101"/>
      <c r="Q20" s="101"/>
      <c r="R20" s="106"/>
      <c r="S20" s="69"/>
      <c r="T20" s="102"/>
      <c r="U20" s="69"/>
      <c r="V20" s="68"/>
    </row>
    <row r="21" spans="1:22" ht="17.100000000000001" customHeight="1">
      <c r="A21" s="69"/>
      <c r="B21" s="70"/>
      <c r="C21" s="98"/>
      <c r="D21" s="72"/>
      <c r="E21" s="71"/>
      <c r="F21" s="72"/>
      <c r="G21" s="98"/>
      <c r="H21" s="109"/>
      <c r="I21" s="110"/>
      <c r="J21" s="110"/>
      <c r="K21" s="110"/>
      <c r="L21" s="83"/>
      <c r="M21" s="83"/>
      <c r="N21" s="68"/>
      <c r="O21" s="101"/>
      <c r="P21" s="106"/>
      <c r="Q21" s="69"/>
      <c r="R21" s="102"/>
      <c r="S21" s="69"/>
      <c r="T21" s="68"/>
      <c r="U21" s="68"/>
      <c r="V21" s="68"/>
    </row>
    <row r="22" spans="1:22" ht="17.100000000000001" customHeight="1">
      <c r="A22" s="69"/>
      <c r="B22" s="81"/>
      <c r="C22" s="82"/>
      <c r="D22" s="82"/>
      <c r="E22" s="82"/>
      <c r="F22" s="82"/>
      <c r="G22" s="82"/>
      <c r="H22" s="111"/>
      <c r="I22" s="112"/>
      <c r="J22" s="83"/>
      <c r="K22" s="83"/>
      <c r="L22" s="113"/>
      <c r="M22" s="75"/>
      <c r="N22" s="68"/>
      <c r="O22" s="114"/>
      <c r="P22" s="114"/>
      <c r="Q22" s="69"/>
      <c r="R22" s="69"/>
      <c r="S22" s="69"/>
      <c r="T22" s="68"/>
      <c r="U22" s="68"/>
      <c r="V22" s="68"/>
    </row>
    <row r="23" spans="1:22" ht="17.100000000000001" customHeight="1">
      <c r="A23" s="69"/>
      <c r="B23" s="81"/>
      <c r="C23" s="82"/>
      <c r="D23" s="82"/>
      <c r="E23" s="82"/>
      <c r="F23" s="72"/>
      <c r="G23" s="72"/>
      <c r="H23" s="72"/>
      <c r="I23" s="73"/>
      <c r="J23" s="115"/>
      <c r="K23" s="75"/>
      <c r="L23" s="75"/>
      <c r="M23" s="75"/>
      <c r="N23" s="68"/>
      <c r="O23" s="77"/>
      <c r="P23" s="77"/>
      <c r="Q23" s="77"/>
      <c r="R23" s="77"/>
      <c r="S23" s="69"/>
      <c r="T23" s="69"/>
      <c r="U23" s="69"/>
      <c r="V23" s="68"/>
    </row>
    <row r="24" spans="1:22" ht="17.100000000000001" customHeight="1">
      <c r="A24" s="69"/>
      <c r="B24" s="81"/>
      <c r="C24" s="71"/>
      <c r="D24" s="71"/>
      <c r="E24" s="71"/>
      <c r="F24" s="72"/>
      <c r="G24" s="72"/>
      <c r="H24" s="72"/>
      <c r="I24" s="116"/>
      <c r="J24" s="115"/>
      <c r="K24" s="75"/>
      <c r="L24" s="75"/>
      <c r="M24" s="75"/>
      <c r="N24" s="68"/>
      <c r="O24" s="77"/>
      <c r="P24" s="77"/>
      <c r="Q24" s="77"/>
      <c r="R24" s="77"/>
      <c r="S24" s="69"/>
      <c r="T24" s="69"/>
      <c r="U24" s="69"/>
      <c r="V24" s="96"/>
    </row>
    <row r="25" spans="1:22" ht="17.100000000000001" customHeight="1">
      <c r="A25" s="69"/>
      <c r="B25" s="81"/>
      <c r="C25" s="71"/>
      <c r="D25" s="71"/>
      <c r="E25" s="71"/>
      <c r="F25" s="72"/>
      <c r="G25" s="72"/>
      <c r="H25" s="72"/>
      <c r="I25" s="116"/>
      <c r="J25" s="115"/>
      <c r="K25" s="75"/>
      <c r="L25" s="75"/>
      <c r="M25" s="75"/>
      <c r="N25" s="68"/>
      <c r="O25" s="77"/>
      <c r="P25" s="77"/>
      <c r="Q25" s="77"/>
      <c r="R25" s="77"/>
      <c r="S25" s="69"/>
      <c r="T25" s="69"/>
      <c r="U25" s="69"/>
      <c r="V25" s="96"/>
    </row>
    <row r="26" spans="1:22" ht="17.100000000000001" customHeight="1">
      <c r="A26" s="69"/>
      <c r="B26" s="78"/>
      <c r="C26" s="72"/>
      <c r="D26" s="71"/>
      <c r="E26" s="71"/>
      <c r="F26" s="71"/>
      <c r="G26" s="71"/>
      <c r="H26" s="79"/>
      <c r="I26" s="75"/>
      <c r="J26" s="75"/>
      <c r="K26" s="75"/>
      <c r="L26" s="75"/>
      <c r="M26" s="75"/>
      <c r="N26" s="102"/>
      <c r="O26" s="69"/>
      <c r="P26" s="69"/>
      <c r="Q26" s="69"/>
      <c r="R26" s="69"/>
      <c r="S26" s="69"/>
      <c r="T26" s="69"/>
      <c r="U26" s="96"/>
      <c r="V26" s="96"/>
    </row>
    <row r="27" spans="1:22" ht="17.100000000000001" customHeight="1">
      <c r="A27" s="88"/>
      <c r="B27" s="70"/>
      <c r="C27" s="72"/>
      <c r="D27" s="71"/>
      <c r="E27" s="71"/>
      <c r="F27" s="71"/>
      <c r="G27" s="71"/>
      <c r="H27" s="117"/>
      <c r="I27" s="118"/>
      <c r="J27" s="117"/>
      <c r="K27" s="117"/>
      <c r="L27" s="117"/>
      <c r="M27" s="118"/>
      <c r="N27" s="117"/>
      <c r="O27" s="117"/>
      <c r="P27" s="117"/>
      <c r="Q27" s="117"/>
      <c r="R27" s="117"/>
      <c r="S27" s="117"/>
      <c r="T27" s="118"/>
      <c r="U27" s="68"/>
      <c r="V27" s="68"/>
    </row>
    <row r="28" spans="1:22" ht="17.100000000000001" customHeight="1">
      <c r="A28" s="69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128"/>
    </row>
    <row r="29" spans="1:22" ht="17.100000000000001" customHeight="1">
      <c r="A29" s="69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128"/>
    </row>
    <row r="30" spans="1:22" ht="17.100000000000001" customHeight="1">
      <c r="A30" s="69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1"/>
    </row>
    <row r="31" spans="1:22" ht="17.100000000000001" customHeight="1">
      <c r="A31" s="69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20"/>
      <c r="Q31" s="120"/>
      <c r="R31" s="120"/>
      <c r="S31" s="120"/>
      <c r="T31" s="120"/>
      <c r="U31" s="121"/>
      <c r="V31" s="121"/>
    </row>
    <row r="32" spans="1:22" ht="17.100000000000001" customHeight="1">
      <c r="A32" s="69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77"/>
      <c r="Q32" s="77"/>
      <c r="R32" s="77"/>
      <c r="S32" s="77"/>
      <c r="T32" s="69"/>
      <c r="U32" s="68"/>
      <c r="V32" s="68"/>
    </row>
    <row r="33" spans="1:22" ht="17.100000000000001" customHeight="1">
      <c r="A33" s="69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77"/>
      <c r="Q33" s="77"/>
      <c r="R33" s="77"/>
      <c r="S33" s="77"/>
      <c r="T33" s="69"/>
      <c r="U33" s="68"/>
      <c r="V33" s="68"/>
    </row>
    <row r="34" spans="1:22" ht="17.100000000000001" customHeight="1">
      <c r="A34" s="69"/>
      <c r="B34" s="119"/>
      <c r="C34" s="122"/>
      <c r="D34" s="122"/>
      <c r="E34" s="122"/>
      <c r="F34" s="122"/>
      <c r="G34" s="122"/>
      <c r="H34" s="122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69"/>
      <c r="U34" s="68"/>
      <c r="V34" s="68"/>
    </row>
    <row r="35" spans="1:22" ht="17.100000000000001" customHeight="1">
      <c r="A35" s="69"/>
      <c r="B35" s="70"/>
      <c r="C35" s="129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88"/>
      <c r="U35" s="68"/>
      <c r="V35" s="68"/>
    </row>
    <row r="36" spans="1:22" ht="17.100000000000001" customHeight="1">
      <c r="A36" s="69"/>
      <c r="B36" s="74"/>
      <c r="C36" s="7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88"/>
      <c r="T36" s="88"/>
      <c r="U36" s="68"/>
      <c r="V36" s="68"/>
    </row>
    <row r="37" spans="1:22" ht="17.100000000000001" customHeight="1">
      <c r="A37" s="69"/>
      <c r="B37" s="130"/>
      <c r="C37" s="127"/>
      <c r="D37" s="122"/>
      <c r="E37" s="122"/>
      <c r="F37" s="122"/>
      <c r="G37" s="122"/>
      <c r="H37" s="122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88"/>
      <c r="T37" s="88"/>
      <c r="U37" s="68"/>
      <c r="V37" s="68"/>
    </row>
    <row r="38" spans="1:22" ht="17.100000000000001" customHeight="1">
      <c r="A38" s="69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68"/>
      <c r="V38" s="68"/>
    </row>
    <row r="39" spans="1:22" ht="17.100000000000001" customHeight="1">
      <c r="A39" s="69"/>
      <c r="B39" s="70"/>
      <c r="C39" s="96"/>
      <c r="D39" s="96"/>
      <c r="E39" s="96"/>
      <c r="F39" s="364"/>
      <c r="G39" s="364"/>
      <c r="H39" s="364"/>
      <c r="I39" s="364"/>
      <c r="J39" s="131"/>
      <c r="K39" s="96"/>
      <c r="L39" s="365"/>
      <c r="M39" s="365"/>
      <c r="N39" s="365"/>
      <c r="O39" s="365"/>
      <c r="P39" s="76"/>
      <c r="Q39" s="76"/>
      <c r="R39" s="76"/>
      <c r="S39" s="76"/>
      <c r="T39" s="76"/>
      <c r="U39" s="68"/>
      <c r="V39" s="68"/>
    </row>
    <row r="40" spans="1:22" ht="17.100000000000001" customHeight="1">
      <c r="A40" s="123"/>
      <c r="B40" s="96"/>
      <c r="C40" s="96"/>
      <c r="D40" s="96"/>
      <c r="E40" s="96"/>
      <c r="F40" s="74"/>
      <c r="G40" s="74"/>
      <c r="H40" s="74"/>
      <c r="I40" s="127"/>
      <c r="J40" s="88"/>
      <c r="K40" s="96"/>
      <c r="L40" s="88"/>
      <c r="M40" s="88"/>
      <c r="N40" s="124"/>
      <c r="O40" s="132"/>
      <c r="P40" s="127"/>
      <c r="Q40" s="127"/>
      <c r="R40" s="127"/>
      <c r="S40" s="127"/>
      <c r="T40" s="127"/>
      <c r="U40" s="125"/>
      <c r="V40" s="125"/>
    </row>
    <row r="41" spans="1:22" ht="17.100000000000001" customHeight="1">
      <c r="A41" s="69"/>
      <c r="B41" s="70"/>
      <c r="C41" s="71"/>
      <c r="D41" s="71"/>
      <c r="E41" s="96"/>
      <c r="F41" s="74"/>
      <c r="G41" s="133"/>
      <c r="H41" s="133"/>
      <c r="I41" s="133"/>
      <c r="J41" s="96"/>
      <c r="K41" s="96"/>
      <c r="L41" s="88"/>
      <c r="M41" s="88"/>
      <c r="N41" s="88"/>
      <c r="O41" s="88"/>
      <c r="P41" s="360"/>
      <c r="Q41" s="360"/>
      <c r="R41" s="360"/>
      <c r="S41" s="360"/>
      <c r="T41" s="360"/>
      <c r="U41" s="125"/>
      <c r="V41" s="125"/>
    </row>
    <row r="42" spans="1:22" ht="17.100000000000001" customHeight="1">
      <c r="A42" s="69"/>
      <c r="B42" s="68"/>
      <c r="C42" s="68"/>
      <c r="D42" s="361"/>
      <c r="E42" s="361"/>
      <c r="F42" s="361"/>
      <c r="G42" s="361"/>
      <c r="H42" s="361"/>
      <c r="I42" s="68"/>
      <c r="J42" s="68"/>
      <c r="K42" s="88"/>
      <c r="L42" s="69"/>
      <c r="M42" s="69"/>
      <c r="N42" s="126"/>
      <c r="O42" s="126"/>
      <c r="P42" s="126"/>
      <c r="Q42" s="126"/>
      <c r="R42" s="126"/>
      <c r="S42" s="71"/>
      <c r="T42" s="125"/>
      <c r="U42" s="125"/>
      <c r="V42" s="125"/>
    </row>
    <row r="43" spans="1:22" ht="17.100000000000001" customHeight="1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134"/>
      <c r="V43" s="68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</sheetData>
  <mergeCells count="21">
    <mergeCell ref="N12:Q12"/>
    <mergeCell ref="B11:G11"/>
    <mergeCell ref="H11:J11"/>
    <mergeCell ref="K11:M11"/>
    <mergeCell ref="N11:Q11"/>
    <mergeCell ref="A3:V3"/>
    <mergeCell ref="S5:U5"/>
    <mergeCell ref="R11:U11"/>
    <mergeCell ref="R12:U12"/>
    <mergeCell ref="A43:T43"/>
    <mergeCell ref="P41:T41"/>
    <mergeCell ref="D42:H42"/>
    <mergeCell ref="J19:M19"/>
    <mergeCell ref="J20:M20"/>
    <mergeCell ref="F39:I39"/>
    <mergeCell ref="L39:O39"/>
    <mergeCell ref="J18:M18"/>
    <mergeCell ref="H8:O9"/>
    <mergeCell ref="B12:G12"/>
    <mergeCell ref="H12:J12"/>
    <mergeCell ref="K12:M12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11"/>
  <sheetViews>
    <sheetView view="pageBreakPreview" topLeftCell="A3" zoomScaleSheetLayoutView="100" workbookViewId="0">
      <selection activeCell="O12" sqref="O12:R12"/>
    </sheetView>
  </sheetViews>
  <sheetFormatPr defaultColWidth="8.85546875" defaultRowHeight="15"/>
  <cols>
    <col min="1" max="42" width="4.42578125" customWidth="1"/>
  </cols>
  <sheetData>
    <row r="1" spans="1:23" ht="17.100000000000001" customHeight="1"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3" ht="17.100000000000001" customHeight="1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3" ht="34.5" customHeight="1">
      <c r="B3" s="395" t="s">
        <v>58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</row>
    <row r="4" spans="1:23" ht="17.100000000000001" customHeight="1">
      <c r="A4" s="149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9"/>
    </row>
    <row r="5" spans="1:23" ht="17.100000000000001" customHeight="1">
      <c r="A5" s="149"/>
      <c r="B5" s="145"/>
      <c r="C5" s="152" t="s">
        <v>59</v>
      </c>
      <c r="D5" s="152"/>
      <c r="E5" s="152"/>
      <c r="G5" s="142" t="s">
        <v>33</v>
      </c>
      <c r="H5" s="143" t="str">
        <f>Report!H5</f>
        <v>SPR16010086-4</v>
      </c>
      <c r="I5" s="144"/>
      <c r="J5" s="144"/>
      <c r="K5" s="144"/>
      <c r="L5" s="144"/>
      <c r="M5" s="144"/>
      <c r="N5" s="144"/>
      <c r="O5" s="145"/>
      <c r="P5" s="146"/>
      <c r="Q5" s="146"/>
      <c r="R5" s="145"/>
      <c r="S5" s="147" t="s">
        <v>65</v>
      </c>
      <c r="T5" s="147"/>
      <c r="U5" s="147"/>
      <c r="V5" s="145"/>
      <c r="W5" s="149"/>
    </row>
    <row r="6" spans="1:23" ht="17.100000000000001" customHeight="1">
      <c r="A6" s="149"/>
      <c r="B6" s="145"/>
      <c r="C6" s="148"/>
      <c r="D6" s="148"/>
      <c r="E6" s="148"/>
      <c r="F6" s="144"/>
      <c r="G6" s="144"/>
      <c r="H6" s="144"/>
      <c r="I6" s="144"/>
      <c r="J6" s="144"/>
      <c r="K6" s="144"/>
      <c r="L6" s="144"/>
      <c r="M6" s="149"/>
      <c r="N6" s="149"/>
      <c r="O6" s="149"/>
      <c r="P6" s="149"/>
      <c r="Q6" s="149"/>
      <c r="R6" s="145"/>
      <c r="S6" s="145"/>
      <c r="T6" s="145"/>
      <c r="U6" s="145"/>
      <c r="V6" s="145"/>
      <c r="W6" s="149"/>
    </row>
    <row r="7" spans="1:23" ht="21" customHeight="1">
      <c r="A7" s="149"/>
      <c r="B7" s="145"/>
      <c r="C7" s="150"/>
      <c r="D7" s="150"/>
      <c r="E7" s="150"/>
      <c r="F7" s="259" t="s">
        <v>123</v>
      </c>
      <c r="G7" s="254"/>
      <c r="H7" s="254"/>
      <c r="I7" s="144"/>
      <c r="J7" s="144"/>
      <c r="K7" s="144"/>
      <c r="L7" s="150"/>
      <c r="M7" s="150"/>
      <c r="N7" s="150"/>
      <c r="O7" s="142"/>
      <c r="P7" s="396" t="s">
        <v>121</v>
      </c>
      <c r="Q7" s="396"/>
      <c r="R7" s="261" t="s">
        <v>10</v>
      </c>
      <c r="S7" s="145"/>
      <c r="T7" s="145"/>
      <c r="U7" s="145"/>
      <c r="V7" s="145"/>
      <c r="W7" s="149"/>
    </row>
    <row r="8" spans="1:23" ht="20.100000000000001" customHeight="1">
      <c r="A8" s="149"/>
      <c r="B8" s="145"/>
      <c r="C8" s="145"/>
      <c r="D8" s="145"/>
      <c r="E8" s="145"/>
      <c r="F8" s="397" t="s">
        <v>119</v>
      </c>
      <c r="G8" s="412"/>
      <c r="H8" s="413"/>
      <c r="I8" s="397" t="s">
        <v>120</v>
      </c>
      <c r="J8" s="412"/>
      <c r="K8" s="413"/>
      <c r="L8" s="417" t="s">
        <v>22</v>
      </c>
      <c r="M8" s="412"/>
      <c r="N8" s="413"/>
      <c r="O8" s="397" t="s">
        <v>122</v>
      </c>
      <c r="P8" s="398"/>
      <c r="Q8" s="398"/>
      <c r="R8" s="399"/>
      <c r="S8" s="145"/>
      <c r="T8" s="145"/>
      <c r="U8" s="151"/>
      <c r="V8" s="151"/>
      <c r="W8" s="149"/>
    </row>
    <row r="9" spans="1:23" ht="20.100000000000001" customHeight="1">
      <c r="A9" s="149"/>
      <c r="B9" s="145"/>
      <c r="C9" s="145"/>
      <c r="D9" s="145"/>
      <c r="E9" s="145"/>
      <c r="F9" s="414"/>
      <c r="G9" s="415"/>
      <c r="H9" s="416"/>
      <c r="I9" s="414"/>
      <c r="J9" s="415"/>
      <c r="K9" s="416"/>
      <c r="L9" s="414"/>
      <c r="M9" s="415"/>
      <c r="N9" s="416"/>
      <c r="O9" s="400"/>
      <c r="P9" s="401"/>
      <c r="Q9" s="401"/>
      <c r="R9" s="402"/>
      <c r="S9" s="145"/>
      <c r="T9" s="145"/>
      <c r="U9" s="151"/>
      <c r="V9" s="151"/>
      <c r="W9" s="149"/>
    </row>
    <row r="10" spans="1:23" ht="21" customHeight="1">
      <c r="A10" s="149"/>
      <c r="B10" s="152"/>
      <c r="C10" s="145"/>
      <c r="D10" s="145"/>
      <c r="E10" s="145"/>
      <c r="F10" s="403">
        <f>'Data Record'!B15</f>
        <v>0</v>
      </c>
      <c r="G10" s="404"/>
      <c r="H10" s="405"/>
      <c r="I10" s="406">
        <f>'Data Record'!Q15</f>
        <v>0</v>
      </c>
      <c r="J10" s="407"/>
      <c r="K10" s="408"/>
      <c r="L10" s="406">
        <f>'Data Record'!Z15</f>
        <v>0</v>
      </c>
      <c r="M10" s="407"/>
      <c r="N10" s="407"/>
      <c r="O10" s="409">
        <f>'Uncertainty Budget 0 to 13mm'!O8</f>
        <v>2.310180368138673E-3</v>
      </c>
      <c r="P10" s="410"/>
      <c r="Q10" s="410"/>
      <c r="R10" s="411"/>
      <c r="S10" s="145"/>
      <c r="T10" s="145"/>
      <c r="U10" s="151"/>
      <c r="V10" s="151"/>
      <c r="W10" s="149"/>
    </row>
    <row r="11" spans="1:23" ht="21" customHeight="1">
      <c r="A11" s="149"/>
      <c r="B11" s="152"/>
      <c r="C11" s="145"/>
      <c r="D11" s="145"/>
      <c r="E11" s="145"/>
      <c r="F11" s="377">
        <f>'Data Record'!B16</f>
        <v>1</v>
      </c>
      <c r="G11" s="378"/>
      <c r="H11" s="379"/>
      <c r="I11" s="380">
        <f>'Data Record'!Q16</f>
        <v>1</v>
      </c>
      <c r="J11" s="381"/>
      <c r="K11" s="382"/>
      <c r="L11" s="380">
        <f>'Data Record'!Z16</f>
        <v>0</v>
      </c>
      <c r="M11" s="381"/>
      <c r="N11" s="381"/>
      <c r="O11" s="383">
        <f>'Uncertainty Budget 0 to 13mm'!O8</f>
        <v>2.310180368138673E-3</v>
      </c>
      <c r="P11" s="384"/>
      <c r="Q11" s="384"/>
      <c r="R11" s="385"/>
      <c r="S11" s="145"/>
      <c r="T11" s="145"/>
      <c r="U11" s="151"/>
      <c r="V11" s="151"/>
      <c r="W11" s="149"/>
    </row>
    <row r="12" spans="1:23" ht="21" customHeight="1">
      <c r="A12" s="149"/>
      <c r="B12" s="152"/>
      <c r="C12" s="145"/>
      <c r="D12" s="145"/>
      <c r="E12" s="145"/>
      <c r="F12" s="377">
        <f>'Data Record'!B17</f>
        <v>1.1000000000000001</v>
      </c>
      <c r="G12" s="378"/>
      <c r="H12" s="379"/>
      <c r="I12" s="380">
        <f>'Data Record'!Q17</f>
        <v>1.1000000000000001</v>
      </c>
      <c r="J12" s="381"/>
      <c r="K12" s="382"/>
      <c r="L12" s="380">
        <f>'Data Record'!Z17</f>
        <v>0</v>
      </c>
      <c r="M12" s="381"/>
      <c r="N12" s="381"/>
      <c r="O12" s="383">
        <f>'Uncertainty Budget 0 to 13mm'!O9</f>
        <v>2.3102185322316734E-3</v>
      </c>
      <c r="P12" s="384"/>
      <c r="Q12" s="384"/>
      <c r="R12" s="385"/>
      <c r="S12" s="145"/>
      <c r="T12" s="145"/>
      <c r="U12" s="151"/>
      <c r="V12" s="151"/>
      <c r="W12" s="149"/>
    </row>
    <row r="13" spans="1:23" ht="21" customHeight="1">
      <c r="A13" s="149"/>
      <c r="B13" s="152"/>
      <c r="C13" s="145"/>
      <c r="D13" s="145"/>
      <c r="E13" s="145"/>
      <c r="F13" s="377">
        <f>'Data Record'!B18</f>
        <v>1.2</v>
      </c>
      <c r="G13" s="378"/>
      <c r="H13" s="379"/>
      <c r="I13" s="380">
        <f>'Data Record'!Q18</f>
        <v>1.2</v>
      </c>
      <c r="J13" s="381"/>
      <c r="K13" s="382"/>
      <c r="L13" s="380">
        <f>'Data Record'!Z18</f>
        <v>0</v>
      </c>
      <c r="M13" s="381"/>
      <c r="N13" s="381"/>
      <c r="O13" s="383">
        <f>'Uncertainty Budget 0 to 13mm'!O10</f>
        <v>2.3102265466111039E-3</v>
      </c>
      <c r="P13" s="384"/>
      <c r="Q13" s="384"/>
      <c r="R13" s="385"/>
      <c r="S13" s="145"/>
      <c r="T13" s="145"/>
      <c r="U13" s="151"/>
      <c r="V13" s="151"/>
      <c r="W13" s="149"/>
    </row>
    <row r="14" spans="1:23" ht="21" customHeight="1">
      <c r="A14" s="149"/>
      <c r="B14" s="152"/>
      <c r="C14" s="145"/>
      <c r="D14" s="145"/>
      <c r="E14" s="145"/>
      <c r="F14" s="377">
        <f>'Data Record'!B19</f>
        <v>1.3</v>
      </c>
      <c r="G14" s="378"/>
      <c r="H14" s="379"/>
      <c r="I14" s="380">
        <f>'Data Record'!Q19</f>
        <v>1.3</v>
      </c>
      <c r="J14" s="381"/>
      <c r="K14" s="382"/>
      <c r="L14" s="380">
        <f>'Data Record'!Z19</f>
        <v>0</v>
      </c>
      <c r="M14" s="381"/>
      <c r="N14" s="381"/>
      <c r="O14" s="383">
        <f>'Uncertainty Budget 0 to 13mm'!O11</f>
        <v>2.3102353242328657E-3</v>
      </c>
      <c r="P14" s="384"/>
      <c r="Q14" s="384"/>
      <c r="R14" s="385"/>
      <c r="S14" s="145"/>
      <c r="T14" s="145"/>
      <c r="U14" s="151"/>
      <c r="V14" s="151"/>
      <c r="W14" s="149"/>
    </row>
    <row r="15" spans="1:23" ht="21" customHeight="1">
      <c r="A15" s="149"/>
      <c r="B15" s="152"/>
      <c r="C15" s="145"/>
      <c r="D15" s="145"/>
      <c r="E15" s="145"/>
      <c r="F15" s="377">
        <f>'Data Record'!B20</f>
        <v>1.4</v>
      </c>
      <c r="G15" s="378"/>
      <c r="H15" s="379"/>
      <c r="I15" s="380">
        <f>'Data Record'!Q20</f>
        <v>1.4</v>
      </c>
      <c r="J15" s="381"/>
      <c r="K15" s="382"/>
      <c r="L15" s="380">
        <f>'Data Record'!Z20</f>
        <v>0</v>
      </c>
      <c r="M15" s="381"/>
      <c r="N15" s="381"/>
      <c r="O15" s="383">
        <f>'Uncertainty Budget 0 to 13mm'!O12</f>
        <v>2.3102448650882588E-3</v>
      </c>
      <c r="P15" s="384"/>
      <c r="Q15" s="384"/>
      <c r="R15" s="385"/>
      <c r="S15" s="145"/>
      <c r="T15" s="145"/>
      <c r="U15" s="151"/>
      <c r="V15" s="151"/>
      <c r="W15" s="149"/>
    </row>
    <row r="16" spans="1:23" ht="21" customHeight="1">
      <c r="A16" s="149"/>
      <c r="B16" s="152"/>
      <c r="C16" s="145"/>
      <c r="D16" s="145"/>
      <c r="E16" s="145"/>
      <c r="F16" s="377">
        <f>'Data Record'!B21</f>
        <v>1.5</v>
      </c>
      <c r="G16" s="378"/>
      <c r="H16" s="379"/>
      <c r="I16" s="380">
        <f>'Data Record'!Q21</f>
        <v>1.5</v>
      </c>
      <c r="J16" s="381"/>
      <c r="K16" s="382"/>
      <c r="L16" s="380">
        <f>'Data Record'!Z21</f>
        <v>0</v>
      </c>
      <c r="M16" s="381"/>
      <c r="N16" s="381"/>
      <c r="O16" s="383">
        <f>'Uncertainty Budget 0 to 13mm'!O13</f>
        <v>2.3102551691678275E-3</v>
      </c>
      <c r="P16" s="384"/>
      <c r="Q16" s="384"/>
      <c r="R16" s="385"/>
      <c r="S16" s="145"/>
      <c r="T16" s="145"/>
      <c r="U16" s="151"/>
      <c r="V16" s="151"/>
      <c r="W16" s="149"/>
    </row>
    <row r="17" spans="1:23" ht="21" customHeight="1">
      <c r="A17" s="149"/>
      <c r="B17" s="152"/>
      <c r="C17" s="145"/>
      <c r="D17" s="145"/>
      <c r="E17" s="145"/>
      <c r="F17" s="377">
        <f>'Data Record'!B22</f>
        <v>2</v>
      </c>
      <c r="G17" s="378"/>
      <c r="H17" s="379"/>
      <c r="I17" s="380">
        <f>'Data Record'!Q22</f>
        <v>2</v>
      </c>
      <c r="J17" s="381"/>
      <c r="K17" s="382"/>
      <c r="L17" s="380">
        <f>'Data Record'!Z22</f>
        <v>0</v>
      </c>
      <c r="M17" s="381"/>
      <c r="N17" s="381"/>
      <c r="O17" s="383">
        <f>'Uncertainty Budget 0 to 13mm'!O14</f>
        <v>2.3102662364613592E-3</v>
      </c>
      <c r="P17" s="384"/>
      <c r="Q17" s="384"/>
      <c r="R17" s="385"/>
      <c r="S17" s="145"/>
      <c r="T17" s="145"/>
      <c r="U17" s="151"/>
      <c r="V17" s="151"/>
      <c r="W17" s="149"/>
    </row>
    <row r="18" spans="1:23" ht="21" customHeight="1">
      <c r="A18" s="149"/>
      <c r="B18" s="152"/>
      <c r="C18" s="145"/>
      <c r="D18" s="145"/>
      <c r="E18" s="145"/>
      <c r="F18" s="377">
        <f>'Data Record'!B23</f>
        <v>3</v>
      </c>
      <c r="G18" s="378"/>
      <c r="H18" s="379"/>
      <c r="I18" s="380">
        <f>'Data Record'!Q23</f>
        <v>3</v>
      </c>
      <c r="J18" s="381"/>
      <c r="K18" s="382"/>
      <c r="L18" s="380">
        <f>'Data Record'!Z23</f>
        <v>0</v>
      </c>
      <c r="M18" s="381"/>
      <c r="N18" s="381"/>
      <c r="O18" s="383">
        <f>'Uncertainty Budget 0 to 13mm'!O15</f>
        <v>2.3103330207281088E-3</v>
      </c>
      <c r="P18" s="384"/>
      <c r="Q18" s="384"/>
      <c r="R18" s="385"/>
      <c r="S18" s="145"/>
      <c r="T18" s="145"/>
      <c r="U18" s="151"/>
      <c r="V18" s="151"/>
      <c r="W18" s="149"/>
    </row>
    <row r="19" spans="1:23" ht="21" customHeight="1">
      <c r="A19" s="149"/>
      <c r="B19" s="152"/>
      <c r="C19" s="145"/>
      <c r="D19" s="145"/>
      <c r="E19" s="145"/>
      <c r="F19" s="377">
        <f>'Data Record'!B24</f>
        <v>4</v>
      </c>
      <c r="G19" s="378"/>
      <c r="H19" s="379"/>
      <c r="I19" s="380">
        <f>'Data Record'!Q24</f>
        <v>4</v>
      </c>
      <c r="J19" s="381"/>
      <c r="K19" s="382"/>
      <c r="L19" s="380">
        <f>'Data Record'!Z24</f>
        <v>0</v>
      </c>
      <c r="M19" s="381"/>
      <c r="N19" s="381"/>
      <c r="O19" s="383">
        <f>'Uncertainty Budget 0 to 13mm'!O16</f>
        <v>2.3105238222821539E-3</v>
      </c>
      <c r="P19" s="384"/>
      <c r="Q19" s="384"/>
      <c r="R19" s="385"/>
      <c r="S19" s="145"/>
      <c r="T19" s="145"/>
      <c r="U19" s="151"/>
      <c r="V19" s="151"/>
      <c r="W19" s="149"/>
    </row>
    <row r="20" spans="1:23" ht="21" customHeight="1">
      <c r="A20" s="149"/>
      <c r="B20" s="152"/>
      <c r="C20" s="145"/>
      <c r="D20" s="145"/>
      <c r="E20" s="145"/>
      <c r="F20" s="377">
        <f>'Data Record'!B25</f>
        <v>5</v>
      </c>
      <c r="G20" s="378"/>
      <c r="H20" s="379"/>
      <c r="I20" s="380">
        <f>'Data Record'!Q25</f>
        <v>5</v>
      </c>
      <c r="J20" s="381"/>
      <c r="K20" s="382"/>
      <c r="L20" s="380">
        <f>'Data Record'!Z25</f>
        <v>0</v>
      </c>
      <c r="M20" s="381"/>
      <c r="N20" s="381"/>
      <c r="O20" s="383">
        <f>'Uncertainty Budget 0 to 13mm'!O17</f>
        <v>2.3107909179903461E-3</v>
      </c>
      <c r="P20" s="384"/>
      <c r="Q20" s="384"/>
      <c r="R20" s="385"/>
      <c r="S20" s="145"/>
      <c r="T20" s="145"/>
      <c r="U20" s="151"/>
      <c r="V20" s="151"/>
      <c r="W20" s="149"/>
    </row>
    <row r="21" spans="1:23" ht="21" customHeight="1">
      <c r="A21" s="149"/>
      <c r="B21" s="152"/>
      <c r="C21" s="145"/>
      <c r="D21" s="145"/>
      <c r="E21" s="145"/>
      <c r="F21" s="377">
        <f>'Data Record'!B26</f>
        <v>6</v>
      </c>
      <c r="G21" s="378"/>
      <c r="H21" s="379"/>
      <c r="I21" s="380">
        <f>'Data Record'!Q26</f>
        <v>6</v>
      </c>
      <c r="J21" s="381"/>
      <c r="K21" s="382"/>
      <c r="L21" s="380">
        <f>'Data Record'!Z26</f>
        <v>0</v>
      </c>
      <c r="M21" s="381"/>
      <c r="N21" s="381"/>
      <c r="O21" s="383">
        <f>'Uncertainty Budget 0 to 13mm'!O18</f>
        <v>2.3111342814009458E-3</v>
      </c>
      <c r="P21" s="384"/>
      <c r="Q21" s="384"/>
      <c r="R21" s="385"/>
      <c r="S21" s="145"/>
      <c r="T21" s="145"/>
      <c r="U21" s="151"/>
      <c r="V21" s="151"/>
      <c r="W21" s="149"/>
    </row>
    <row r="22" spans="1:23" ht="21" customHeight="1">
      <c r="A22" s="149"/>
      <c r="B22" s="152"/>
      <c r="C22" s="145"/>
      <c r="D22" s="145"/>
      <c r="E22" s="145"/>
      <c r="F22" s="377">
        <f>'Data Record'!B27</f>
        <v>7</v>
      </c>
      <c r="G22" s="378"/>
      <c r="H22" s="379"/>
      <c r="I22" s="380">
        <f>'Data Record'!Q27</f>
        <v>7</v>
      </c>
      <c r="J22" s="381"/>
      <c r="K22" s="382"/>
      <c r="L22" s="380">
        <f>'Data Record'!Z27</f>
        <v>0</v>
      </c>
      <c r="M22" s="381"/>
      <c r="N22" s="381"/>
      <c r="O22" s="383">
        <f>'Uncertainty Budget 0 to 13mm'!O19</f>
        <v>2.3115538785270255E-3</v>
      </c>
      <c r="P22" s="384"/>
      <c r="Q22" s="384"/>
      <c r="R22" s="385"/>
      <c r="S22" s="145"/>
      <c r="T22" s="145"/>
      <c r="U22" s="151"/>
      <c r="V22" s="151"/>
      <c r="W22" s="149"/>
    </row>
    <row r="23" spans="1:23" ht="21" customHeight="1">
      <c r="A23" s="149"/>
      <c r="B23" s="152"/>
      <c r="C23" s="145"/>
      <c r="D23" s="145"/>
      <c r="E23" s="145"/>
      <c r="F23" s="377">
        <f>'Data Record'!B28</f>
        <v>8</v>
      </c>
      <c r="G23" s="378"/>
      <c r="H23" s="379"/>
      <c r="I23" s="380">
        <f>'Data Record'!Q28</f>
        <v>8</v>
      </c>
      <c r="J23" s="381"/>
      <c r="K23" s="382"/>
      <c r="L23" s="380">
        <f>'Data Record'!Z28</f>
        <v>0</v>
      </c>
      <c r="M23" s="381"/>
      <c r="N23" s="381"/>
      <c r="O23" s="383">
        <f>'Uncertainty Budget 0 to 13mm'!O20</f>
        <v>2.3120496678632721E-3</v>
      </c>
      <c r="P23" s="384"/>
      <c r="Q23" s="384"/>
      <c r="R23" s="385"/>
      <c r="S23" s="145"/>
      <c r="T23" s="145"/>
      <c r="U23" s="151"/>
      <c r="V23" s="151"/>
      <c r="W23" s="149"/>
    </row>
    <row r="24" spans="1:23" ht="21" customHeight="1">
      <c r="A24" s="149"/>
      <c r="B24" s="152"/>
      <c r="C24" s="145"/>
      <c r="D24" s="145"/>
      <c r="E24" s="145"/>
      <c r="F24" s="377">
        <f>'Data Record'!B29</f>
        <v>9</v>
      </c>
      <c r="G24" s="378"/>
      <c r="H24" s="379"/>
      <c r="I24" s="380">
        <f>'Data Record'!Q29</f>
        <v>9</v>
      </c>
      <c r="J24" s="381"/>
      <c r="K24" s="382"/>
      <c r="L24" s="380">
        <f>'Data Record'!Z29</f>
        <v>0</v>
      </c>
      <c r="M24" s="381"/>
      <c r="N24" s="381"/>
      <c r="O24" s="383">
        <f>'Uncertainty Budget 0 to 13mm'!O21</f>
        <v>2.3126216004064884E-3</v>
      </c>
      <c r="P24" s="384"/>
      <c r="Q24" s="384"/>
      <c r="R24" s="385"/>
      <c r="S24" s="145"/>
      <c r="T24" s="145"/>
      <c r="U24" s="151"/>
      <c r="V24" s="151"/>
      <c r="W24" s="149"/>
    </row>
    <row r="25" spans="1:23" ht="21" customHeight="1">
      <c r="A25" s="149"/>
      <c r="B25" s="152"/>
      <c r="C25" s="145"/>
      <c r="D25" s="145"/>
      <c r="E25" s="145"/>
      <c r="F25" s="377">
        <f>'Data Record'!B30</f>
        <v>10</v>
      </c>
      <c r="G25" s="378"/>
      <c r="H25" s="379"/>
      <c r="I25" s="380">
        <f>'Data Record'!Q30</f>
        <v>10</v>
      </c>
      <c r="J25" s="381"/>
      <c r="K25" s="382"/>
      <c r="L25" s="380">
        <f>'Data Record'!Z30</f>
        <v>0</v>
      </c>
      <c r="M25" s="381"/>
      <c r="N25" s="381"/>
      <c r="O25" s="383">
        <f>'Uncertainty Budget 0 to 13mm'!O22</f>
        <v>2.3132696196797582E-3</v>
      </c>
      <c r="P25" s="384"/>
      <c r="Q25" s="384"/>
      <c r="R25" s="385"/>
      <c r="S25" s="145"/>
      <c r="T25" s="145"/>
      <c r="U25" s="151"/>
      <c r="V25" s="151"/>
      <c r="W25" s="149"/>
    </row>
    <row r="26" spans="1:23" ht="21" customHeight="1">
      <c r="A26" s="149"/>
      <c r="B26" s="152"/>
      <c r="C26" s="145"/>
      <c r="D26" s="145"/>
      <c r="E26" s="145"/>
      <c r="F26" s="377">
        <f>'Data Record'!B31</f>
        <v>11</v>
      </c>
      <c r="G26" s="378"/>
      <c r="H26" s="379"/>
      <c r="I26" s="380">
        <f>'Data Record'!Q31</f>
        <v>11</v>
      </c>
      <c r="J26" s="381"/>
      <c r="K26" s="382"/>
      <c r="L26" s="380">
        <f>'Data Record'!Z31</f>
        <v>0</v>
      </c>
      <c r="M26" s="381"/>
      <c r="N26" s="381"/>
      <c r="O26" s="383">
        <f>'Uncertainty Budget 0 to 13mm'!O23</f>
        <v>2.3142745443586999E-3</v>
      </c>
      <c r="P26" s="384"/>
      <c r="Q26" s="384"/>
      <c r="R26" s="385"/>
      <c r="S26" s="145"/>
      <c r="T26" s="145"/>
      <c r="U26" s="151"/>
      <c r="V26" s="151"/>
      <c r="W26" s="149"/>
    </row>
    <row r="27" spans="1:23" ht="21" customHeight="1">
      <c r="A27" s="149"/>
      <c r="B27" s="152"/>
      <c r="C27" s="145"/>
      <c r="D27" s="145"/>
      <c r="E27" s="145"/>
      <c r="F27" s="377">
        <f>'Data Record'!B32</f>
        <v>12</v>
      </c>
      <c r="G27" s="378"/>
      <c r="H27" s="379"/>
      <c r="I27" s="380">
        <f>'Data Record'!Q32</f>
        <v>12</v>
      </c>
      <c r="J27" s="381"/>
      <c r="K27" s="382"/>
      <c r="L27" s="380">
        <f>'Data Record'!Z32</f>
        <v>0</v>
      </c>
      <c r="M27" s="381"/>
      <c r="N27" s="381"/>
      <c r="O27" s="383">
        <f>'Uncertainty Budget 0 to 13mm'!O24</f>
        <v>2.3150744408477813E-3</v>
      </c>
      <c r="P27" s="384"/>
      <c r="Q27" s="384"/>
      <c r="R27" s="385"/>
      <c r="S27" s="145"/>
      <c r="T27" s="145"/>
      <c r="U27" s="151"/>
      <c r="V27" s="151"/>
      <c r="W27" s="149"/>
    </row>
    <row r="28" spans="1:23" ht="21" customHeight="1">
      <c r="A28" s="149"/>
      <c r="B28" s="152"/>
      <c r="C28" s="145"/>
      <c r="D28" s="145"/>
      <c r="E28" s="145"/>
      <c r="F28" s="386">
        <f>'Data Record'!B33</f>
        <v>13</v>
      </c>
      <c r="G28" s="387"/>
      <c r="H28" s="388"/>
      <c r="I28" s="389">
        <f>'Data Record'!Q33</f>
        <v>13</v>
      </c>
      <c r="J28" s="390"/>
      <c r="K28" s="391"/>
      <c r="L28" s="389">
        <f>'Data Record'!Z33</f>
        <v>0</v>
      </c>
      <c r="M28" s="390"/>
      <c r="N28" s="390"/>
      <c r="O28" s="392">
        <f>'Uncertainty Budget 0 to 13mm'!O25</f>
        <v>2.31595020096144E-3</v>
      </c>
      <c r="P28" s="393"/>
      <c r="Q28" s="393"/>
      <c r="R28" s="394"/>
      <c r="S28" s="145"/>
      <c r="T28" s="145"/>
      <c r="U28" s="151"/>
      <c r="V28" s="151"/>
      <c r="W28" s="149"/>
    </row>
    <row r="29" spans="1:23" ht="21" customHeight="1">
      <c r="A29" s="149"/>
      <c r="B29" s="152"/>
      <c r="C29" s="145"/>
      <c r="D29" s="145"/>
      <c r="E29" s="145"/>
      <c r="F29" s="251"/>
      <c r="G29" s="251"/>
      <c r="H29" s="251"/>
      <c r="I29" s="205"/>
      <c r="J29" s="205"/>
      <c r="K29" s="205"/>
      <c r="L29" s="205"/>
      <c r="M29" s="205"/>
      <c r="N29" s="205"/>
      <c r="O29" s="252"/>
      <c r="P29" s="252"/>
      <c r="Q29" s="252"/>
      <c r="R29" s="252"/>
      <c r="S29" s="145"/>
      <c r="T29" s="145"/>
      <c r="U29" s="151"/>
      <c r="V29" s="151"/>
      <c r="W29" s="149"/>
    </row>
    <row r="30" spans="1:23" ht="20.100000000000001" customHeight="1">
      <c r="A30" s="149"/>
      <c r="B30" s="153" t="s">
        <v>60</v>
      </c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36"/>
      <c r="V30" s="136"/>
      <c r="W30" s="149"/>
    </row>
    <row r="31" spans="1:23" ht="20.100000000000001" customHeight="1">
      <c r="A31" s="149"/>
      <c r="B31" s="65" t="s">
        <v>61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136"/>
      <c r="V31" s="136"/>
      <c r="W31" s="149"/>
    </row>
    <row r="32" spans="1:23" ht="20.100000000000001" customHeight="1">
      <c r="A32" s="65" t="s">
        <v>62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136"/>
      <c r="V32" s="136"/>
      <c r="W32" s="149"/>
    </row>
    <row r="33" spans="1:23" ht="20.100000000000001" customHeight="1">
      <c r="A33" s="149"/>
      <c r="B33" s="376" t="s">
        <v>63</v>
      </c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6"/>
      <c r="P33" s="376"/>
      <c r="Q33" s="376"/>
      <c r="R33" s="376"/>
      <c r="S33" s="376"/>
      <c r="T33" s="376"/>
      <c r="U33" s="376"/>
      <c r="V33" s="376"/>
      <c r="W33" s="149"/>
    </row>
    <row r="34" spans="1:23" ht="17.100000000000001" customHeight="1">
      <c r="A34" s="149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49"/>
    </row>
    <row r="35" spans="1:23" ht="17.100000000000001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</row>
    <row r="36" spans="1:23" ht="17.100000000000001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</row>
    <row r="37" spans="1:23" ht="17.100000000000001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</row>
    <row r="38" spans="1:23" ht="17.100000000000001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</row>
    <row r="39" spans="1:23" ht="17.100000000000001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</row>
    <row r="40" spans="1:23" ht="17.100000000000001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</row>
    <row r="41" spans="1:23" ht="17.100000000000001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</row>
    <row r="42" spans="1:23" ht="17.100000000000001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</row>
    <row r="43" spans="1:23" ht="17.100000000000001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</row>
    <row r="44" spans="1:23" ht="17.100000000000001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</row>
    <row r="45" spans="1:23" ht="17.100000000000001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</row>
    <row r="46" spans="1:23" ht="17.100000000000001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</row>
    <row r="47" spans="1:23" ht="17.100000000000001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</row>
    <row r="48" spans="1:23" ht="17.100000000000001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</row>
    <row r="49" spans="1:23" ht="17.100000000000001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</row>
    <row r="50" spans="1:23" ht="17.100000000000001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</row>
    <row r="51" spans="1:23" ht="17.100000000000001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</row>
    <row r="52" spans="1:23" ht="17.100000000000001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</row>
    <row r="53" spans="1:23" ht="17.100000000000001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</row>
    <row r="54" spans="1:23" ht="17.100000000000001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</row>
    <row r="55" spans="1:23" ht="17.100000000000001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</row>
    <row r="56" spans="1:23" ht="17.100000000000001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</row>
    <row r="57" spans="1:23" ht="17.100000000000001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</row>
    <row r="58" spans="1:23" ht="17.100000000000001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</row>
    <row r="59" spans="1:23" ht="17.100000000000001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</row>
    <row r="60" spans="1:23" ht="17.100000000000001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</row>
    <row r="61" spans="1:23" ht="17.100000000000001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</row>
    <row r="62" spans="1:23" ht="17.100000000000001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</row>
    <row r="63" spans="1:23" ht="17.100000000000001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</row>
    <row r="64" spans="1:23" ht="17.100000000000001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</row>
    <row r="65" spans="1:23" ht="17.100000000000001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</row>
    <row r="66" spans="1:23" ht="17.100000000000001" customHeight="1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</row>
    <row r="67" spans="1:23" ht="17.100000000000001" customHeight="1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</row>
    <row r="68" spans="1:23" ht="17.100000000000001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</row>
    <row r="69" spans="1:23" ht="17.100000000000001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</row>
    <row r="70" spans="1:23" ht="17.100000000000001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</row>
    <row r="71" spans="1:23" ht="17.100000000000001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</row>
    <row r="72" spans="1:23" ht="17.100000000000001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</row>
    <row r="73" spans="1:23" ht="17.100000000000001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</row>
    <row r="74" spans="1:23" ht="17.100000000000001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</row>
    <row r="75" spans="1:23" ht="17.100000000000001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</row>
    <row r="76" spans="1:23" ht="17.100000000000001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</row>
    <row r="77" spans="1:23" ht="17.100000000000001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</row>
    <row r="78" spans="1:23" ht="17.100000000000001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</row>
    <row r="79" spans="1:23" ht="17.100000000000001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</row>
    <row r="80" spans="1:23" ht="17.100000000000001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</row>
    <row r="81" spans="1:23" ht="17.100000000000001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</row>
    <row r="82" spans="1:23" ht="17.100000000000001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</row>
    <row r="83" spans="1:23" ht="17.100000000000001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</row>
    <row r="84" spans="1:23" ht="17.100000000000001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</row>
    <row r="85" spans="1:23" ht="17.100000000000001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</row>
    <row r="86" spans="1:23" ht="17.100000000000001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</row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</sheetData>
  <mergeCells count="83">
    <mergeCell ref="B3:V3"/>
    <mergeCell ref="P7:Q7"/>
    <mergeCell ref="O8:R9"/>
    <mergeCell ref="F10:H10"/>
    <mergeCell ref="I10:K10"/>
    <mergeCell ref="L10:N10"/>
    <mergeCell ref="O10:R10"/>
    <mergeCell ref="F8:H9"/>
    <mergeCell ref="I8:K9"/>
    <mergeCell ref="L8:N9"/>
    <mergeCell ref="F11:H11"/>
    <mergeCell ref="I11:K11"/>
    <mergeCell ref="L11:N11"/>
    <mergeCell ref="O11:R11"/>
    <mergeCell ref="F12:H12"/>
    <mergeCell ref="I12:K12"/>
    <mergeCell ref="L12:N12"/>
    <mergeCell ref="O12:R12"/>
    <mergeCell ref="F13:H13"/>
    <mergeCell ref="I13:K13"/>
    <mergeCell ref="L13:N13"/>
    <mergeCell ref="O13:R13"/>
    <mergeCell ref="F14:H14"/>
    <mergeCell ref="I14:K14"/>
    <mergeCell ref="L14:N14"/>
    <mergeCell ref="O14:R14"/>
    <mergeCell ref="F15:H15"/>
    <mergeCell ref="I15:K15"/>
    <mergeCell ref="L15:N15"/>
    <mergeCell ref="O15:R15"/>
    <mergeCell ref="F16:H16"/>
    <mergeCell ref="I16:K16"/>
    <mergeCell ref="L16:N16"/>
    <mergeCell ref="O16:R16"/>
    <mergeCell ref="F17:H17"/>
    <mergeCell ref="I17:K17"/>
    <mergeCell ref="L17:N17"/>
    <mergeCell ref="O17:R17"/>
    <mergeCell ref="F18:H18"/>
    <mergeCell ref="I18:K18"/>
    <mergeCell ref="L18:N18"/>
    <mergeCell ref="O18:R18"/>
    <mergeCell ref="F19:H19"/>
    <mergeCell ref="I19:K19"/>
    <mergeCell ref="L19:N19"/>
    <mergeCell ref="O19:R19"/>
    <mergeCell ref="F20:H20"/>
    <mergeCell ref="I20:K20"/>
    <mergeCell ref="L20:N20"/>
    <mergeCell ref="O20:R20"/>
    <mergeCell ref="F21:H21"/>
    <mergeCell ref="I21:K21"/>
    <mergeCell ref="L21:N21"/>
    <mergeCell ref="O21:R21"/>
    <mergeCell ref="F22:H22"/>
    <mergeCell ref="I22:K22"/>
    <mergeCell ref="L22:N22"/>
    <mergeCell ref="O22:R22"/>
    <mergeCell ref="F23:H23"/>
    <mergeCell ref="I23:K23"/>
    <mergeCell ref="L23:N23"/>
    <mergeCell ref="O23:R23"/>
    <mergeCell ref="F24:H24"/>
    <mergeCell ref="I24:K24"/>
    <mergeCell ref="L24:N24"/>
    <mergeCell ref="O24:R24"/>
    <mergeCell ref="F25:H25"/>
    <mergeCell ref="I25:K25"/>
    <mergeCell ref="L25:N25"/>
    <mergeCell ref="O25:R25"/>
    <mergeCell ref="F26:H26"/>
    <mergeCell ref="I26:K26"/>
    <mergeCell ref="L26:N26"/>
    <mergeCell ref="O26:R26"/>
    <mergeCell ref="B33:V33"/>
    <mergeCell ref="F27:H27"/>
    <mergeCell ref="I27:K27"/>
    <mergeCell ref="L27:N27"/>
    <mergeCell ref="O27:R27"/>
    <mergeCell ref="F28:H28"/>
    <mergeCell ref="I28:K28"/>
    <mergeCell ref="L28:N28"/>
    <mergeCell ref="O28:R28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workbookViewId="0">
      <selection activeCell="N8" sqref="N8:N26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18" t="s">
        <v>25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6" ht="9.75" customHeight="1">
      <c r="B3" s="156"/>
      <c r="C3" s="3"/>
      <c r="D3" s="7"/>
      <c r="E3" s="156"/>
      <c r="F3" s="156"/>
      <c r="G3" s="5"/>
      <c r="H3" s="5"/>
      <c r="I3" s="6"/>
      <c r="J3" s="6"/>
      <c r="K3" s="3"/>
      <c r="L3" s="3"/>
      <c r="P3" s="8"/>
    </row>
    <row r="4" spans="1:16" ht="18" customHeight="1">
      <c r="B4" s="419"/>
      <c r="C4" s="419"/>
      <c r="D4" s="419"/>
      <c r="E4" s="419"/>
      <c r="F4" s="419"/>
      <c r="G4" s="3"/>
      <c r="H4" s="3"/>
      <c r="O4" s="3" t="s">
        <v>86</v>
      </c>
    </row>
    <row r="5" spans="1:16" ht="21" customHeight="1">
      <c r="B5" s="11" t="s">
        <v>0</v>
      </c>
      <c r="C5" s="420" t="s">
        <v>2</v>
      </c>
      <c r="D5" s="421"/>
      <c r="E5" s="420" t="s">
        <v>24</v>
      </c>
      <c r="F5" s="421"/>
      <c r="G5" s="422" t="s">
        <v>1</v>
      </c>
      <c r="H5" s="423"/>
      <c r="I5" s="420" t="s">
        <v>20</v>
      </c>
      <c r="J5" s="421"/>
      <c r="K5" s="424" t="s">
        <v>3</v>
      </c>
      <c r="L5" s="424" t="s">
        <v>4</v>
      </c>
      <c r="M5" s="424" t="s">
        <v>5</v>
      </c>
      <c r="N5" s="424" t="s">
        <v>6</v>
      </c>
      <c r="O5" s="248" t="s">
        <v>117</v>
      </c>
    </row>
    <row r="6" spans="1:16" ht="21" customHeight="1">
      <c r="B6" s="249" t="s">
        <v>7</v>
      </c>
      <c r="C6" s="426" t="s">
        <v>7</v>
      </c>
      <c r="D6" s="427"/>
      <c r="E6" s="426" t="s">
        <v>7</v>
      </c>
      <c r="F6" s="427"/>
      <c r="G6" s="426" t="s">
        <v>7</v>
      </c>
      <c r="H6" s="427"/>
      <c r="I6" s="426" t="s">
        <v>7</v>
      </c>
      <c r="J6" s="427"/>
      <c r="K6" s="425"/>
      <c r="L6" s="425"/>
      <c r="M6" s="425"/>
      <c r="N6" s="425"/>
      <c r="O6" s="250"/>
    </row>
    <row r="7" spans="1:16" ht="21" customHeight="1">
      <c r="B7" s="13" t="s">
        <v>8</v>
      </c>
      <c r="C7" s="13" t="s">
        <v>8</v>
      </c>
      <c r="D7" s="14" t="s">
        <v>4</v>
      </c>
      <c r="E7" s="13" t="s">
        <v>8</v>
      </c>
      <c r="F7" s="14" t="s">
        <v>4</v>
      </c>
      <c r="G7" s="13" t="s">
        <v>8</v>
      </c>
      <c r="H7" s="14" t="s">
        <v>4</v>
      </c>
      <c r="I7" s="13" t="s">
        <v>8</v>
      </c>
      <c r="J7" s="14" t="s">
        <v>4</v>
      </c>
      <c r="K7" s="13" t="s">
        <v>8</v>
      </c>
      <c r="L7" s="13" t="s">
        <v>8</v>
      </c>
      <c r="M7" s="13" t="s">
        <v>8</v>
      </c>
      <c r="N7" s="15" t="s">
        <v>8</v>
      </c>
      <c r="O7" s="13" t="s">
        <v>8</v>
      </c>
      <c r="P7" s="16"/>
    </row>
    <row r="8" spans="1:16" ht="18" customHeight="1">
      <c r="A8" s="12"/>
      <c r="B8" s="64">
        <f>'Data Record'!B15</f>
        <v>0</v>
      </c>
      <c r="C8" s="21">
        <f>'Data Record'!T15</f>
        <v>0</v>
      </c>
      <c r="D8" s="20">
        <f t="shared" ref="D8:D25" si="0">C8/1</f>
        <v>0</v>
      </c>
      <c r="E8" s="182">
        <f>'Uncert of STD'!P24</f>
        <v>5.9999999999999995E-5</v>
      </c>
      <c r="F8" s="18">
        <f t="shared" ref="F8:F25" si="1">E8/2</f>
        <v>2.9999999999999997E-5</v>
      </c>
      <c r="G8" s="20">
        <f t="shared" ref="G8:G25" si="2">((B8)*(11.5*10^-6)*1)</f>
        <v>0</v>
      </c>
      <c r="H8" s="20">
        <f t="shared" ref="H8:H25" si="3">G8/SQRT(3)</f>
        <v>0</v>
      </c>
      <c r="I8" s="19">
        <f>'Data Record'!P8/5</f>
        <v>2E-3</v>
      </c>
      <c r="J8" s="22">
        <f t="shared" ref="J8:J25" si="4">(I8/SQRT(3))</f>
        <v>1.1547005383792516E-3</v>
      </c>
      <c r="K8" s="20">
        <f t="shared" ref="K8:K25" si="5">SQRT(D8^2+F8^2+H8^2+J8^2)</f>
        <v>1.1550901840693365E-3</v>
      </c>
      <c r="L8" s="23">
        <f t="shared" ref="L8:L25" si="6">K8/1</f>
        <v>1.1550901840693365E-3</v>
      </c>
      <c r="M8" s="24" t="str">
        <f>IF(D8=0,"∞",(K8^4/(D8^4/3)))</f>
        <v>∞</v>
      </c>
      <c r="N8" s="17">
        <f>IF(M8="∞",2,_xlfn.T.INV.2T(0.0455,M8))</f>
        <v>2</v>
      </c>
      <c r="O8" s="181">
        <f t="shared" ref="O8:O25" si="7">K8*N8</f>
        <v>2.310180368138673E-3</v>
      </c>
      <c r="P8" s="16"/>
    </row>
    <row r="9" spans="1:16" ht="18" customHeight="1">
      <c r="A9" s="12"/>
      <c r="B9" s="64">
        <f>'Data Record'!B16</f>
        <v>1</v>
      </c>
      <c r="C9" s="21">
        <f>'Data Record'!T16</f>
        <v>0</v>
      </c>
      <c r="D9" s="20">
        <f t="shared" si="0"/>
        <v>0</v>
      </c>
      <c r="E9" s="182">
        <f>'Uncert of STD'!P15</f>
        <v>5.9999999999999995E-5</v>
      </c>
      <c r="F9" s="18">
        <f t="shared" si="1"/>
        <v>2.9999999999999997E-5</v>
      </c>
      <c r="G9" s="20">
        <f t="shared" si="2"/>
        <v>1.15E-5</v>
      </c>
      <c r="H9" s="20">
        <f t="shared" si="3"/>
        <v>6.6395280956806965E-6</v>
      </c>
      <c r="I9" s="19">
        <f t="shared" ref="I9:I26" si="8">I8</f>
        <v>2E-3</v>
      </c>
      <c r="J9" s="22">
        <f t="shared" si="4"/>
        <v>1.1547005383792516E-3</v>
      </c>
      <c r="K9" s="20">
        <f t="shared" si="5"/>
        <v>1.1551092661158367E-3</v>
      </c>
      <c r="L9" s="23">
        <f t="shared" si="6"/>
        <v>1.1551092661158367E-3</v>
      </c>
      <c r="M9" s="24" t="str">
        <f t="shared" ref="M9:M26" si="9">IF(D9=0,"∞",(K9^4/(D9^4/3)))</f>
        <v>∞</v>
      </c>
      <c r="N9" s="17">
        <f t="shared" ref="N9:N26" si="10">IF(M9="∞",2,_xlfn.T.INV.2T(0.0455,M9))</f>
        <v>2</v>
      </c>
      <c r="O9" s="181">
        <f>K9*N9</f>
        <v>2.3102185322316734E-3</v>
      </c>
      <c r="P9" s="16"/>
    </row>
    <row r="10" spans="1:16" ht="18" customHeight="1">
      <c r="A10" s="12"/>
      <c r="B10" s="64">
        <f>'Data Record'!B17</f>
        <v>1.1000000000000001</v>
      </c>
      <c r="C10" s="21">
        <f>'Data Record'!T17</f>
        <v>0</v>
      </c>
      <c r="D10" s="20">
        <f t="shared" si="0"/>
        <v>0</v>
      </c>
      <c r="E10" s="182">
        <f>'Uncert of STD'!P16</f>
        <v>5.9999999999999995E-5</v>
      </c>
      <c r="F10" s="18">
        <f t="shared" si="1"/>
        <v>2.9999999999999997E-5</v>
      </c>
      <c r="G10" s="20">
        <f t="shared" si="2"/>
        <v>1.2650000000000001E-5</v>
      </c>
      <c r="H10" s="20">
        <f t="shared" si="3"/>
        <v>7.3034809052487669E-6</v>
      </c>
      <c r="I10" s="19">
        <f t="shared" si="8"/>
        <v>2E-3</v>
      </c>
      <c r="J10" s="22">
        <f t="shared" si="4"/>
        <v>1.1547005383792516E-3</v>
      </c>
      <c r="K10" s="20">
        <f t="shared" si="5"/>
        <v>1.1551132733055519E-3</v>
      </c>
      <c r="L10" s="23">
        <f t="shared" si="6"/>
        <v>1.1551132733055519E-3</v>
      </c>
      <c r="M10" s="24" t="str">
        <f t="shared" si="9"/>
        <v>∞</v>
      </c>
      <c r="N10" s="17">
        <f t="shared" si="10"/>
        <v>2</v>
      </c>
      <c r="O10" s="181">
        <f t="shared" si="7"/>
        <v>2.3102265466111039E-3</v>
      </c>
      <c r="P10" s="16"/>
    </row>
    <row r="11" spans="1:16" s="12" customFormat="1" ht="18" customHeight="1">
      <c r="B11" s="64">
        <f>'Data Record'!B18</f>
        <v>1.2</v>
      </c>
      <c r="C11" s="21">
        <f>'Data Record'!T18</f>
        <v>0</v>
      </c>
      <c r="D11" s="20">
        <f t="shared" si="0"/>
        <v>0</v>
      </c>
      <c r="E11" s="182">
        <f>'Uncert of STD'!P17</f>
        <v>5.9999999999999995E-5</v>
      </c>
      <c r="F11" s="18">
        <f t="shared" si="1"/>
        <v>2.9999999999999997E-5</v>
      </c>
      <c r="G11" s="20">
        <f t="shared" si="2"/>
        <v>1.38E-5</v>
      </c>
      <c r="H11" s="20">
        <f t="shared" si="3"/>
        <v>7.9674337148168365E-6</v>
      </c>
      <c r="I11" s="19">
        <f t="shared" si="8"/>
        <v>2E-3</v>
      </c>
      <c r="J11" s="22">
        <f t="shared" si="4"/>
        <v>1.1547005383792516E-3</v>
      </c>
      <c r="K11" s="20">
        <f t="shared" si="5"/>
        <v>1.1551176621164329E-3</v>
      </c>
      <c r="L11" s="23">
        <f t="shared" si="6"/>
        <v>1.1551176621164329E-3</v>
      </c>
      <c r="M11" s="24" t="str">
        <f t="shared" si="9"/>
        <v>∞</v>
      </c>
      <c r="N11" s="17">
        <f t="shared" si="10"/>
        <v>2</v>
      </c>
      <c r="O11" s="181">
        <f t="shared" si="7"/>
        <v>2.3102353242328657E-3</v>
      </c>
      <c r="P11" s="25"/>
    </row>
    <row r="12" spans="1:16" s="12" customFormat="1" ht="18" customHeight="1">
      <c r="B12" s="64">
        <f>'Data Record'!B19</f>
        <v>1.3</v>
      </c>
      <c r="C12" s="21">
        <f>'Data Record'!T19</f>
        <v>0</v>
      </c>
      <c r="D12" s="20">
        <f t="shared" si="0"/>
        <v>0</v>
      </c>
      <c r="E12" s="182">
        <f>'Uncert of STD'!P18</f>
        <v>5.9999999999999995E-5</v>
      </c>
      <c r="F12" s="18">
        <f t="shared" si="1"/>
        <v>2.9999999999999997E-5</v>
      </c>
      <c r="G12" s="20">
        <f t="shared" si="2"/>
        <v>1.4950000000000001E-5</v>
      </c>
      <c r="H12" s="20">
        <f t="shared" si="3"/>
        <v>8.6313865243849061E-6</v>
      </c>
      <c r="I12" s="19">
        <f t="shared" si="8"/>
        <v>2E-3</v>
      </c>
      <c r="J12" s="22">
        <f t="shared" si="4"/>
        <v>1.1547005383792516E-3</v>
      </c>
      <c r="K12" s="20">
        <f t="shared" si="5"/>
        <v>1.1551224325441294E-3</v>
      </c>
      <c r="L12" s="23">
        <f t="shared" si="6"/>
        <v>1.1551224325441294E-3</v>
      </c>
      <c r="M12" s="24" t="str">
        <f>IF(D12=0,"∞",(K12^4/(D12^4/3)))</f>
        <v>∞</v>
      </c>
      <c r="N12" s="17">
        <f t="shared" si="10"/>
        <v>2</v>
      </c>
      <c r="O12" s="181">
        <f t="shared" si="7"/>
        <v>2.3102448650882588E-3</v>
      </c>
      <c r="P12" s="25"/>
    </row>
    <row r="13" spans="1:16" s="12" customFormat="1" ht="18" customHeight="1">
      <c r="B13" s="64">
        <f>'Data Record'!B20</f>
        <v>1.4</v>
      </c>
      <c r="C13" s="21">
        <f>'Data Record'!T20</f>
        <v>0</v>
      </c>
      <c r="D13" s="20">
        <f t="shared" si="0"/>
        <v>0</v>
      </c>
      <c r="E13" s="182">
        <f>'Uncert of STD'!P19</f>
        <v>5.9999999999999995E-5</v>
      </c>
      <c r="F13" s="18">
        <f t="shared" si="1"/>
        <v>2.9999999999999997E-5</v>
      </c>
      <c r="G13" s="20">
        <f t="shared" si="2"/>
        <v>1.6099999999999998E-5</v>
      </c>
      <c r="H13" s="20">
        <f t="shared" si="3"/>
        <v>9.2953393339529739E-6</v>
      </c>
      <c r="I13" s="19">
        <f t="shared" si="8"/>
        <v>2E-3</v>
      </c>
      <c r="J13" s="22">
        <f t="shared" si="4"/>
        <v>1.1547005383792516E-3</v>
      </c>
      <c r="K13" s="20">
        <f t="shared" si="5"/>
        <v>1.1551275845839138E-3</v>
      </c>
      <c r="L13" s="23">
        <f t="shared" si="6"/>
        <v>1.1551275845839138E-3</v>
      </c>
      <c r="M13" s="24" t="str">
        <f t="shared" si="9"/>
        <v>∞</v>
      </c>
      <c r="N13" s="17">
        <f t="shared" si="10"/>
        <v>2</v>
      </c>
      <c r="O13" s="181">
        <f t="shared" si="7"/>
        <v>2.3102551691678275E-3</v>
      </c>
      <c r="P13" s="25"/>
    </row>
    <row r="14" spans="1:16" s="12" customFormat="1" ht="18" customHeight="1">
      <c r="B14" s="64">
        <f>'Data Record'!B21</f>
        <v>1.5</v>
      </c>
      <c r="C14" s="21">
        <f>'Data Record'!T21</f>
        <v>0</v>
      </c>
      <c r="D14" s="20">
        <f t="shared" si="0"/>
        <v>0</v>
      </c>
      <c r="E14" s="182">
        <f>'Uncert of STD'!P25</f>
        <v>5.9999999999999995E-5</v>
      </c>
      <c r="F14" s="18">
        <f t="shared" si="1"/>
        <v>2.9999999999999997E-5</v>
      </c>
      <c r="G14" s="20">
        <f t="shared" si="2"/>
        <v>1.7249999999999999E-5</v>
      </c>
      <c r="H14" s="20">
        <f t="shared" si="3"/>
        <v>9.9592921435210452E-6</v>
      </c>
      <c r="I14" s="19">
        <f t="shared" si="8"/>
        <v>2E-3</v>
      </c>
      <c r="J14" s="22">
        <f t="shared" si="4"/>
        <v>1.1547005383792516E-3</v>
      </c>
      <c r="K14" s="20">
        <f t="shared" si="5"/>
        <v>1.1551331182306796E-3</v>
      </c>
      <c r="L14" s="23">
        <f t="shared" si="6"/>
        <v>1.1551331182306796E-3</v>
      </c>
      <c r="M14" s="24" t="str">
        <f>IF(D14=0,"∞",(K14^4/(D14^4/3)))</f>
        <v>∞</v>
      </c>
      <c r="N14" s="17">
        <f t="shared" si="10"/>
        <v>2</v>
      </c>
      <c r="O14" s="181">
        <f t="shared" si="7"/>
        <v>2.3102662364613592E-3</v>
      </c>
      <c r="P14" s="25"/>
    </row>
    <row r="15" spans="1:16" s="12" customFormat="1" ht="18" customHeight="1">
      <c r="B15" s="64">
        <f>'Data Record'!B22</f>
        <v>2</v>
      </c>
      <c r="C15" s="21">
        <f>'Data Record'!T22</f>
        <v>0</v>
      </c>
      <c r="D15" s="20">
        <f t="shared" si="0"/>
        <v>0</v>
      </c>
      <c r="E15" s="182">
        <f>'Uncert of STD'!P26</f>
        <v>5.9999999999999995E-5</v>
      </c>
      <c r="F15" s="18">
        <f t="shared" si="1"/>
        <v>2.9999999999999997E-5</v>
      </c>
      <c r="G15" s="20">
        <f t="shared" si="2"/>
        <v>2.3E-5</v>
      </c>
      <c r="H15" s="20">
        <f t="shared" si="3"/>
        <v>1.3279056191361393E-5</v>
      </c>
      <c r="I15" s="19">
        <f t="shared" si="8"/>
        <v>2E-3</v>
      </c>
      <c r="J15" s="22">
        <f t="shared" si="4"/>
        <v>1.1547005383792516E-3</v>
      </c>
      <c r="K15" s="20">
        <f t="shared" si="5"/>
        <v>1.1551665103640544E-3</v>
      </c>
      <c r="L15" s="23">
        <f t="shared" si="6"/>
        <v>1.1551665103640544E-3</v>
      </c>
      <c r="M15" s="24" t="str">
        <f t="shared" si="9"/>
        <v>∞</v>
      </c>
      <c r="N15" s="17">
        <f t="shared" si="10"/>
        <v>2</v>
      </c>
      <c r="O15" s="181">
        <f t="shared" si="7"/>
        <v>2.3103330207281088E-3</v>
      </c>
      <c r="P15" s="25"/>
    </row>
    <row r="16" spans="1:16" s="12" customFormat="1" ht="18" customHeight="1">
      <c r="B16" s="64">
        <f>'Data Record'!B23</f>
        <v>3</v>
      </c>
      <c r="C16" s="21">
        <f>'Data Record'!T23</f>
        <v>0</v>
      </c>
      <c r="D16" s="20">
        <f t="shared" si="0"/>
        <v>0</v>
      </c>
      <c r="E16" s="182">
        <f>'Uncert of STD'!P27</f>
        <v>5.9999999999999995E-5</v>
      </c>
      <c r="F16" s="18">
        <f t="shared" si="1"/>
        <v>2.9999999999999997E-5</v>
      </c>
      <c r="G16" s="20">
        <f t="shared" si="2"/>
        <v>3.4499999999999998E-5</v>
      </c>
      <c r="H16" s="20">
        <f t="shared" si="3"/>
        <v>1.991858428704209E-5</v>
      </c>
      <c r="I16" s="19">
        <f t="shared" si="8"/>
        <v>2E-3</v>
      </c>
      <c r="J16" s="22">
        <f t="shared" si="4"/>
        <v>1.1547005383792516E-3</v>
      </c>
      <c r="K16" s="20">
        <f t="shared" si="5"/>
        <v>1.155261911141077E-3</v>
      </c>
      <c r="L16" s="23">
        <f t="shared" si="6"/>
        <v>1.155261911141077E-3</v>
      </c>
      <c r="M16" s="24" t="str">
        <f t="shared" si="9"/>
        <v>∞</v>
      </c>
      <c r="N16" s="17">
        <f t="shared" si="10"/>
        <v>2</v>
      </c>
      <c r="O16" s="181">
        <f t="shared" si="7"/>
        <v>2.3105238222821539E-3</v>
      </c>
      <c r="P16" s="25"/>
    </row>
    <row r="17" spans="1:16" s="12" customFormat="1" ht="18" customHeight="1">
      <c r="B17" s="64">
        <f>'Data Record'!B24</f>
        <v>4</v>
      </c>
      <c r="C17" s="21">
        <f>'Data Record'!T24</f>
        <v>0</v>
      </c>
      <c r="D17" s="20">
        <f t="shared" si="0"/>
        <v>0</v>
      </c>
      <c r="E17" s="182">
        <f>'Uncert of STD'!P28</f>
        <v>5.9999999999999995E-5</v>
      </c>
      <c r="F17" s="18">
        <f t="shared" si="1"/>
        <v>2.9999999999999997E-5</v>
      </c>
      <c r="G17" s="20">
        <f t="shared" si="2"/>
        <v>4.6E-5</v>
      </c>
      <c r="H17" s="20">
        <f t="shared" si="3"/>
        <v>2.6558112382722786E-5</v>
      </c>
      <c r="I17" s="19">
        <f t="shared" si="8"/>
        <v>2E-3</v>
      </c>
      <c r="J17" s="22">
        <f t="shared" si="4"/>
        <v>1.1547005383792516E-3</v>
      </c>
      <c r="K17" s="20">
        <f t="shared" si="5"/>
        <v>1.1553954589951731E-3</v>
      </c>
      <c r="L17" s="23">
        <f t="shared" si="6"/>
        <v>1.1553954589951731E-3</v>
      </c>
      <c r="M17" s="24" t="str">
        <f t="shared" si="9"/>
        <v>∞</v>
      </c>
      <c r="N17" s="17">
        <f t="shared" si="10"/>
        <v>2</v>
      </c>
      <c r="O17" s="181">
        <f t="shared" si="7"/>
        <v>2.3107909179903461E-3</v>
      </c>
      <c r="P17" s="25"/>
    </row>
    <row r="18" spans="1:16" s="12" customFormat="1" ht="18" customHeight="1">
      <c r="B18" s="64">
        <f>'Data Record'!B25</f>
        <v>5</v>
      </c>
      <c r="C18" s="21">
        <f>'Data Record'!T25</f>
        <v>0</v>
      </c>
      <c r="D18" s="20">
        <f t="shared" si="0"/>
        <v>0</v>
      </c>
      <c r="E18" s="182">
        <f>'Uncert of STD'!P29</f>
        <v>5.9999999999999995E-5</v>
      </c>
      <c r="F18" s="18">
        <f t="shared" si="1"/>
        <v>2.9999999999999997E-5</v>
      </c>
      <c r="G18" s="20">
        <f t="shared" si="2"/>
        <v>5.7500000000000002E-5</v>
      </c>
      <c r="H18" s="20">
        <f t="shared" si="3"/>
        <v>3.3197640478403482E-5</v>
      </c>
      <c r="I18" s="19">
        <f t="shared" si="8"/>
        <v>2E-3</v>
      </c>
      <c r="J18" s="22">
        <f t="shared" si="4"/>
        <v>1.1547005383792516E-3</v>
      </c>
      <c r="K18" s="20">
        <f t="shared" si="5"/>
        <v>1.1555671407004729E-3</v>
      </c>
      <c r="L18" s="23">
        <f t="shared" si="6"/>
        <v>1.1555671407004729E-3</v>
      </c>
      <c r="M18" s="24" t="str">
        <f t="shared" si="9"/>
        <v>∞</v>
      </c>
      <c r="N18" s="17">
        <f t="shared" si="10"/>
        <v>2</v>
      </c>
      <c r="O18" s="181">
        <f t="shared" si="7"/>
        <v>2.3111342814009458E-3</v>
      </c>
      <c r="P18" s="25"/>
    </row>
    <row r="19" spans="1:16" s="12" customFormat="1" ht="18" customHeight="1">
      <c r="B19" s="64">
        <f>'Data Record'!B26</f>
        <v>6</v>
      </c>
      <c r="C19" s="21">
        <f>'Data Record'!T26</f>
        <v>0</v>
      </c>
      <c r="D19" s="20">
        <f t="shared" si="0"/>
        <v>0</v>
      </c>
      <c r="E19" s="182">
        <f>'Uncert of STD'!P30</f>
        <v>5.9999999999999995E-5</v>
      </c>
      <c r="F19" s="18">
        <f t="shared" si="1"/>
        <v>2.9999999999999997E-5</v>
      </c>
      <c r="G19" s="20">
        <f t="shared" si="2"/>
        <v>6.8999999999999997E-5</v>
      </c>
      <c r="H19" s="20">
        <f t="shared" si="3"/>
        <v>3.9837168574084181E-5</v>
      </c>
      <c r="I19" s="19">
        <f t="shared" si="8"/>
        <v>2E-3</v>
      </c>
      <c r="J19" s="22">
        <f t="shared" si="4"/>
        <v>1.1547005383792516E-3</v>
      </c>
      <c r="K19" s="20">
        <f t="shared" si="5"/>
        <v>1.1557769392635127E-3</v>
      </c>
      <c r="L19" s="23">
        <f t="shared" si="6"/>
        <v>1.1557769392635127E-3</v>
      </c>
      <c r="M19" s="24" t="str">
        <f t="shared" si="9"/>
        <v>∞</v>
      </c>
      <c r="N19" s="17">
        <f t="shared" si="10"/>
        <v>2</v>
      </c>
      <c r="O19" s="181">
        <f t="shared" si="7"/>
        <v>2.3115538785270255E-3</v>
      </c>
    </row>
    <row r="20" spans="1:16" s="12" customFormat="1" ht="18" customHeight="1">
      <c r="B20" s="64">
        <f>'Data Record'!B27</f>
        <v>7</v>
      </c>
      <c r="C20" s="21">
        <f>'Data Record'!T27</f>
        <v>0</v>
      </c>
      <c r="D20" s="20">
        <f t="shared" si="0"/>
        <v>0</v>
      </c>
      <c r="E20" s="182">
        <f>'Uncert of STD'!P31</f>
        <v>5.9999999999999995E-5</v>
      </c>
      <c r="F20" s="18">
        <f t="shared" si="1"/>
        <v>2.9999999999999997E-5</v>
      </c>
      <c r="G20" s="20">
        <f t="shared" si="2"/>
        <v>8.0500000000000005E-5</v>
      </c>
      <c r="H20" s="20">
        <f t="shared" si="3"/>
        <v>4.647669666976488E-5</v>
      </c>
      <c r="I20" s="19">
        <f t="shared" si="8"/>
        <v>2E-3</v>
      </c>
      <c r="J20" s="22">
        <f t="shared" si="4"/>
        <v>1.1547005383792516E-3</v>
      </c>
      <c r="K20" s="20">
        <f t="shared" si="5"/>
        <v>1.1560248339316361E-3</v>
      </c>
      <c r="L20" s="23">
        <f t="shared" si="6"/>
        <v>1.1560248339316361E-3</v>
      </c>
      <c r="M20" s="24" t="str">
        <f t="shared" si="9"/>
        <v>∞</v>
      </c>
      <c r="N20" s="17">
        <f t="shared" si="10"/>
        <v>2</v>
      </c>
      <c r="O20" s="181">
        <f t="shared" si="7"/>
        <v>2.3120496678632721E-3</v>
      </c>
    </row>
    <row r="21" spans="1:16" s="12" customFormat="1" ht="18" customHeight="1">
      <c r="A21" s="1"/>
      <c r="B21" s="64">
        <f>'Data Record'!B28</f>
        <v>8</v>
      </c>
      <c r="C21" s="21">
        <f>'Data Record'!T28</f>
        <v>0</v>
      </c>
      <c r="D21" s="20">
        <f t="shared" si="0"/>
        <v>0</v>
      </c>
      <c r="E21" s="182">
        <f>'Uncert of STD'!P32</f>
        <v>5.9999999999999995E-5</v>
      </c>
      <c r="F21" s="18">
        <f t="shared" si="1"/>
        <v>2.9999999999999997E-5</v>
      </c>
      <c r="G21" s="20">
        <f t="shared" si="2"/>
        <v>9.2E-5</v>
      </c>
      <c r="H21" s="20">
        <f t="shared" si="3"/>
        <v>5.3116224765445572E-5</v>
      </c>
      <c r="I21" s="19">
        <f t="shared" si="8"/>
        <v>2E-3</v>
      </c>
      <c r="J21" s="22">
        <f t="shared" si="4"/>
        <v>1.1547005383792516E-3</v>
      </c>
      <c r="K21" s="20">
        <f t="shared" si="5"/>
        <v>1.1563108002032442E-3</v>
      </c>
      <c r="L21" s="23">
        <f t="shared" si="6"/>
        <v>1.1563108002032442E-3</v>
      </c>
      <c r="M21" s="24" t="str">
        <f t="shared" si="9"/>
        <v>∞</v>
      </c>
      <c r="N21" s="17">
        <f t="shared" si="10"/>
        <v>2</v>
      </c>
      <c r="O21" s="181">
        <f t="shared" si="7"/>
        <v>2.3126216004064884E-3</v>
      </c>
    </row>
    <row r="22" spans="1:16" s="12" customFormat="1" ht="18" customHeight="1">
      <c r="A22" s="1"/>
      <c r="B22" s="64">
        <f>'Data Record'!B29</f>
        <v>9</v>
      </c>
      <c r="C22" s="21">
        <f>'Data Record'!T29</f>
        <v>0</v>
      </c>
      <c r="D22" s="20">
        <f t="shared" si="0"/>
        <v>0</v>
      </c>
      <c r="E22" s="182">
        <f>'Uncert of STD'!P33</f>
        <v>5.9999999999999995E-5</v>
      </c>
      <c r="F22" s="18">
        <f t="shared" si="1"/>
        <v>2.9999999999999997E-5</v>
      </c>
      <c r="G22" s="20">
        <f t="shared" si="2"/>
        <v>1.0349999999999999E-4</v>
      </c>
      <c r="H22" s="20">
        <f t="shared" si="3"/>
        <v>5.9755752861126264E-5</v>
      </c>
      <c r="I22" s="19">
        <f t="shared" si="8"/>
        <v>2E-3</v>
      </c>
      <c r="J22" s="22">
        <f t="shared" si="4"/>
        <v>1.1547005383792516E-3</v>
      </c>
      <c r="K22" s="20">
        <f t="shared" si="5"/>
        <v>1.1566348098398791E-3</v>
      </c>
      <c r="L22" s="23">
        <f t="shared" si="6"/>
        <v>1.1566348098398791E-3</v>
      </c>
      <c r="M22" s="24" t="str">
        <f>IF(D22=0,"∞",(K22^4/(D22^4/3)))</f>
        <v>∞</v>
      </c>
      <c r="N22" s="17">
        <f t="shared" si="10"/>
        <v>2</v>
      </c>
      <c r="O22" s="181">
        <f t="shared" si="7"/>
        <v>2.3132696196797582E-3</v>
      </c>
    </row>
    <row r="23" spans="1:16" s="12" customFormat="1" ht="18" customHeight="1">
      <c r="A23" s="1"/>
      <c r="B23" s="64">
        <f>'Data Record'!B30</f>
        <v>10</v>
      </c>
      <c r="C23" s="21">
        <f>'Data Record'!T30</f>
        <v>0</v>
      </c>
      <c r="D23" s="20">
        <f t="shared" si="0"/>
        <v>0</v>
      </c>
      <c r="E23" s="182">
        <f>'Uncert of STD'!P34</f>
        <v>7.0000000000000007E-5</v>
      </c>
      <c r="F23" s="18">
        <f t="shared" si="1"/>
        <v>3.5000000000000004E-5</v>
      </c>
      <c r="G23" s="20">
        <f t="shared" si="2"/>
        <v>1.15E-4</v>
      </c>
      <c r="H23" s="20">
        <f t="shared" si="3"/>
        <v>6.6395280956806963E-5</v>
      </c>
      <c r="I23" s="19">
        <f t="shared" si="8"/>
        <v>2E-3</v>
      </c>
      <c r="J23" s="22">
        <f t="shared" si="4"/>
        <v>1.1547005383792516E-3</v>
      </c>
      <c r="K23" s="20">
        <f t="shared" si="5"/>
        <v>1.1571372721793499E-3</v>
      </c>
      <c r="L23" s="23">
        <f t="shared" si="6"/>
        <v>1.1571372721793499E-3</v>
      </c>
      <c r="M23" s="24" t="str">
        <f t="shared" si="9"/>
        <v>∞</v>
      </c>
      <c r="N23" s="17">
        <f t="shared" si="10"/>
        <v>2</v>
      </c>
      <c r="O23" s="181">
        <f t="shared" si="7"/>
        <v>2.3142745443586999E-3</v>
      </c>
    </row>
    <row r="24" spans="1:16" s="12" customFormat="1" ht="18" customHeight="1">
      <c r="A24" s="1"/>
      <c r="B24" s="64">
        <f>'Data Record'!B31</f>
        <v>11</v>
      </c>
      <c r="C24" s="21">
        <f>'Data Record'!T31</f>
        <v>0</v>
      </c>
      <c r="D24" s="20">
        <f t="shared" si="0"/>
        <v>0</v>
      </c>
      <c r="E24" s="182">
        <f>'Uncert of STD'!P35</f>
        <v>7.0000000000000007E-5</v>
      </c>
      <c r="F24" s="18">
        <f t="shared" si="1"/>
        <v>3.5000000000000004E-5</v>
      </c>
      <c r="G24" s="20">
        <f t="shared" si="2"/>
        <v>1.2650000000000001E-4</v>
      </c>
      <c r="H24" s="20">
        <f t="shared" si="3"/>
        <v>7.3034809052487676E-5</v>
      </c>
      <c r="I24" s="19">
        <f t="shared" si="8"/>
        <v>2E-3</v>
      </c>
      <c r="J24" s="22">
        <f t="shared" si="4"/>
        <v>1.1547005383792516E-3</v>
      </c>
      <c r="K24" s="20">
        <f t="shared" si="5"/>
        <v>1.1575372204238907E-3</v>
      </c>
      <c r="L24" s="23">
        <f t="shared" si="6"/>
        <v>1.1575372204238907E-3</v>
      </c>
      <c r="M24" s="24" t="str">
        <f t="shared" si="9"/>
        <v>∞</v>
      </c>
      <c r="N24" s="17">
        <f t="shared" si="10"/>
        <v>2</v>
      </c>
      <c r="O24" s="181">
        <f t="shared" si="7"/>
        <v>2.3150744408477813E-3</v>
      </c>
    </row>
    <row r="25" spans="1:16" s="12" customFormat="1" ht="18" customHeight="1">
      <c r="A25" s="1"/>
      <c r="B25" s="64">
        <f>'Data Record'!B32</f>
        <v>12</v>
      </c>
      <c r="C25" s="21">
        <f>'Data Record'!T32</f>
        <v>0</v>
      </c>
      <c r="D25" s="20">
        <f t="shared" si="0"/>
        <v>0</v>
      </c>
      <c r="E25" s="182">
        <f>'Uncert of STD'!P36</f>
        <v>7.0000000000000007E-5</v>
      </c>
      <c r="F25" s="18">
        <f t="shared" si="1"/>
        <v>3.5000000000000004E-5</v>
      </c>
      <c r="G25" s="20">
        <f t="shared" si="2"/>
        <v>1.3799999999999999E-4</v>
      </c>
      <c r="H25" s="20">
        <f t="shared" si="3"/>
        <v>7.9674337148168362E-5</v>
      </c>
      <c r="I25" s="19">
        <f t="shared" si="8"/>
        <v>2E-3</v>
      </c>
      <c r="J25" s="22">
        <f t="shared" si="4"/>
        <v>1.1547005383792516E-3</v>
      </c>
      <c r="K25" s="20">
        <f t="shared" si="5"/>
        <v>1.15797510048072E-3</v>
      </c>
      <c r="L25" s="23">
        <f t="shared" si="6"/>
        <v>1.15797510048072E-3</v>
      </c>
      <c r="M25" s="24" t="str">
        <f t="shared" si="9"/>
        <v>∞</v>
      </c>
      <c r="N25" s="17">
        <f t="shared" si="10"/>
        <v>2</v>
      </c>
      <c r="O25" s="181">
        <f t="shared" si="7"/>
        <v>2.31595020096144E-3</v>
      </c>
    </row>
    <row r="26" spans="1:16" s="12" customFormat="1" ht="18" customHeight="1">
      <c r="A26" s="1"/>
      <c r="B26" s="64">
        <f>'Data Record'!B33</f>
        <v>13</v>
      </c>
      <c r="C26" s="21">
        <f>'Data Record'!T33</f>
        <v>0</v>
      </c>
      <c r="D26" s="20">
        <f t="shared" ref="D26" si="11">C26/1</f>
        <v>0</v>
      </c>
      <c r="E26" s="182">
        <f>'Uncert of STD'!P37</f>
        <v>7.0000000000000007E-5</v>
      </c>
      <c r="F26" s="18">
        <f t="shared" ref="F26" si="12">E26/2</f>
        <v>3.5000000000000004E-5</v>
      </c>
      <c r="G26" s="20">
        <f t="shared" ref="G26" si="13">((B26)*(11.5*10^-6)*1)</f>
        <v>1.495E-4</v>
      </c>
      <c r="H26" s="20">
        <f t="shared" ref="H26" si="14">G26/SQRT(3)</f>
        <v>8.6313865243849061E-5</v>
      </c>
      <c r="I26" s="19">
        <f t="shared" si="8"/>
        <v>2E-3</v>
      </c>
      <c r="J26" s="22">
        <f t="shared" ref="J26" si="15">(I26/SQRT(3))</f>
        <v>1.1547005383792516E-3</v>
      </c>
      <c r="K26" s="20">
        <f t="shared" ref="K26" si="16">SQRT(D26^2+F26^2+H26^2+J26^2)</f>
        <v>1.1584508693365751E-3</v>
      </c>
      <c r="L26" s="23">
        <f t="shared" ref="L26" si="17">K26/1</f>
        <v>1.1584508693365751E-3</v>
      </c>
      <c r="M26" s="24" t="str">
        <f t="shared" si="9"/>
        <v>∞</v>
      </c>
      <c r="N26" s="17">
        <f t="shared" si="10"/>
        <v>2</v>
      </c>
      <c r="O26" s="181">
        <f t="shared" ref="O26" si="18">K26*N26</f>
        <v>2.3169017386731501E-3</v>
      </c>
    </row>
    <row r="27" spans="1:16" s="12" customFormat="1" ht="18" customHeight="1">
      <c r="A27" s="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6" s="12" customFormat="1" ht="18" customHeight="1">
      <c r="A28" s="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6" s="27" customFormat="1" ht="18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6" s="27" customFormat="1" ht="18" customHeight="1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6" s="27" customFormat="1" ht="18" customHeight="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6" s="27" customFormat="1" ht="18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2:15" s="27" customFormat="1" ht="18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2:15" s="27" customFormat="1" ht="18" customHeight="1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2:15" s="27" customFormat="1" ht="18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2:15" s="27" customFormat="1" ht="18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2:15" s="27" customFormat="1" ht="18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2:15" s="28" customFormat="1" ht="18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2:15" s="27" customFormat="1" ht="18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2:15" s="27" customFormat="1" ht="18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2:15" s="27" customFormat="1" ht="18" customHeigh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2:15" s="27" customFormat="1" ht="18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2:15" s="27" customFormat="1" ht="18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2:15" s="27" customFormat="1" ht="18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2:15" s="27" customFormat="1" ht="18" customHeight="1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2:15" s="27" customFormat="1" ht="18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2:15" s="27" customFormat="1" ht="18" customHeigh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2:15" s="27" customFormat="1" ht="18" customHeight="1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2:15" s="27" customFormat="1" ht="18" customHeigh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2:15" s="27" customFormat="1" ht="18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2:15" s="27" customFormat="1" ht="18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2:15" s="27" customFormat="1" ht="18" customHeigh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2:15" s="27" customFormat="1" ht="18" customHeigh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2:15" s="27" customFormat="1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2:15" s="27" customFormat="1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2:15" s="27" customFormat="1" ht="18" customHeight="1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2:15" s="27" customFormat="1" ht="18" customHeigh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2:15" s="27" customFormat="1" ht="18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2:15" s="27" customFormat="1" ht="18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2:15" s="27" customForma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2:15" s="27" customFormat="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2:15" s="27" customForma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2:15" s="27" customFormat="1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2:15" s="27" customFormat="1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s="27" customFormat="1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2:15" s="27" customFormat="1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2:15" s="27" customFormat="1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2:15" s="27" customFormat="1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2:15" s="27" customFormat="1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2:15" s="27" customFormat="1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2:15" s="27" customFormat="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2:15" s="27" customFormat="1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2:15" s="27" customFormat="1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2:15" s="27" customFormat="1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2:15" s="27" customForma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2:15" s="27" customFormat="1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2:15" s="27" customFormat="1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spans="2:15" s="27" customFormat="1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2:15" s="27" customFormat="1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2:15" s="27" customFormat="1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2:15" s="27" customFormat="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spans="2:15" s="27" customFormat="1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spans="2:15" s="27" customFormat="1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2:15" s="27" customFormat="1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spans="2:15" s="27" customFormat="1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spans="2:15" s="27" customFormat="1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spans="2:15" s="27" customFormat="1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spans="2:15" s="27" customFormat="1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spans="2:15" s="27" customFormat="1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spans="2:15" s="27" customFormat="1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spans="2:15" s="27" customFormat="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2:15" s="27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7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7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7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7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7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7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7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7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7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7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7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7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7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7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7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7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7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7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7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7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7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7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7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7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7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7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7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7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7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7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7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7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7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7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7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7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7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7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7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7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7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7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B2:O2"/>
    <mergeCell ref="B4:F4"/>
    <mergeCell ref="E5:F5"/>
    <mergeCell ref="G5:H5"/>
    <mergeCell ref="I5:J5"/>
    <mergeCell ref="C5:D5"/>
    <mergeCell ref="K5:K6"/>
    <mergeCell ref="L5:L6"/>
    <mergeCell ref="M5:M6"/>
    <mergeCell ref="N5:N6"/>
    <mergeCell ref="C6:D6"/>
    <mergeCell ref="E6:F6"/>
    <mergeCell ref="G6:H6"/>
    <mergeCell ref="I6:J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P5" sqref="P5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10" customWidth="1"/>
    <col min="9" max="9" width="2.7109375" style="10" customWidth="1"/>
    <col min="10" max="10" width="7" style="10" customWidth="1"/>
    <col min="11" max="11" width="3.140625" style="10" customWidth="1"/>
    <col min="12" max="12" width="1.42578125" style="10" customWidth="1"/>
    <col min="13" max="14" width="5.42578125" style="10" customWidth="1"/>
    <col min="15" max="15" width="2.7109375" style="10" customWidth="1"/>
    <col min="16" max="16" width="7" style="10" customWidth="1"/>
    <col min="17" max="17" width="3.140625" style="10" customWidth="1"/>
    <col min="18" max="18" width="1.42578125" style="10" customWidth="1"/>
    <col min="19" max="20" width="5.42578125" style="10" customWidth="1"/>
    <col min="21" max="21" width="2.7109375" style="10" customWidth="1"/>
    <col min="22" max="22" width="7" style="10" customWidth="1"/>
    <col min="23" max="23" width="3.140625" style="10" customWidth="1"/>
    <col min="24" max="24" width="1.42578125" style="10" customWidth="1"/>
    <col min="25" max="26" width="5.42578125" style="10" customWidth="1"/>
    <col min="27" max="27" width="2.7109375" style="10" customWidth="1"/>
    <col min="28" max="28" width="7" style="10" customWidth="1"/>
    <col min="29" max="29" width="3.140625" style="10" customWidth="1"/>
  </cols>
  <sheetData>
    <row r="1" spans="1:29">
      <c r="A1" s="10"/>
      <c r="B1" s="10"/>
      <c r="C1" s="10"/>
      <c r="D1" s="10"/>
      <c r="E1" s="10"/>
      <c r="F1" s="10"/>
    </row>
    <row r="2" spans="1:29" ht="26.25">
      <c r="A2" s="428" t="s">
        <v>19</v>
      </c>
      <c r="B2" s="429"/>
      <c r="C2" s="429"/>
      <c r="D2" s="429"/>
      <c r="E2" s="430"/>
      <c r="F2" s="10"/>
      <c r="G2" s="428" t="s">
        <v>19</v>
      </c>
      <c r="H2" s="429"/>
      <c r="I2" s="429"/>
      <c r="J2" s="429"/>
      <c r="K2" s="430"/>
      <c r="L2" s="43"/>
      <c r="M2" s="428" t="s">
        <v>19</v>
      </c>
      <c r="N2" s="429"/>
      <c r="O2" s="429"/>
      <c r="P2" s="429"/>
      <c r="Q2" s="430"/>
      <c r="R2" s="43"/>
      <c r="S2" s="428" t="s">
        <v>19</v>
      </c>
      <c r="T2" s="429"/>
      <c r="U2" s="429"/>
      <c r="V2" s="429"/>
      <c r="W2" s="430"/>
      <c r="X2" s="43"/>
      <c r="Y2" s="428" t="s">
        <v>19</v>
      </c>
      <c r="Z2" s="429"/>
      <c r="AA2" s="429"/>
      <c r="AB2" s="429"/>
      <c r="AC2" s="430"/>
    </row>
    <row r="3" spans="1:29" ht="26.25">
      <c r="A3" s="431" t="s">
        <v>11</v>
      </c>
      <c r="B3" s="432"/>
      <c r="C3" s="432"/>
      <c r="D3" s="432"/>
      <c r="E3" s="433"/>
      <c r="F3" s="10"/>
      <c r="G3" s="431" t="s">
        <v>12</v>
      </c>
      <c r="H3" s="432"/>
      <c r="I3" s="432"/>
      <c r="J3" s="432"/>
      <c r="K3" s="433"/>
      <c r="L3" s="4"/>
      <c r="M3" s="431" t="s">
        <v>13</v>
      </c>
      <c r="N3" s="432"/>
      <c r="O3" s="432"/>
      <c r="P3" s="432"/>
      <c r="Q3" s="433"/>
      <c r="R3" s="4"/>
      <c r="S3" s="431" t="s">
        <v>14</v>
      </c>
      <c r="T3" s="432"/>
      <c r="U3" s="432"/>
      <c r="V3" s="432"/>
      <c r="W3" s="433"/>
      <c r="X3" s="4"/>
      <c r="Y3" s="431" t="s">
        <v>15</v>
      </c>
      <c r="Z3" s="432"/>
      <c r="AA3" s="432"/>
      <c r="AB3" s="432"/>
      <c r="AC3" s="433"/>
    </row>
    <row r="4" spans="1:29" ht="26.25">
      <c r="A4" s="434" t="s">
        <v>9</v>
      </c>
      <c r="B4" s="435"/>
      <c r="C4" s="436">
        <v>42711</v>
      </c>
      <c r="D4" s="437"/>
      <c r="E4" s="438"/>
      <c r="F4" s="43"/>
      <c r="G4" s="434" t="s">
        <v>9</v>
      </c>
      <c r="H4" s="435"/>
      <c r="I4" s="436">
        <v>42503</v>
      </c>
      <c r="J4" s="437"/>
      <c r="K4" s="438"/>
      <c r="L4" s="4"/>
      <c r="M4" s="434" t="s">
        <v>9</v>
      </c>
      <c r="N4" s="435"/>
      <c r="O4" s="436">
        <v>42701</v>
      </c>
      <c r="P4" s="437"/>
      <c r="Q4" s="438"/>
      <c r="R4" s="4"/>
      <c r="S4" s="434" t="s">
        <v>9</v>
      </c>
      <c r="T4" s="435"/>
      <c r="U4" s="436">
        <v>42502</v>
      </c>
      <c r="V4" s="437"/>
      <c r="W4" s="438"/>
      <c r="X4" s="4"/>
      <c r="Y4" s="434" t="s">
        <v>9</v>
      </c>
      <c r="Z4" s="435"/>
      <c r="AA4" s="436">
        <v>42530</v>
      </c>
      <c r="AB4" s="437"/>
      <c r="AC4" s="438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9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9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9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2"/>
      <c r="Z13" s="12"/>
      <c r="AA13" s="12"/>
      <c r="AB13" s="12"/>
      <c r="AC13" s="12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2"/>
      <c r="Z14" s="12"/>
      <c r="AA14" s="12"/>
      <c r="AB14" s="12"/>
      <c r="AC14" s="12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2"/>
      <c r="Z15" s="12"/>
      <c r="AA15" s="12"/>
      <c r="AB15" s="12"/>
      <c r="AC15" s="12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2"/>
      <c r="Z16" s="12"/>
      <c r="AA16" s="12"/>
      <c r="AB16" s="12"/>
      <c r="AC16" s="12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2"/>
      <c r="Z17" s="12"/>
      <c r="AA17" s="12"/>
      <c r="AB17" s="12"/>
      <c r="AC17" s="12"/>
    </row>
    <row r="18" spans="1:29" ht="26.25">
      <c r="A18" s="12"/>
      <c r="B18" s="12"/>
      <c r="C18" s="12"/>
      <c r="D18" s="12"/>
      <c r="E18" s="12"/>
      <c r="F18" s="43"/>
      <c r="G18" s="12"/>
      <c r="H18" s="12"/>
      <c r="I18" s="12"/>
      <c r="J18" s="12"/>
      <c r="K18" s="12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2"/>
      <c r="B19" s="12"/>
      <c r="C19" s="12"/>
      <c r="D19" s="12"/>
      <c r="E19" s="12"/>
      <c r="F19" s="43"/>
      <c r="G19" s="12"/>
      <c r="H19" s="12"/>
      <c r="I19" s="12"/>
      <c r="J19" s="12"/>
      <c r="K19" s="12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2"/>
      <c r="B20" s="12"/>
      <c r="C20" s="12"/>
      <c r="D20" s="12"/>
      <c r="E20" s="12"/>
      <c r="F20" s="43"/>
      <c r="G20" s="12"/>
      <c r="H20" s="12"/>
      <c r="I20" s="12"/>
      <c r="J20" s="12"/>
      <c r="K20" s="12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2"/>
      <c r="B21" s="12"/>
      <c r="C21" s="12"/>
      <c r="D21" s="12"/>
      <c r="E21" s="12"/>
      <c r="F21" s="43"/>
      <c r="G21" s="12"/>
      <c r="H21" s="12"/>
      <c r="I21" s="12"/>
      <c r="J21" s="12"/>
      <c r="K21" s="12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2"/>
      <c r="B22" s="12"/>
      <c r="C22" s="12"/>
      <c r="D22" s="12"/>
      <c r="E22" s="12"/>
      <c r="F22" s="43"/>
      <c r="G22" s="12"/>
      <c r="H22" s="12"/>
      <c r="I22" s="12"/>
      <c r="J22" s="12"/>
      <c r="K22" s="12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0"/>
      <c r="B28" s="10"/>
      <c r="C28" s="10"/>
      <c r="D28" s="10"/>
      <c r="E28" s="10"/>
      <c r="F28" s="10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0"/>
      <c r="B29" s="10"/>
      <c r="C29" s="10"/>
      <c r="D29" s="10"/>
      <c r="E29" s="10"/>
      <c r="F29" s="10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0"/>
      <c r="B30" s="10"/>
      <c r="C30" s="10"/>
      <c r="D30" s="10"/>
      <c r="E30" s="10"/>
      <c r="F30" s="10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7"/>
      <c r="T37" s="27"/>
      <c r="U37" s="27"/>
      <c r="V37" s="27"/>
      <c r="W37" s="27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7"/>
      <c r="T38" s="27"/>
      <c r="U38" s="27"/>
      <c r="V38" s="27"/>
      <c r="W38" s="27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7"/>
      <c r="T39" s="27"/>
      <c r="U39" s="27"/>
      <c r="V39" s="27"/>
      <c r="W39" s="27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7"/>
      <c r="T40" s="27"/>
      <c r="U40" s="27"/>
      <c r="V40" s="27"/>
      <c r="W40" s="27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7"/>
      <c r="T41" s="27"/>
      <c r="U41" s="27"/>
      <c r="V41" s="27"/>
      <c r="W41" s="27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7"/>
      <c r="N52" s="27"/>
      <c r="O52" s="27"/>
      <c r="P52" s="27"/>
      <c r="Q52" s="27"/>
    </row>
    <row r="53" spans="13:17">
      <c r="M53" s="27"/>
      <c r="N53" s="27"/>
      <c r="O53" s="27"/>
      <c r="P53" s="27"/>
      <c r="Q53" s="27"/>
    </row>
    <row r="54" spans="13:17">
      <c r="M54" s="27"/>
      <c r="N54" s="27"/>
      <c r="O54" s="27"/>
      <c r="P54" s="27"/>
      <c r="Q54" s="27"/>
    </row>
    <row r="55" spans="13:17">
      <c r="M55" s="27"/>
      <c r="N55" s="27"/>
      <c r="O55" s="27"/>
      <c r="P55" s="27"/>
      <c r="Q55" s="27"/>
    </row>
    <row r="56" spans="13:17">
      <c r="M56" s="27"/>
      <c r="N56" s="27"/>
      <c r="O56" s="27"/>
      <c r="P56" s="27"/>
      <c r="Q56" s="27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 0 to 13mm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2016-06-20T00:11:09Z</cp:lastPrinted>
  <dcterms:created xsi:type="dcterms:W3CDTF">2015-10-01T03:04:34Z</dcterms:created>
  <dcterms:modified xsi:type="dcterms:W3CDTF">2017-06-06T08:52:34Z</dcterms:modified>
</cp:coreProperties>
</file>