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-10\"/>
    </mc:Choice>
  </mc:AlternateContent>
  <bookViews>
    <workbookView xWindow="0" yWindow="465" windowWidth="38400" windowHeight="21045"/>
  </bookViews>
  <sheets>
    <sheet name="Data Record" sheetId="19" r:id="rId1"/>
    <sheet name="Certificate " sheetId="20" r:id="rId2"/>
    <sheet name="Report" sheetId="17" r:id="rId3"/>
    <sheet name="Result" sheetId="18" r:id="rId4"/>
    <sheet name="Uncertainty Budget" sheetId="21" r:id="rId5"/>
    <sheet name="Cert of STD" sheetId="14" r:id="rId6"/>
  </sheets>
  <externalReferences>
    <externalReference r:id="rId7"/>
  </externalReferences>
  <definedNames>
    <definedName name="_xlnm.Print_Area" localSheetId="1">'Certificate '!$A$1:$Z$37</definedName>
    <definedName name="_xlnm.Print_Area" localSheetId="0">'Data Record'!$A$1:$AD$75</definedName>
    <definedName name="_xlnm.Print_Area" localSheetId="2">Report!$A$1:$V$36</definedName>
    <definedName name="_xlnm.Print_Area" localSheetId="3">Result!$A$1:$V$40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Y21" i="19" l="1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20" i="19"/>
  <c r="U25" i="19"/>
  <c r="U30" i="19"/>
  <c r="U35" i="19"/>
  <c r="U40" i="19"/>
  <c r="U45" i="19"/>
  <c r="U50" i="19"/>
  <c r="U55" i="19"/>
  <c r="U60" i="19"/>
  <c r="U65" i="19"/>
  <c r="U20" i="19"/>
  <c r="D8" i="21"/>
  <c r="E8" i="21"/>
  <c r="N8" i="21"/>
  <c r="P8" i="21"/>
  <c r="Q8" i="21"/>
  <c r="D9" i="21"/>
  <c r="E9" i="21"/>
  <c r="N9" i="21"/>
  <c r="P9" i="21"/>
  <c r="Q9" i="21"/>
  <c r="D10" i="21"/>
  <c r="E10" i="21"/>
  <c r="N10" i="21"/>
  <c r="P10" i="21"/>
  <c r="Q10" i="21"/>
  <c r="D11" i="21"/>
  <c r="E11" i="21"/>
  <c r="N11" i="21"/>
  <c r="P11" i="21"/>
  <c r="Q11" i="21"/>
  <c r="D12" i="21"/>
  <c r="E12" i="21"/>
  <c r="N12" i="21"/>
  <c r="P12" i="21"/>
  <c r="Q12" i="21"/>
  <c r="D13" i="21"/>
  <c r="E13" i="21"/>
  <c r="N13" i="21"/>
  <c r="P13" i="21"/>
  <c r="Q13" i="21"/>
  <c r="D14" i="21"/>
  <c r="E14" i="21"/>
  <c r="N14" i="21"/>
  <c r="P14" i="21"/>
  <c r="Q14" i="21"/>
  <c r="D15" i="21"/>
  <c r="E15" i="21"/>
  <c r="N15" i="21"/>
  <c r="P15" i="21"/>
  <c r="Q15" i="21"/>
  <c r="D16" i="21"/>
  <c r="E16" i="21"/>
  <c r="N16" i="21"/>
  <c r="P16" i="21"/>
  <c r="Q16" i="21"/>
  <c r="D7" i="21"/>
  <c r="E7" i="21"/>
  <c r="N7" i="21"/>
  <c r="P7" i="21"/>
  <c r="Q7" i="21"/>
  <c r="R25" i="19"/>
  <c r="R26" i="19"/>
  <c r="R27" i="19"/>
  <c r="R28" i="19"/>
  <c r="R29" i="19"/>
  <c r="F8" i="21"/>
  <c r="G8" i="21"/>
  <c r="U36" i="21"/>
  <c r="U37" i="21"/>
  <c r="H7" i="21"/>
  <c r="H8" i="21"/>
  <c r="I8" i="21"/>
  <c r="B8" i="21"/>
  <c r="J8" i="21"/>
  <c r="K8" i="21"/>
  <c r="L7" i="21"/>
  <c r="L8" i="21"/>
  <c r="M8" i="21"/>
  <c r="R30" i="19"/>
  <c r="R31" i="19"/>
  <c r="R32" i="19"/>
  <c r="R33" i="19"/>
  <c r="R34" i="19"/>
  <c r="F9" i="21"/>
  <c r="G9" i="21"/>
  <c r="H9" i="21"/>
  <c r="I9" i="21"/>
  <c r="B9" i="21"/>
  <c r="J9" i="21"/>
  <c r="K9" i="21"/>
  <c r="L9" i="21"/>
  <c r="M9" i="21"/>
  <c r="R35" i="19"/>
  <c r="R36" i="19"/>
  <c r="R37" i="19"/>
  <c r="R38" i="19"/>
  <c r="R39" i="19"/>
  <c r="F10" i="21"/>
  <c r="G10" i="21"/>
  <c r="H10" i="21"/>
  <c r="I10" i="21"/>
  <c r="B10" i="21"/>
  <c r="J10" i="21"/>
  <c r="K10" i="21"/>
  <c r="L10" i="21"/>
  <c r="M10" i="21"/>
  <c r="R40" i="19"/>
  <c r="R41" i="19"/>
  <c r="R42" i="19"/>
  <c r="R43" i="19"/>
  <c r="R44" i="19"/>
  <c r="F11" i="21"/>
  <c r="G11" i="21"/>
  <c r="H11" i="21"/>
  <c r="I11" i="21"/>
  <c r="B11" i="21"/>
  <c r="J11" i="21"/>
  <c r="K11" i="21"/>
  <c r="L11" i="21"/>
  <c r="M11" i="21"/>
  <c r="R45" i="19"/>
  <c r="R46" i="19"/>
  <c r="R47" i="19"/>
  <c r="R48" i="19"/>
  <c r="R49" i="19"/>
  <c r="F12" i="21"/>
  <c r="G12" i="21"/>
  <c r="H12" i="21"/>
  <c r="I12" i="21"/>
  <c r="B12" i="21"/>
  <c r="J12" i="21"/>
  <c r="K12" i="21"/>
  <c r="L12" i="21"/>
  <c r="M12" i="21"/>
  <c r="R50" i="19"/>
  <c r="R51" i="19"/>
  <c r="R52" i="19"/>
  <c r="R53" i="19"/>
  <c r="R54" i="19"/>
  <c r="F13" i="21"/>
  <c r="G13" i="21"/>
  <c r="H13" i="21"/>
  <c r="I13" i="21"/>
  <c r="B13" i="21"/>
  <c r="J13" i="21"/>
  <c r="K13" i="21"/>
  <c r="L13" i="21"/>
  <c r="M13" i="21"/>
  <c r="R55" i="19"/>
  <c r="R56" i="19"/>
  <c r="R57" i="19"/>
  <c r="R58" i="19"/>
  <c r="R59" i="19"/>
  <c r="F14" i="21"/>
  <c r="G14" i="21"/>
  <c r="H14" i="21"/>
  <c r="I14" i="21"/>
  <c r="B14" i="21"/>
  <c r="J14" i="21"/>
  <c r="K14" i="21"/>
  <c r="L14" i="21"/>
  <c r="M14" i="21"/>
  <c r="R60" i="19"/>
  <c r="R61" i="19"/>
  <c r="R62" i="19"/>
  <c r="R63" i="19"/>
  <c r="R64" i="19"/>
  <c r="F15" i="21"/>
  <c r="G15" i="21"/>
  <c r="H15" i="21"/>
  <c r="I15" i="21"/>
  <c r="B15" i="21"/>
  <c r="J15" i="21"/>
  <c r="K15" i="21"/>
  <c r="L15" i="21"/>
  <c r="M15" i="21"/>
  <c r="R65" i="19"/>
  <c r="R66" i="19"/>
  <c r="R67" i="19"/>
  <c r="R68" i="19"/>
  <c r="R69" i="19"/>
  <c r="F16" i="21"/>
  <c r="G16" i="21"/>
  <c r="H16" i="21"/>
  <c r="I16" i="21"/>
  <c r="B16" i="21"/>
  <c r="J16" i="21"/>
  <c r="K16" i="21"/>
  <c r="L16" i="21"/>
  <c r="M16" i="21"/>
  <c r="R20" i="19"/>
  <c r="R21" i="19"/>
  <c r="R22" i="19"/>
  <c r="R23" i="19"/>
  <c r="R24" i="19"/>
  <c r="F7" i="21"/>
  <c r="G7" i="21"/>
  <c r="I7" i="21"/>
  <c r="B7" i="21"/>
  <c r="J7" i="21"/>
  <c r="K7" i="21"/>
  <c r="M7" i="21"/>
  <c r="U38" i="21"/>
  <c r="U39" i="21"/>
  <c r="P20" i="18"/>
  <c r="P19" i="18"/>
  <c r="P18" i="18"/>
  <c r="P17" i="18"/>
  <c r="P16" i="18"/>
  <c r="P15" i="18"/>
  <c r="P21" i="18"/>
  <c r="P22" i="18"/>
  <c r="P23" i="18"/>
  <c r="P24" i="18"/>
  <c r="N24" i="18"/>
  <c r="L24" i="18"/>
  <c r="J24" i="18"/>
  <c r="H24" i="18"/>
  <c r="F24" i="18"/>
  <c r="N23" i="18"/>
  <c r="L23" i="18"/>
  <c r="J23" i="18"/>
  <c r="H23" i="18"/>
  <c r="F23" i="18"/>
  <c r="N22" i="18"/>
  <c r="L22" i="18"/>
  <c r="J22" i="18"/>
  <c r="H22" i="18"/>
  <c r="F22" i="18"/>
  <c r="N21" i="18"/>
  <c r="L21" i="18"/>
  <c r="J21" i="18"/>
  <c r="H21" i="18"/>
  <c r="F21" i="18"/>
  <c r="N20" i="18"/>
  <c r="L20" i="18"/>
  <c r="J20" i="18"/>
  <c r="H20" i="18"/>
  <c r="F20" i="18"/>
  <c r="N19" i="18"/>
  <c r="L19" i="18"/>
  <c r="J19" i="18"/>
  <c r="H19" i="18"/>
  <c r="F19" i="18"/>
  <c r="N18" i="18"/>
  <c r="L18" i="18"/>
  <c r="J18" i="18"/>
  <c r="H18" i="18"/>
  <c r="F18" i="18"/>
  <c r="N17" i="18"/>
  <c r="L17" i="18"/>
  <c r="J17" i="18"/>
  <c r="H17" i="18"/>
  <c r="F17" i="18"/>
  <c r="N16" i="18"/>
  <c r="L16" i="18"/>
  <c r="J16" i="18"/>
  <c r="H16" i="18"/>
  <c r="F16" i="18"/>
  <c r="I23" i="21"/>
  <c r="I24" i="21"/>
  <c r="I25" i="21"/>
  <c r="M25" i="21"/>
  <c r="O8" i="21"/>
  <c r="R8" i="21"/>
  <c r="R16" i="18"/>
  <c r="O9" i="21"/>
  <c r="R9" i="21"/>
  <c r="R17" i="18"/>
  <c r="O10" i="21"/>
  <c r="R10" i="21"/>
  <c r="R18" i="18"/>
  <c r="O11" i="21"/>
  <c r="R11" i="21"/>
  <c r="R19" i="18"/>
  <c r="O12" i="21"/>
  <c r="R12" i="21"/>
  <c r="R20" i="18"/>
  <c r="O13" i="21"/>
  <c r="R13" i="21"/>
  <c r="R21" i="18"/>
  <c r="O14" i="21"/>
  <c r="R14" i="21"/>
  <c r="R22" i="18"/>
  <c r="O15" i="21"/>
  <c r="R15" i="21"/>
  <c r="R23" i="18"/>
  <c r="O16" i="21"/>
  <c r="R16" i="21"/>
  <c r="R24" i="18"/>
  <c r="O7" i="21"/>
  <c r="R7" i="21"/>
  <c r="R15" i="18"/>
  <c r="B5" i="21"/>
  <c r="D5" i="21"/>
  <c r="F5" i="21"/>
  <c r="H5" i="21"/>
  <c r="J5" i="21"/>
  <c r="L5" i="21"/>
  <c r="R5" i="21"/>
  <c r="N15" i="18"/>
  <c r="L15" i="18"/>
  <c r="J15" i="18"/>
  <c r="H15" i="18"/>
  <c r="F15" i="18"/>
  <c r="R12" i="18"/>
  <c r="T12" i="18"/>
  <c r="C24" i="18"/>
  <c r="C23" i="18"/>
  <c r="C22" i="18"/>
  <c r="C21" i="18"/>
  <c r="C20" i="18"/>
  <c r="C19" i="18"/>
  <c r="C18" i="18"/>
  <c r="C17" i="18"/>
  <c r="C16" i="18"/>
  <c r="C15" i="18"/>
  <c r="J5" i="20"/>
  <c r="H5" i="17"/>
  <c r="F5" i="18"/>
  <c r="H36" i="20"/>
  <c r="W20" i="20"/>
  <c r="H35" i="20"/>
  <c r="W19" i="20"/>
  <c r="J16" i="20"/>
  <c r="J15" i="20"/>
  <c r="J14" i="20"/>
  <c r="J13" i="20"/>
  <c r="J12" i="20"/>
  <c r="D17" i="21"/>
  <c r="E17" i="21"/>
  <c r="D18" i="21"/>
  <c r="E18" i="21"/>
  <c r="O18" i="21"/>
  <c r="D19" i="21"/>
  <c r="E19" i="21"/>
  <c r="O19" i="21"/>
  <c r="D20" i="21"/>
  <c r="E20" i="21"/>
  <c r="O20" i="21"/>
  <c r="J20" i="21"/>
  <c r="K20" i="21"/>
  <c r="F20" i="21"/>
  <c r="G20" i="21"/>
  <c r="J19" i="21"/>
  <c r="K19" i="21"/>
  <c r="F19" i="21"/>
  <c r="G19" i="21"/>
  <c r="J18" i="21"/>
  <c r="K18" i="21"/>
  <c r="F18" i="21"/>
  <c r="G18" i="21"/>
  <c r="J17" i="21"/>
  <c r="K17" i="21"/>
  <c r="F17" i="21"/>
  <c r="G17" i="21"/>
  <c r="S36" i="20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H17" i="21"/>
  <c r="H18" i="21"/>
  <c r="I17" i="21"/>
  <c r="H19" i="21"/>
  <c r="I18" i="21"/>
  <c r="H20" i="21"/>
  <c r="I19" i="21"/>
  <c r="I20" i="21"/>
  <c r="W21" i="20"/>
  <c r="O17" i="21"/>
  <c r="L17" i="21"/>
  <c r="L18" i="21"/>
  <c r="M17" i="21"/>
  <c r="N17" i="21"/>
  <c r="L19" i="21"/>
  <c r="M18" i="21"/>
  <c r="N18" i="21"/>
  <c r="P17" i="21"/>
  <c r="Q17" i="21"/>
  <c r="R17" i="21"/>
  <c r="L20" i="21"/>
  <c r="M20" i="21"/>
  <c r="N20" i="21"/>
  <c r="M19" i="21"/>
  <c r="N19" i="21"/>
  <c r="P18" i="21"/>
  <c r="Q18" i="21"/>
  <c r="R18" i="21"/>
  <c r="P20" i="21"/>
  <c r="Q20" i="21"/>
  <c r="R20" i="21"/>
  <c r="P19" i="21"/>
  <c r="Q19" i="21"/>
  <c r="R19" i="21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Calubration
ULM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M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Universal Length Measuring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4" authorId="0" shapeId="0">
      <text>
        <r>
          <rPr>
            <sz val="14"/>
            <color indexed="81"/>
            <rFont val="Angsana New"/>
            <family val="1"/>
          </rPr>
          <t>Normal Value
(mm)</t>
        </r>
      </text>
    </comment>
    <comment ref="D4" authorId="0" shapeId="0">
      <text>
        <r>
          <rPr>
            <sz val="9"/>
            <color indexed="81"/>
            <rFont val="Tahoma"/>
            <family val="2"/>
          </rPr>
          <t>มาจากค่าความไม่แน่นอนของการวัด ULM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<sst xmlns="http://schemas.openxmlformats.org/spreadsheetml/2006/main" count="227" uniqueCount="134">
  <si>
    <t>SP METROLOGY SYSTEM THAILAND</t>
  </si>
  <si>
    <t>Model :</t>
  </si>
  <si>
    <t>ID No :</t>
  </si>
  <si>
    <t>Calibrated By :</t>
  </si>
  <si>
    <t>Value</t>
  </si>
  <si>
    <t>X1</t>
  </si>
  <si>
    <t>X2</t>
  </si>
  <si>
    <t>X3</t>
  </si>
  <si>
    <t>X4</t>
  </si>
  <si>
    <t>Average</t>
  </si>
  <si>
    <t>Nominal Value</t>
  </si>
  <si>
    <t>Repeatability</t>
  </si>
  <si>
    <t>Uc</t>
  </si>
  <si>
    <t>Ui</t>
  </si>
  <si>
    <t>mm</t>
  </si>
  <si>
    <t>Due Date</t>
  </si>
  <si>
    <t>Temperature Effect</t>
  </si>
  <si>
    <t>Referance Standard :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</si>
  <si>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</si>
  <si>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</si>
  <si>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</si>
  <si>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</si>
  <si>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</si>
  <si>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</si>
  <si>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</si>
  <si>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</si>
  <si>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</si>
  <si>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</si>
  <si>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</si>
  <si>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</si>
  <si>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</si>
  <si>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</si>
  <si>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</si>
  <si>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</si>
  <si>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</si>
  <si>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</si>
  <si>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</si>
  <si>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</si>
  <si>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</si>
  <si>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</si>
  <si>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</si>
  <si>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</si>
  <si>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LMI 01-680 PC</t>
  </si>
  <si>
    <t>050021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</si>
  <si>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</si>
  <si>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</si>
  <si>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</si>
  <si>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</si>
  <si>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t>Error</t>
  </si>
  <si>
    <t>Measurement Uncertainty</t>
  </si>
  <si>
    <t xml:space="preserve">The reported uncertainty of measurement is the expanded uncertainty obtained by multiplying the </t>
  </si>
  <si>
    <t>standard uncertainty with the coverage factor k = 2.00, providing a level of confidence approximately 95%.</t>
  </si>
  <si>
    <t>- End of Certificate -</t>
  </si>
  <si>
    <t>Location</t>
  </si>
  <si>
    <t>Equipment Name :</t>
  </si>
  <si>
    <t>Uncertainty of  ULM</t>
  </si>
  <si>
    <t>Force</t>
  </si>
  <si>
    <t xml:space="preserve">Resolution of ULM </t>
  </si>
  <si>
    <r>
      <t>l</t>
    </r>
    <r>
      <rPr>
        <i/>
        <vertAlign val="subscript"/>
        <sz val="14"/>
        <rFont val="Cordia New"/>
        <family val="2"/>
      </rPr>
      <t>1</t>
    </r>
  </si>
  <si>
    <r>
      <t>l</t>
    </r>
    <r>
      <rPr>
        <i/>
        <vertAlign val="subscript"/>
        <sz val="14"/>
        <rFont val="Cordia New"/>
        <family val="2"/>
      </rPr>
      <t>2</t>
    </r>
    <r>
      <rPr>
        <sz val="10"/>
        <rFont val="Arial"/>
        <family val="2"/>
      </rPr>
      <t/>
    </r>
  </si>
  <si>
    <t>d</t>
  </si>
  <si>
    <t>m</t>
  </si>
  <si>
    <t>A2</t>
  </si>
  <si>
    <t>SP-SD-001</t>
  </si>
  <si>
    <t>µm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</si>
  <si>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</si>
  <si>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</si>
  <si>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</si>
  <si>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</si>
  <si>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</si>
  <si>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</si>
  <si>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</si>
  <si>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</si>
  <si>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</si>
  <si>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</si>
  <si>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</si>
  <si>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</si>
  <si>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</si>
  <si>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</si>
  <si>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</si>
  <si>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</si>
  <si>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Overall Inspection</t>
  </si>
  <si>
    <t>Good</t>
  </si>
  <si>
    <t>Not Good</t>
  </si>
  <si>
    <t>Due Date :</t>
  </si>
  <si>
    <t>Uncertainty Budget of Measuring Foil</t>
  </si>
  <si>
    <t>Measuring Foil</t>
  </si>
  <si>
    <t>SPR15120011-1</t>
  </si>
  <si>
    <t>SP</t>
  </si>
  <si>
    <t>AO</t>
  </si>
  <si>
    <t>Mr.Sombut Srikampa</t>
  </si>
  <si>
    <t>Mr. Natthaphol Boonmee</t>
  </si>
  <si>
    <t>Ms. Arunkamon Raramanus</t>
  </si>
  <si>
    <r>
      <t>Page :</t>
    </r>
    <r>
      <rPr>
        <sz val="10"/>
        <rFont val="Gulim"/>
        <family val="2"/>
      </rPr>
      <t xml:space="preserve"> 3 of 3</t>
    </r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</si>
  <si>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</si>
  <si>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</si>
  <si>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</si>
  <si>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</si>
  <si>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</si>
  <si>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</si>
  <si>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</si>
  <si>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</si>
  <si>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</si>
  <si>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</si>
  <si>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</si>
  <si>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</si>
  <si>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r>
      <t>Page :</t>
    </r>
    <r>
      <rPr>
        <sz val="10"/>
        <rFont val="Gulim"/>
        <family val="2"/>
      </rPr>
      <t xml:space="preserve"> 2 of 3</t>
    </r>
  </si>
  <si>
    <t>Reference Standards</t>
  </si>
  <si>
    <r>
      <t>V</t>
    </r>
    <r>
      <rPr>
        <vertAlign val="subscript"/>
        <sz val="9"/>
        <rFont val="Gulim"/>
        <family val="2"/>
      </rPr>
      <t>eff</t>
    </r>
  </si>
  <si>
    <r>
      <t>K</t>
    </r>
    <r>
      <rPr>
        <vertAlign val="subscript"/>
        <sz val="9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</si>
  <si>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</si>
  <si>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SP-CPT-04-10</t>
  </si>
  <si>
    <t>Position</t>
  </si>
  <si>
    <t xml:space="preserve"> STD Reading</t>
  </si>
  <si>
    <t>Unit :</t>
  </si>
  <si>
    <r>
      <rPr>
        <sz val="10"/>
        <color indexed="8"/>
        <rFont val="Calibri"/>
        <family val="2"/>
      </rPr>
      <t>µ</t>
    </r>
    <r>
      <rPr>
        <sz val="10"/>
        <color indexed="8"/>
        <rFont val="Gulim"/>
        <family val="2"/>
      </rPr>
      <t>m</t>
    </r>
  </si>
  <si>
    <t xml:space="preserve">Certificate Number </t>
  </si>
  <si>
    <t xml:space="preserve">  </t>
  </si>
  <si>
    <t>Universal Length 
Measuring</t>
  </si>
  <si>
    <t>1000959-1</t>
  </si>
  <si>
    <t>Normal 
Value</t>
  </si>
  <si>
    <t>STD Reading (Position)</t>
  </si>
  <si>
    <t>Uncertainty 
( ± )</t>
  </si>
  <si>
    <t>D (ball diameter)</t>
  </si>
  <si>
    <t>F (force)</t>
  </si>
  <si>
    <t>Parameter</t>
  </si>
  <si>
    <t>Hertz's Formula</t>
  </si>
  <si>
    <r>
      <t>(A</t>
    </r>
    <r>
      <rPr>
        <vertAlign val="subscript"/>
        <sz val="11"/>
        <color theme="1"/>
        <rFont val="Arial"/>
      </rPr>
      <t>2</t>
    </r>
    <r>
      <rPr>
        <sz val="11"/>
        <color theme="1"/>
        <rFont val="Arial"/>
      </rPr>
      <t>)</t>
    </r>
    <r>
      <rPr>
        <vertAlign val="superscript"/>
        <sz val="11"/>
        <color theme="1"/>
        <rFont val="Arial"/>
      </rPr>
      <t>3</t>
    </r>
  </si>
  <si>
    <r>
      <t>A</t>
    </r>
    <r>
      <rPr>
        <vertAlign val="subscript"/>
        <sz val="11"/>
        <color theme="2" tint="-9.9917600024414813E-2"/>
        <rFont val="Arial"/>
      </rPr>
      <t>2</t>
    </r>
  </si>
  <si>
    <r>
      <t>u(A</t>
    </r>
    <r>
      <rPr>
        <vertAlign val="subscript"/>
        <sz val="11"/>
        <rFont val="Arial"/>
      </rPr>
      <t>2</t>
    </r>
    <r>
      <rPr>
        <sz val="11"/>
        <rFont val="Arial"/>
      </rPr>
      <t>)</t>
    </r>
  </si>
  <si>
    <r>
      <rPr>
        <sz val="14"/>
        <rFont val="Arial"/>
      </rPr>
      <t>𝜈</t>
    </r>
    <r>
      <rPr>
        <vertAlign val="subscript"/>
        <sz val="11"/>
        <rFont val="Arial"/>
      </rPr>
      <t>A</t>
    </r>
  </si>
  <si>
    <r>
      <rPr>
        <sz val="14"/>
        <rFont val="Arial"/>
      </rPr>
      <t>𝜈</t>
    </r>
    <r>
      <rPr>
        <vertAlign val="subscript"/>
        <sz val="10"/>
        <rFont val="Arial"/>
      </rPr>
      <t>B</t>
    </r>
  </si>
  <si>
    <r>
      <t>E</t>
    </r>
    <r>
      <rPr>
        <vertAlign val="subscript"/>
        <sz val="11"/>
        <rFont val="Arial"/>
      </rPr>
      <t>1</t>
    </r>
  </si>
  <si>
    <r>
      <t>E</t>
    </r>
    <r>
      <rPr>
        <vertAlign val="subscript"/>
        <sz val="11"/>
        <rFont val="Arial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</si>
</sst>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* #,##0.00_);_(* \(#,##0.00\);_(* &quot;-&quot;??_);_(@_)"/>
    <numFmt numFmtId="165" formatCode="dd\ mmmm\ yyyy"/>
    <numFmt numFmtId="166" formatCode="[$-1010409]d\ mmmm\ yyyy;@"/>
    <numFmt numFmtId="167" formatCode="0.0000"/>
    <numFmt numFmtId="168" formatCode="0.000"/>
    <numFmt numFmtId="169" formatCode="0.0E+00"/>
    <numFmt numFmtId="170" formatCode="[$-809]dd\ mmmm\ yyyy;@"/>
    <numFmt numFmtId="171" formatCode="0.00000"/>
    <numFmt numFmtId="172" formatCode="[$-409]d\-mmm\-yyyy;@"/>
    <numFmt numFmtId="173" formatCode="0.000000"/>
    <numFmt numFmtId="174" formatCode="0.0000000"/>
    <numFmt numFmtId="175" formatCode="[$-409]d\-mmm\-yy;@"/>
    <numFmt numFmtId="176" formatCode="[$-409]dd\-mmm\-yy;@"/>
  </numFmts>
  <fonts count="85">
    <font>
      <sz val="11"/>
      <color theme="1"/>
      <name val="Calibri"/>
      <family val="2"/>
      <charset val="222"/>
      <scheme val="minor"/>
    </font>
    <font>
      <sz val="12"/>
      <name val="Gulim"/>
      <family val="2"/>
    </font>
    <font>
      <sz val="10"/>
      <name val="Gulim"/>
      <family val="2"/>
    </font>
    <font>
      <sz val="14"/>
      <name val="Cordia New"/>
      <family val="2"/>
    </font>
    <font>
      <sz val="10"/>
      <name val="Arial"/>
      <family val="2"/>
    </font>
    <font>
      <sz val="9"/>
      <name val="Gulim"/>
      <family val="2"/>
    </font>
    <font>
      <sz val="9"/>
      <color indexed="81"/>
      <name val="Tahoma"/>
      <family val="2"/>
    </font>
    <font>
      <sz val="12"/>
      <name val="Cordia New"/>
      <family val="2"/>
    </font>
    <font>
      <sz val="16"/>
      <name val="Angsana New"/>
      <family val="1"/>
    </font>
    <font>
      <b/>
      <sz val="9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2"/>
      <color indexed="20"/>
      <name val="Cordia New"/>
      <family val="2"/>
    </font>
    <font>
      <sz val="8"/>
      <color indexed="20"/>
      <name val="Arial"/>
      <family val="2"/>
    </font>
    <font>
      <sz val="10"/>
      <color indexed="10"/>
      <name val="Gulim"/>
      <family val="2"/>
    </font>
    <font>
      <b/>
      <sz val="18"/>
      <name val="Arial"/>
      <family val="2"/>
    </font>
    <font>
      <sz val="12"/>
      <name val="Shruti"/>
      <family val="2"/>
    </font>
    <font>
      <b/>
      <sz val="36"/>
      <name val="Cordia New"/>
      <family val="2"/>
    </font>
    <font>
      <b/>
      <sz val="2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6"/>
      <name val="Cordia New"/>
      <family val="2"/>
    </font>
    <font>
      <b/>
      <sz val="10"/>
      <name val="Gulim"/>
      <family val="2"/>
    </font>
    <font>
      <b/>
      <sz val="12"/>
      <name val="Gulim"/>
      <family val="2"/>
    </font>
    <font>
      <sz val="10"/>
      <name val="Calibri"/>
      <family val="2"/>
    </font>
    <font>
      <i/>
      <sz val="14"/>
      <name val="Cordia New"/>
      <family val="2"/>
    </font>
    <font>
      <i/>
      <vertAlign val="subscript"/>
      <sz val="14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4"/>
      <color indexed="81"/>
      <name val="Angsana New"/>
      <family val="1"/>
    </font>
    <font>
      <sz val="9"/>
      <color indexed="8"/>
      <name val="Gulim"/>
      <family val="2"/>
    </font>
    <font>
      <vertAlign val="superscript"/>
      <sz val="9"/>
      <color indexed="8"/>
      <name val="Gulim"/>
      <family val="2"/>
    </font>
    <font>
      <b/>
      <sz val="26"/>
      <name val="Gulim"/>
      <family val="2"/>
    </font>
    <font>
      <b/>
      <i/>
      <sz val="10"/>
      <name val="Gulim"/>
      <family val="2"/>
    </font>
    <font>
      <b/>
      <sz val="18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vertAlign val="subscript"/>
      <sz val="9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sz val="10"/>
      <color indexed="8"/>
      <name val="Gulim"/>
      <family val="2"/>
    </font>
    <font>
      <sz val="10"/>
      <color indexed="8"/>
      <name val="Calibri"/>
      <family val="2"/>
    </font>
    <font>
      <i/>
      <sz val="10"/>
      <name val="Gulim"/>
      <family val="2"/>
    </font>
    <font>
      <sz val="11"/>
      <color theme="1"/>
      <name val="Calibri"/>
      <family val="2"/>
      <charset val="222"/>
      <scheme val="minor"/>
    </font>
    <font>
      <sz val="10"/>
      <color theme="1"/>
      <name val="Gulim"/>
      <family val="2"/>
    </font>
    <font>
      <sz val="9"/>
      <color theme="1"/>
      <name val="Gulim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14"/>
      <color theme="1"/>
      <name val="Cordia New"/>
      <family val="2"/>
    </font>
    <font>
      <b/>
      <sz val="18"/>
      <color rgb="FF002060"/>
      <name val="Angsana New"/>
      <family val="1"/>
    </font>
    <font>
      <sz val="16"/>
      <color theme="1"/>
      <name val="Cordia New"/>
      <family val="2"/>
    </font>
    <font>
      <sz val="10.5"/>
      <color theme="1"/>
      <name val="Gulim"/>
      <family val="2"/>
    </font>
    <font>
      <sz val="14"/>
      <color theme="1"/>
      <name val="Calibri"/>
      <family val="2"/>
      <scheme val="minor"/>
    </font>
    <font>
      <b/>
      <sz val="10.5"/>
      <color theme="0"/>
      <name val="Gulim"/>
      <family val="2"/>
    </font>
    <font>
      <b/>
      <sz val="10"/>
      <color rgb="FF0070C0"/>
      <name val="Gulim"/>
      <family val="2"/>
    </font>
    <font>
      <sz val="10"/>
      <color rgb="FF0070C0"/>
      <name val="Gulim"/>
      <family val="2"/>
    </font>
    <font>
      <sz val="12"/>
      <color rgb="FF0070C0"/>
      <name val="Cordia New"/>
      <family val="2"/>
    </font>
    <font>
      <b/>
      <sz val="12"/>
      <color theme="8" tint="-0.499984740745262"/>
      <name val="Cordia New"/>
      <family val="2"/>
    </font>
    <font>
      <b/>
      <sz val="14"/>
      <color theme="0"/>
      <name val="Cordia New"/>
      <family val="2"/>
    </font>
    <font>
      <sz val="14"/>
      <color rgb="FF0070C0"/>
      <name val="Cordia New"/>
      <family val="2"/>
    </font>
    <font>
      <b/>
      <sz val="16"/>
      <color rgb="FF002060"/>
      <name val="Cordia New"/>
      <family val="2"/>
    </font>
    <font>
      <b/>
      <sz val="12"/>
      <color rgb="FFFF0000"/>
      <name val="Cordia New"/>
      <family val="2"/>
    </font>
    <font>
      <sz val="8"/>
      <name val="Calibri"/>
      <family val="2"/>
      <charset val="222"/>
      <scheme val="minor"/>
    </font>
    <font>
      <sz val="11"/>
      <name val="Arial"/>
    </font>
    <font>
      <sz val="11"/>
      <color theme="1"/>
      <name val="Arial"/>
    </font>
    <font>
      <sz val="11"/>
      <color rgb="FF002060"/>
      <name val="Arial"/>
    </font>
    <font>
      <sz val="11"/>
      <color rgb="FFFF0000"/>
      <name val="Arial"/>
    </font>
    <font>
      <b/>
      <sz val="11"/>
      <name val="Arial"/>
    </font>
    <font>
      <b/>
      <sz val="11"/>
      <color theme="1"/>
      <name val="Arial"/>
    </font>
    <font>
      <sz val="11"/>
      <color theme="3"/>
      <name val="Arial"/>
    </font>
    <font>
      <sz val="11"/>
      <color theme="0" tint="-4.9989318521683403E-2"/>
      <name val="Arial"/>
    </font>
    <font>
      <sz val="11"/>
      <color theme="2" tint="-9.9948118533890809E-2"/>
      <name val="Arial"/>
    </font>
    <font>
      <sz val="11"/>
      <color rgb="FFFFFF00"/>
      <name val="Arial"/>
    </font>
    <font>
      <vertAlign val="subscript"/>
      <sz val="11"/>
      <color theme="1"/>
      <name val="Arial"/>
    </font>
    <font>
      <vertAlign val="superscript"/>
      <sz val="11"/>
      <color theme="1"/>
      <name val="Arial"/>
    </font>
    <font>
      <vertAlign val="subscript"/>
      <sz val="11"/>
      <color theme="2" tint="-9.9917600024414813E-2"/>
      <name val="Arial"/>
    </font>
    <font>
      <vertAlign val="subscript"/>
      <sz val="11"/>
      <name val="Arial"/>
    </font>
    <font>
      <sz val="14"/>
      <name val="Arial"/>
    </font>
    <font>
      <vertAlign val="subscript"/>
      <sz val="10"/>
      <name val="Arial"/>
    </font>
    <font>
      <u/>
      <sz val="11"/>
      <color theme="10"/>
      <name val="Calibri"/>
      <family val="2"/>
      <charset val="222"/>
      <scheme val="minor"/>
    </font>
    <font>
      <u/>
      <sz val="11"/>
      <color theme="11"/>
      <name val="Calibri"/>
      <family val="2"/>
      <charset val="22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 style="thin">
        <color theme="0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3"/>
      </right>
      <top style="thin">
        <color theme="0" tint="-0.24994659260841701"/>
      </top>
      <bottom style="thin">
        <color theme="3"/>
      </bottom>
      <diagonal/>
    </border>
    <border>
      <left style="thin">
        <color theme="3"/>
      </left>
      <right style="thin">
        <color theme="0" tint="-0.24994659260841701"/>
      </right>
      <top style="thin">
        <color theme="0" tint="-0.24994659260841701"/>
      </top>
      <bottom style="thin">
        <color theme="3"/>
      </bottom>
      <diagonal/>
    </border>
    <border>
      <left style="thin">
        <color theme="0" tint="-0.24994659260841701"/>
      </left>
      <right style="thin">
        <color theme="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3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3"/>
      </right>
      <top style="thin">
        <color theme="3"/>
      </top>
      <bottom style="thin">
        <color theme="0" tint="-0.24994659260841701"/>
      </bottom>
      <diagonal/>
    </border>
    <border>
      <left style="thin">
        <color theme="3"/>
      </left>
      <right style="thin">
        <color theme="0" tint="-0.24994659260841701"/>
      </right>
      <top style="thin">
        <color theme="3"/>
      </top>
      <bottom style="thin">
        <color theme="0" tint="-0.24994659260841701"/>
      </bottom>
      <diagonal/>
    </border>
  </borders>
  <cellStyleXfs count="23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7" fillId="0" borderId="0"/>
    <xf numFmtId="0" fontId="47" fillId="0" borderId="0"/>
    <xf numFmtId="0" fontId="47" fillId="0" borderId="0"/>
    <xf numFmtId="0" fontId="4" fillId="0" borderId="0"/>
    <xf numFmtId="0" fontId="4" fillId="0" borderId="0"/>
    <xf numFmtId="0" fontId="3" fillId="0" borderId="0"/>
    <xf numFmtId="0" fontId="47" fillId="0" borderId="0"/>
    <xf numFmtId="0" fontId="3" fillId="0" borderId="0"/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/>
  </cellStyleXfs>
  <cellXfs count="385">
    <xf numFmtId="0" fontId="0" fillId="0" borderId="0" xfId="0"/>
    <xf numFmtId="0" fontId="48" fillId="0" borderId="0" xfId="0" applyFont="1" applyFill="1" applyAlignment="1">
      <alignment vertical="center"/>
    </xf>
    <xf numFmtId="0" fontId="48" fillId="0" borderId="0" xfId="0" applyFont="1" applyFill="1" applyBorder="1" applyAlignment="1">
      <alignment horizontal="right" vertical="center"/>
    </xf>
    <xf numFmtId="0" fontId="49" fillId="0" borderId="0" xfId="0" applyFont="1" applyFill="1" applyAlignment="1">
      <alignment vertical="center"/>
    </xf>
    <xf numFmtId="0" fontId="49" fillId="0" borderId="0" xfId="0" applyFont="1" applyFill="1" applyBorder="1" applyAlignment="1">
      <alignment vertical="center"/>
    </xf>
    <xf numFmtId="0" fontId="1" fillId="0" borderId="0" xfId="9" applyFont="1" applyAlignment="1">
      <alignment vertical="center"/>
    </xf>
    <xf numFmtId="0" fontId="49" fillId="0" borderId="0" xfId="0" applyFont="1" applyFill="1" applyBorder="1" applyAlignment="1">
      <alignment horizontal="left" vertical="center"/>
    </xf>
    <xf numFmtId="0" fontId="3" fillId="0" borderId="0" xfId="9" applyFont="1" applyAlignment="1">
      <alignment vertical="center"/>
    </xf>
    <xf numFmtId="0" fontId="8" fillId="0" borderId="0" xfId="17" applyFont="1" applyAlignment="1" applyProtection="1">
      <alignment horizontal="center" vertical="center"/>
      <protection locked="0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2" fontId="7" fillId="5" borderId="1" xfId="0" applyNumberFormat="1" applyFont="1" applyFill="1" applyBorder="1" applyAlignment="1">
      <alignment horizontal="center" vertical="center"/>
    </xf>
    <xf numFmtId="171" fontId="7" fillId="5" borderId="1" xfId="0" applyNumberFormat="1" applyFont="1" applyFill="1" applyBorder="1" applyAlignment="1">
      <alignment horizontal="center" vertical="center"/>
    </xf>
    <xf numFmtId="173" fontId="13" fillId="5" borderId="1" xfId="0" applyNumberFormat="1" applyFont="1" applyFill="1" applyBorder="1" applyAlignment="1">
      <alignment horizontal="center" vertical="center"/>
    </xf>
    <xf numFmtId="174" fontId="7" fillId="5" borderId="1" xfId="0" applyNumberFormat="1" applyFont="1" applyFill="1" applyBorder="1" applyAlignment="1">
      <alignment horizontal="center" vertical="center"/>
    </xf>
    <xf numFmtId="167" fontId="7" fillId="5" borderId="3" xfId="0" applyNumberFormat="1" applyFont="1" applyFill="1" applyBorder="1" applyAlignment="1">
      <alignment horizontal="center" vertical="center"/>
    </xf>
    <xf numFmtId="169" fontId="7" fillId="5" borderId="3" xfId="0" applyNumberFormat="1" applyFont="1" applyFill="1" applyBorder="1" applyAlignment="1">
      <alignment horizontal="center" vertical="center"/>
    </xf>
    <xf numFmtId="168" fontId="10" fillId="5" borderId="0" xfId="0" applyNumberFormat="1" applyFont="1" applyFill="1" applyBorder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50" fillId="5" borderId="0" xfId="8" applyFont="1" applyFill="1" applyBorder="1" applyAlignment="1">
      <alignment horizontal="center" vertical="center"/>
    </xf>
    <xf numFmtId="168" fontId="2" fillId="5" borderId="0" xfId="8" applyNumberFormat="1" applyFont="1" applyFill="1" applyBorder="1" applyAlignment="1">
      <alignment horizontal="center" vertical="center"/>
    </xf>
    <xf numFmtId="0" fontId="51" fillId="5" borderId="0" xfId="8" applyFont="1" applyFill="1" applyBorder="1" applyAlignment="1">
      <alignment horizontal="center" vertical="center"/>
    </xf>
    <xf numFmtId="2" fontId="2" fillId="5" borderId="0" xfId="8" applyNumberFormat="1" applyFont="1" applyFill="1" applyBorder="1" applyAlignment="1">
      <alignment horizontal="center" vertical="center"/>
    </xf>
    <xf numFmtId="0" fontId="2" fillId="5" borderId="0" xfId="8" applyFont="1" applyFill="1" applyBorder="1" applyAlignment="1">
      <alignment horizontal="center" vertical="center"/>
    </xf>
    <xf numFmtId="2" fontId="51" fillId="5" borderId="0" xfId="8" applyNumberFormat="1" applyFont="1" applyFill="1" applyBorder="1" applyAlignment="1">
      <alignment horizontal="center" vertical="center"/>
    </xf>
    <xf numFmtId="169" fontId="12" fillId="5" borderId="0" xfId="0" applyNumberFormat="1" applyFont="1" applyFill="1" applyBorder="1" applyAlignment="1">
      <alignment horizontal="center" vertical="center"/>
    </xf>
    <xf numFmtId="2" fontId="12" fillId="5" borderId="0" xfId="0" applyNumberFormat="1" applyFont="1" applyFill="1" applyBorder="1" applyAlignment="1">
      <alignment horizontal="center" vertical="center"/>
    </xf>
    <xf numFmtId="168" fontId="12" fillId="5" borderId="0" xfId="0" applyNumberFormat="1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2" fontId="10" fillId="5" borderId="0" xfId="0" applyNumberFormat="1" applyFont="1" applyFill="1" applyBorder="1" applyAlignment="1">
      <alignment horizontal="center" vertical="center"/>
    </xf>
    <xf numFmtId="168" fontId="51" fillId="5" borderId="0" xfId="8" applyNumberFormat="1" applyFont="1" applyFill="1" applyBorder="1" applyAlignment="1">
      <alignment horizontal="center" vertical="center"/>
    </xf>
    <xf numFmtId="168" fontId="10" fillId="5" borderId="0" xfId="0" applyNumberFormat="1" applyFont="1" applyFill="1" applyBorder="1" applyAlignment="1">
      <alignment horizontal="center" vertical="center"/>
    </xf>
    <xf numFmtId="168" fontId="14" fillId="5" borderId="0" xfId="0" applyNumberFormat="1" applyFont="1" applyFill="1" applyBorder="1" applyAlignment="1">
      <alignment horizontal="center" vertical="center"/>
    </xf>
    <xf numFmtId="0" fontId="48" fillId="0" borderId="0" xfId="19" applyFont="1" applyFill="1" applyAlignment="1">
      <alignment vertical="center"/>
    </xf>
    <xf numFmtId="0" fontId="17" fillId="0" borderId="0" xfId="9" applyFont="1" applyAlignment="1">
      <alignment vertical="center"/>
    </xf>
    <xf numFmtId="0" fontId="19" fillId="0" borderId="0" xfId="9" applyFont="1" applyAlignment="1">
      <alignment horizontal="center" vertical="center"/>
    </xf>
    <xf numFmtId="0" fontId="20" fillId="0" borderId="0" xfId="9" applyFont="1" applyAlignment="1">
      <alignment vertical="center"/>
    </xf>
    <xf numFmtId="0" fontId="21" fillId="0" borderId="0" xfId="9" applyFont="1" applyBorder="1" applyAlignment="1">
      <alignment vertical="center"/>
    </xf>
    <xf numFmtId="0" fontId="22" fillId="0" borderId="0" xfId="9" applyFont="1" applyAlignment="1">
      <alignment horizontal="center" vertical="center"/>
    </xf>
    <xf numFmtId="0" fontId="2" fillId="0" borderId="0" xfId="9" applyFont="1" applyBorder="1" applyAlignment="1">
      <alignment vertical="center"/>
    </xf>
    <xf numFmtId="0" fontId="2" fillId="0" borderId="0" xfId="9" applyFont="1" applyAlignment="1">
      <alignment vertical="center"/>
    </xf>
    <xf numFmtId="0" fontId="15" fillId="0" borderId="0" xfId="18" applyFont="1" applyBorder="1" applyAlignment="1">
      <alignment horizontal="left" vertical="center"/>
    </xf>
    <xf numFmtId="0" fontId="2" fillId="0" borderId="0" xfId="18" applyFont="1" applyBorder="1" applyAlignment="1">
      <alignment horizontal="left" vertical="center"/>
    </xf>
    <xf numFmtId="0" fontId="1" fillId="0" borderId="0" xfId="18" applyFont="1" applyBorder="1" applyAlignment="1">
      <alignment horizontal="left" vertical="center"/>
    </xf>
    <xf numFmtId="0" fontId="20" fillId="0" borderId="0" xfId="9" applyFont="1" applyBorder="1" applyAlignment="1">
      <alignment vertical="center"/>
    </xf>
    <xf numFmtId="0" fontId="2" fillId="0" borderId="4" xfId="9" applyFont="1" applyBorder="1" applyAlignment="1">
      <alignment vertical="center"/>
    </xf>
    <xf numFmtId="0" fontId="1" fillId="0" borderId="0" xfId="9" applyFont="1" applyBorder="1" applyAlignment="1">
      <alignment vertical="center"/>
    </xf>
    <xf numFmtId="0" fontId="2" fillId="0" borderId="0" xfId="3" applyFont="1" applyBorder="1" applyAlignment="1">
      <alignment vertical="center"/>
    </xf>
    <xf numFmtId="0" fontId="1" fillId="0" borderId="0" xfId="3" applyFont="1" applyBorder="1" applyAlignment="1">
      <alignment vertical="center"/>
    </xf>
    <xf numFmtId="1" fontId="24" fillId="0" borderId="0" xfId="3" applyNumberFormat="1" applyFont="1" applyBorder="1" applyAlignment="1">
      <alignment horizontal="left" vertical="center"/>
    </xf>
    <xf numFmtId="0" fontId="3" fillId="0" borderId="0" xfId="9" applyFont="1" applyAlignment="1">
      <alignment horizontal="center" vertical="center"/>
    </xf>
    <xf numFmtId="0" fontId="48" fillId="0" borderId="0" xfId="9" applyFont="1" applyAlignment="1">
      <alignment vertical="center"/>
    </xf>
    <xf numFmtId="0" fontId="2" fillId="0" borderId="0" xfId="9" quotePrefix="1" applyFont="1" applyAlignment="1">
      <alignment vertical="center"/>
    </xf>
    <xf numFmtId="0" fontId="1" fillId="0" borderId="0" xfId="4" applyFont="1" applyBorder="1" applyAlignment="1">
      <alignment vertical="center"/>
    </xf>
    <xf numFmtId="0" fontId="2" fillId="0" borderId="0" xfId="9" applyFont="1" applyBorder="1" applyAlignment="1">
      <alignment horizontal="center" vertical="center"/>
    </xf>
    <xf numFmtId="0" fontId="20" fillId="0" borderId="0" xfId="9" applyFont="1" applyAlignment="1">
      <alignment horizontal="right" vertical="center"/>
    </xf>
    <xf numFmtId="0" fontId="25" fillId="0" borderId="0" xfId="9" applyFont="1" applyBorder="1" applyAlignment="1">
      <alignment vertical="center"/>
    </xf>
    <xf numFmtId="0" fontId="2" fillId="0" borderId="0" xfId="9" applyFont="1" applyAlignment="1">
      <alignment horizontal="center" vertical="center"/>
    </xf>
    <xf numFmtId="0" fontId="3" fillId="0" borderId="0" xfId="9" applyFont="1" applyBorder="1" applyAlignment="1">
      <alignment horizontal="center" vertical="center"/>
    </xf>
    <xf numFmtId="0" fontId="2" fillId="0" borderId="0" xfId="9" quotePrefix="1" applyFont="1" applyBorder="1" applyAlignment="1">
      <alignment vertical="center"/>
    </xf>
    <xf numFmtId="0" fontId="1" fillId="0" borderId="0" xfId="9" quotePrefix="1" applyFont="1" applyBorder="1" applyAlignment="1">
      <alignment vertical="center" shrinkToFit="1"/>
    </xf>
    <xf numFmtId="0" fontId="3" fillId="0" borderId="0" xfId="3" applyNumberFormat="1" applyFont="1" applyBorder="1" applyAlignment="1">
      <alignment vertical="center"/>
    </xf>
    <xf numFmtId="0" fontId="3" fillId="0" borderId="0" xfId="3" applyNumberFormat="1" applyFont="1" applyAlignment="1">
      <alignment vertical="center"/>
    </xf>
    <xf numFmtId="0" fontId="23" fillId="0" borderId="0" xfId="3" applyNumberFormat="1" applyFont="1" applyBorder="1" applyAlignment="1">
      <alignment horizontal="left" vertical="center"/>
    </xf>
    <xf numFmtId="0" fontId="2" fillId="0" borderId="0" xfId="3" applyNumberFormat="1" applyFont="1" applyAlignment="1">
      <alignment vertical="center"/>
    </xf>
    <xf numFmtId="0" fontId="3" fillId="0" borderId="0" xfId="16" applyFont="1" applyAlignment="1">
      <alignment vertical="center"/>
    </xf>
    <xf numFmtId="0" fontId="3" fillId="0" borderId="0" xfId="16" applyFont="1" applyBorder="1" applyAlignment="1">
      <alignment vertical="center"/>
    </xf>
    <xf numFmtId="0" fontId="22" fillId="0" borderId="0" xfId="16" applyFont="1" applyBorder="1" applyAlignment="1">
      <alignment horizontal="right" vertical="center"/>
    </xf>
    <xf numFmtId="0" fontId="22" fillId="0" borderId="0" xfId="16" applyFont="1" applyBorder="1" applyAlignment="1">
      <alignment vertical="center"/>
    </xf>
    <xf numFmtId="0" fontId="26" fillId="0" borderId="0" xfId="16" applyFont="1" applyBorder="1" applyAlignment="1">
      <alignment vertical="center"/>
    </xf>
    <xf numFmtId="0" fontId="2" fillId="0" borderId="0" xfId="16" applyFont="1" applyAlignment="1">
      <alignment vertical="center"/>
    </xf>
    <xf numFmtId="0" fontId="3" fillId="0" borderId="0" xfId="16" applyFont="1" applyAlignment="1">
      <alignment horizontal="left" vertical="center"/>
    </xf>
    <xf numFmtId="2" fontId="3" fillId="0" borderId="0" xfId="16" applyNumberFormat="1" applyFont="1" applyAlignment="1">
      <alignment horizontal="left" vertical="center" shrinkToFit="1"/>
    </xf>
    <xf numFmtId="0" fontId="52" fillId="0" borderId="0" xfId="0" applyFont="1" applyBorder="1" applyAlignment="1">
      <alignment horizontal="left" vertical="center" shrinkToFit="1"/>
    </xf>
    <xf numFmtId="0" fontId="2" fillId="0" borderId="0" xfId="3" applyFont="1" applyAlignment="1">
      <alignment vertical="center"/>
    </xf>
    <xf numFmtId="0" fontId="18" fillId="0" borderId="0" xfId="3" applyNumberFormat="1" applyFont="1" applyBorder="1" applyAlignment="1">
      <alignment vertical="center"/>
    </xf>
    <xf numFmtId="0" fontId="27" fillId="0" borderId="1" xfId="0" applyFont="1" applyFill="1" applyBorder="1" applyAlignment="1">
      <alignment horizontal="center"/>
    </xf>
    <xf numFmtId="0" fontId="52" fillId="0" borderId="1" xfId="0" applyFont="1" applyFill="1" applyBorder="1" applyAlignment="1">
      <alignment vertical="center"/>
    </xf>
    <xf numFmtId="0" fontId="52" fillId="0" borderId="0" xfId="0" applyFont="1" applyFill="1" applyAlignment="1">
      <alignment vertical="center"/>
    </xf>
    <xf numFmtId="0" fontId="27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168" fontId="30" fillId="2" borderId="0" xfId="0" applyNumberFormat="1" applyFont="1" applyFill="1" applyAlignment="1">
      <alignment horizontal="center" vertical="center"/>
    </xf>
    <xf numFmtId="0" fontId="53" fillId="0" borderId="0" xfId="17" applyFont="1" applyFill="1" applyBorder="1" applyAlignment="1" applyProtection="1">
      <alignment vertical="center"/>
      <protection locked="0"/>
    </xf>
    <xf numFmtId="1" fontId="7" fillId="0" borderId="5" xfId="17" applyNumberFormat="1" applyFont="1" applyBorder="1" applyAlignment="1" applyProtection="1">
      <alignment horizontal="right" vertical="center"/>
      <protection locked="0"/>
    </xf>
    <xf numFmtId="1" fontId="7" fillId="0" borderId="6" xfId="17" applyNumberFormat="1" applyFont="1" applyBorder="1" applyAlignment="1" applyProtection="1">
      <alignment horizontal="center" vertical="center"/>
      <protection locked="0"/>
    </xf>
    <xf numFmtId="0" fontId="7" fillId="6" borderId="5" xfId="17" applyFont="1" applyFill="1" applyBorder="1" applyAlignment="1" applyProtection="1">
      <alignment horizontal="right" vertical="center"/>
      <protection locked="0"/>
    </xf>
    <xf numFmtId="0" fontId="7" fillId="6" borderId="6" xfId="17" applyFont="1" applyFill="1" applyBorder="1" applyAlignment="1" applyProtection="1">
      <alignment horizontal="center" vertical="center"/>
      <protection locked="0"/>
    </xf>
    <xf numFmtId="0" fontId="7" fillId="7" borderId="5" xfId="17" applyFont="1" applyFill="1" applyBorder="1" applyAlignment="1" applyProtection="1">
      <alignment horizontal="center" vertical="center"/>
      <protection locked="0"/>
    </xf>
    <xf numFmtId="0" fontId="7" fillId="7" borderId="6" xfId="17" applyFont="1" applyFill="1" applyBorder="1" applyAlignment="1" applyProtection="1">
      <alignment horizontal="left" vertical="center"/>
      <protection locked="0"/>
    </xf>
    <xf numFmtId="2" fontId="7" fillId="0" borderId="5" xfId="17" applyNumberFormat="1" applyFont="1" applyBorder="1" applyAlignment="1" applyProtection="1">
      <alignment horizontal="right" vertical="center"/>
      <protection locked="0"/>
    </xf>
    <xf numFmtId="0" fontId="7" fillId="6" borderId="6" xfId="17" applyFont="1" applyFill="1" applyBorder="1" applyAlignment="1" applyProtection="1">
      <alignment horizontal="right" vertical="center"/>
      <protection locked="0"/>
    </xf>
    <xf numFmtId="0" fontId="48" fillId="0" borderId="0" xfId="0" applyFont="1" applyFill="1" applyAlignment="1">
      <alignment horizontal="left" vertical="center"/>
    </xf>
    <xf numFmtId="0" fontId="49" fillId="0" borderId="0" xfId="19" applyFont="1" applyFill="1" applyAlignment="1"/>
    <xf numFmtId="0" fontId="49" fillId="0" borderId="0" xfId="19" applyFont="1" applyFill="1" applyBorder="1" applyAlignment="1"/>
    <xf numFmtId="165" fontId="52" fillId="0" borderId="0" xfId="19" applyNumberFormat="1" applyFont="1" applyFill="1" applyBorder="1" applyAlignment="1">
      <alignment vertical="center"/>
    </xf>
    <xf numFmtId="0" fontId="52" fillId="0" borderId="0" xfId="19" applyFont="1" applyFill="1" applyAlignment="1">
      <alignment vertical="center"/>
    </xf>
    <xf numFmtId="165" fontId="49" fillId="0" borderId="0" xfId="19" applyNumberFormat="1" applyFont="1" applyFill="1" applyBorder="1" applyAlignment="1"/>
    <xf numFmtId="0" fontId="49" fillId="0" borderId="0" xfId="19" applyFont="1" applyFill="1" applyAlignment="1">
      <alignment horizontal="center"/>
    </xf>
    <xf numFmtId="0" fontId="49" fillId="0" borderId="0" xfId="19" applyFont="1" applyFill="1" applyAlignment="1">
      <alignment horizontal="left"/>
    </xf>
    <xf numFmtId="0" fontId="49" fillId="0" borderId="0" xfId="0" applyFont="1" applyFill="1" applyBorder="1" applyAlignment="1"/>
    <xf numFmtId="0" fontId="49" fillId="0" borderId="7" xfId="0" applyFont="1" applyFill="1" applyBorder="1" applyAlignment="1"/>
    <xf numFmtId="0" fontId="49" fillId="0" borderId="0" xfId="0" applyFont="1" applyFill="1" applyAlignment="1"/>
    <xf numFmtId="0" fontId="49" fillId="0" borderId="0" xfId="0" applyFont="1" applyFill="1" applyBorder="1" applyAlignment="1">
      <alignment horizontal="right"/>
    </xf>
    <xf numFmtId="0" fontId="49" fillId="0" borderId="0" xfId="0" applyFont="1" applyFill="1" applyAlignment="1">
      <alignment horizontal="left"/>
    </xf>
    <xf numFmtId="0" fontId="5" fillId="0" borderId="0" xfId="0" applyFont="1" applyBorder="1" applyAlignment="1">
      <alignment horizontal="center"/>
    </xf>
    <xf numFmtId="0" fontId="49" fillId="0" borderId="0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/>
    </xf>
    <xf numFmtId="0" fontId="54" fillId="0" borderId="0" xfId="14" applyFont="1" applyFill="1" applyAlignment="1">
      <alignment vertical="center"/>
    </xf>
    <xf numFmtId="0" fontId="48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8" fillId="0" borderId="0" xfId="14" applyFont="1" applyFill="1" applyAlignment="1">
      <alignment vertical="center"/>
    </xf>
    <xf numFmtId="0" fontId="49" fillId="0" borderId="0" xfId="19" applyFont="1" applyFill="1" applyBorder="1" applyAlignment="1">
      <alignment horizontal="center"/>
    </xf>
    <xf numFmtId="0" fontId="24" fillId="0" borderId="0" xfId="9" applyFont="1" applyBorder="1" applyAlignment="1">
      <alignment vertical="center"/>
    </xf>
    <xf numFmtId="0" fontId="24" fillId="0" borderId="0" xfId="9" applyFont="1" applyAlignment="1">
      <alignment vertical="center"/>
    </xf>
    <xf numFmtId="0" fontId="24" fillId="0" borderId="0" xfId="9" applyFont="1" applyAlignment="1">
      <alignment horizontal="center" vertical="center"/>
    </xf>
    <xf numFmtId="0" fontId="24" fillId="0" borderId="0" xfId="9" applyFont="1" applyBorder="1" applyAlignment="1">
      <alignment horizontal="center" vertical="center"/>
    </xf>
    <xf numFmtId="0" fontId="24" fillId="0" borderId="0" xfId="3" applyFont="1" applyBorder="1" applyAlignment="1">
      <alignment vertical="center"/>
    </xf>
    <xf numFmtId="0" fontId="2" fillId="0" borderId="0" xfId="18" applyFont="1" applyFill="1" applyBorder="1" applyAlignment="1">
      <alignment horizontal="left" vertical="center"/>
    </xf>
    <xf numFmtId="0" fontId="24" fillId="0" borderId="4" xfId="9" applyFont="1" applyBorder="1" applyAlignment="1">
      <alignment vertical="center"/>
    </xf>
    <xf numFmtId="0" fontId="24" fillId="0" borderId="4" xfId="9" applyFont="1" applyBorder="1" applyAlignment="1">
      <alignment horizontal="center" vertical="center"/>
    </xf>
    <xf numFmtId="0" fontId="2" fillId="0" borderId="4" xfId="18" applyFont="1" applyBorder="1" applyAlignment="1">
      <alignment horizontal="left" vertical="center"/>
    </xf>
    <xf numFmtId="0" fontId="1" fillId="0" borderId="0" xfId="9" applyFont="1" applyBorder="1" applyAlignment="1">
      <alignment horizontal="left" vertical="center"/>
    </xf>
    <xf numFmtId="0" fontId="24" fillId="0" borderId="0" xfId="3" applyFont="1" applyBorder="1" applyAlignment="1">
      <alignment horizontal="center" vertical="center"/>
    </xf>
    <xf numFmtId="0" fontId="24" fillId="0" borderId="0" xfId="18" applyFont="1" applyFill="1" applyBorder="1" applyAlignment="1">
      <alignment horizontal="left"/>
    </xf>
    <xf numFmtId="0" fontId="1" fillId="0" borderId="0" xfId="9" applyFont="1" applyAlignment="1">
      <alignment horizontal="left" vertical="center"/>
    </xf>
    <xf numFmtId="0" fontId="24" fillId="0" borderId="0" xfId="3" applyFont="1" applyBorder="1" applyAlignment="1">
      <alignment horizontal="left" vertical="center"/>
    </xf>
    <xf numFmtId="1" fontId="2" fillId="0" borderId="0" xfId="3" quotePrefix="1" applyNumberFormat="1" applyFont="1" applyBorder="1" applyAlignment="1">
      <alignment horizontal="left" vertical="center"/>
    </xf>
    <xf numFmtId="0" fontId="24" fillId="0" borderId="0" xfId="9" applyFont="1" applyAlignment="1">
      <alignment horizontal="left" vertical="center"/>
    </xf>
    <xf numFmtId="0" fontId="2" fillId="0" borderId="0" xfId="4" applyFont="1" applyBorder="1" applyAlignment="1">
      <alignment vertical="center"/>
    </xf>
    <xf numFmtId="0" fontId="1" fillId="0" borderId="0" xfId="9" applyFont="1" applyBorder="1" applyAlignment="1">
      <alignment horizontal="center" vertical="center"/>
    </xf>
    <xf numFmtId="0" fontId="2" fillId="0" borderId="0" xfId="9" applyFont="1" applyAlignment="1">
      <alignment horizontal="left" vertical="center"/>
    </xf>
    <xf numFmtId="0" fontId="49" fillId="0" borderId="4" xfId="19" applyFont="1" applyFill="1" applyBorder="1" applyAlignment="1">
      <alignment horizontal="center"/>
    </xf>
    <xf numFmtId="0" fontId="48" fillId="0" borderId="0" xfId="0" applyFont="1"/>
    <xf numFmtId="0" fontId="2" fillId="0" borderId="0" xfId="3" applyNumberFormat="1" applyFont="1" applyBorder="1" applyAlignment="1">
      <alignment horizontal="right" vertical="center"/>
    </xf>
    <xf numFmtId="0" fontId="24" fillId="0" borderId="0" xfId="3" applyNumberFormat="1" applyFont="1" applyBorder="1" applyAlignment="1">
      <alignment horizontal="center" vertical="center"/>
    </xf>
    <xf numFmtId="0" fontId="2" fillId="0" borderId="0" xfId="3" applyNumberFormat="1" applyFont="1" applyBorder="1" applyAlignment="1">
      <alignment vertical="center"/>
    </xf>
    <xf numFmtId="0" fontId="35" fillId="0" borderId="0" xfId="3" applyNumberFormat="1" applyFont="1" applyBorder="1" applyAlignment="1">
      <alignment horizontal="right" vertical="center"/>
    </xf>
    <xf numFmtId="0" fontId="24" fillId="0" borderId="0" xfId="9" applyNumberFormat="1" applyFont="1" applyAlignment="1">
      <alignment vertical="center"/>
    </xf>
    <xf numFmtId="0" fontId="38" fillId="0" borderId="0" xfId="9" applyFont="1" applyBorder="1" applyAlignment="1">
      <alignment vertical="center"/>
    </xf>
    <xf numFmtId="0" fontId="38" fillId="0" borderId="0" xfId="9" applyFont="1" applyAlignment="1">
      <alignment vertical="center"/>
    </xf>
    <xf numFmtId="0" fontId="38" fillId="0" borderId="0" xfId="9" applyFont="1" applyAlignment="1">
      <alignment horizontal="center" vertical="center"/>
    </xf>
    <xf numFmtId="0" fontId="39" fillId="0" borderId="0" xfId="9" applyFont="1" applyBorder="1" applyAlignment="1">
      <alignment vertical="center"/>
    </xf>
    <xf numFmtId="0" fontId="39" fillId="0" borderId="0" xfId="9" applyFont="1" applyAlignment="1">
      <alignment vertical="center"/>
    </xf>
    <xf numFmtId="0" fontId="38" fillId="0" borderId="0" xfId="9" applyFont="1" applyAlignment="1">
      <alignment horizontal="right" vertical="center"/>
    </xf>
    <xf numFmtId="0" fontId="38" fillId="0" borderId="0" xfId="9" applyFont="1" applyBorder="1" applyAlignment="1">
      <alignment horizontal="center" vertical="center"/>
    </xf>
    <xf numFmtId="0" fontId="38" fillId="0" borderId="0" xfId="3" applyFont="1" applyBorder="1" applyAlignment="1">
      <alignment vertical="center"/>
    </xf>
    <xf numFmtId="0" fontId="39" fillId="0" borderId="0" xfId="3" applyFont="1" applyBorder="1" applyAlignment="1">
      <alignment vertical="center"/>
    </xf>
    <xf numFmtId="0" fontId="40" fillId="0" borderId="0" xfId="18" applyFont="1" applyBorder="1" applyAlignment="1">
      <alignment horizontal="left" vertical="center"/>
    </xf>
    <xf numFmtId="0" fontId="39" fillId="0" borderId="0" xfId="18" applyFont="1" applyBorder="1" applyAlignment="1">
      <alignment horizontal="left" vertical="center"/>
    </xf>
    <xf numFmtId="0" fontId="39" fillId="0" borderId="0" xfId="3" applyFont="1" applyBorder="1" applyAlignment="1">
      <alignment horizontal="left" vertical="center"/>
    </xf>
    <xf numFmtId="0" fontId="39" fillId="0" borderId="0" xfId="18" applyFont="1" applyFill="1" applyBorder="1" applyAlignment="1">
      <alignment horizontal="left" vertical="center"/>
    </xf>
    <xf numFmtId="164" fontId="1" fillId="0" borderId="4" xfId="1" applyFont="1" applyFill="1" applyBorder="1" applyAlignment="1" applyProtection="1">
      <alignment vertical="center"/>
      <protection locked="0"/>
    </xf>
    <xf numFmtId="0" fontId="1" fillId="0" borderId="4" xfId="9" applyFont="1" applyBorder="1" applyAlignment="1">
      <alignment horizontal="left" vertical="center"/>
    </xf>
    <xf numFmtId="0" fontId="38" fillId="0" borderId="0" xfId="3" applyFont="1" applyBorder="1" applyAlignment="1">
      <alignment horizontal="left" vertical="center"/>
    </xf>
    <xf numFmtId="0" fontId="39" fillId="0" borderId="0" xfId="3" quotePrefix="1" applyFont="1" applyBorder="1" applyAlignment="1">
      <alignment vertical="center"/>
    </xf>
    <xf numFmtId="1" fontId="39" fillId="0" borderId="0" xfId="3" quotePrefix="1" applyNumberFormat="1" applyFont="1" applyBorder="1" applyAlignment="1">
      <alignment horizontal="left" vertical="center"/>
    </xf>
    <xf numFmtId="1" fontId="2" fillId="0" borderId="0" xfId="3" quotePrefix="1" applyNumberFormat="1" applyFont="1" applyBorder="1" applyAlignment="1">
      <alignment vertical="center"/>
    </xf>
    <xf numFmtId="1" fontId="39" fillId="0" borderId="0" xfId="3" applyNumberFormat="1" applyFont="1" applyBorder="1" applyAlignment="1">
      <alignment horizontal="left" vertical="center"/>
    </xf>
    <xf numFmtId="170" fontId="2" fillId="0" borderId="0" xfId="3" quotePrefix="1" applyNumberFormat="1" applyFont="1" applyBorder="1" applyAlignment="1">
      <alignment vertical="center"/>
    </xf>
    <xf numFmtId="0" fontId="55" fillId="0" borderId="0" xfId="3" applyFont="1" applyBorder="1" applyAlignment="1">
      <alignment horizontal="left" vertical="center"/>
    </xf>
    <xf numFmtId="175" fontId="39" fillId="0" borderId="0" xfId="3" quotePrefix="1" applyNumberFormat="1" applyFont="1" applyBorder="1" applyAlignment="1">
      <alignment horizontal="left" vertical="center"/>
    </xf>
    <xf numFmtId="9" fontId="55" fillId="0" borderId="0" xfId="3" applyNumberFormat="1" applyFont="1" applyBorder="1" applyAlignment="1">
      <alignment horizontal="left" vertical="center"/>
    </xf>
    <xf numFmtId="170" fontId="2" fillId="0" borderId="0" xfId="3" applyNumberFormat="1" applyFont="1" applyBorder="1" applyAlignment="1">
      <alignment vertical="center"/>
    </xf>
    <xf numFmtId="170" fontId="39" fillId="0" borderId="0" xfId="3" applyNumberFormat="1" applyFont="1" applyBorder="1" applyAlignment="1">
      <alignment horizontal="left" vertical="center"/>
    </xf>
    <xf numFmtId="0" fontId="56" fillId="0" borderId="0" xfId="2" applyFont="1"/>
    <xf numFmtId="165" fontId="39" fillId="0" borderId="0" xfId="9" applyNumberFormat="1" applyFont="1" applyAlignment="1">
      <alignment vertical="center"/>
    </xf>
    <xf numFmtId="0" fontId="39" fillId="0" borderId="4" xfId="9" applyFont="1" applyBorder="1" applyAlignment="1">
      <alignment vertical="center"/>
    </xf>
    <xf numFmtId="0" fontId="1" fillId="0" borderId="4" xfId="9" applyFont="1" applyBorder="1" applyAlignment="1">
      <alignment vertical="center"/>
    </xf>
    <xf numFmtId="0" fontId="39" fillId="0" borderId="0" xfId="9" applyFont="1" applyBorder="1" applyAlignment="1">
      <alignment horizontal="left" vertical="center"/>
    </xf>
    <xf numFmtId="0" fontId="39" fillId="0" borderId="0" xfId="9" applyFont="1" applyAlignment="1">
      <alignment horizontal="center" vertical="center"/>
    </xf>
    <xf numFmtId="2" fontId="39" fillId="0" borderId="0" xfId="3" applyNumberFormat="1" applyFont="1" applyBorder="1" applyAlignment="1">
      <alignment vertical="center"/>
    </xf>
    <xf numFmtId="0" fontId="57" fillId="0" borderId="0" xfId="2" applyFont="1" applyFill="1" applyBorder="1" applyAlignment="1">
      <alignment vertical="center"/>
    </xf>
    <xf numFmtId="0" fontId="3" fillId="0" borderId="0" xfId="2" applyFont="1" applyAlignment="1">
      <alignment vertical="center"/>
    </xf>
    <xf numFmtId="0" fontId="4" fillId="0" borderId="0" xfId="2"/>
    <xf numFmtId="0" fontId="48" fillId="0" borderId="0" xfId="2" applyFont="1" applyFill="1" applyAlignment="1">
      <alignment vertical="center"/>
    </xf>
    <xf numFmtId="0" fontId="52" fillId="0" borderId="0" xfId="2" applyFont="1" applyAlignment="1">
      <alignment vertical="center"/>
    </xf>
    <xf numFmtId="164" fontId="2" fillId="0" borderId="0" xfId="1" applyFont="1" applyFill="1" applyBorder="1" applyAlignment="1" applyProtection="1">
      <alignment vertical="center"/>
      <protection locked="0"/>
    </xf>
    <xf numFmtId="0" fontId="49" fillId="0" borderId="4" xfId="0" applyFont="1" applyFill="1" applyBorder="1" applyAlignment="1"/>
    <xf numFmtId="0" fontId="48" fillId="0" borderId="0" xfId="0" applyFont="1" applyFill="1" applyAlignment="1"/>
    <xf numFmtId="0" fontId="48" fillId="0" borderId="0" xfId="19" applyFont="1" applyFill="1" applyAlignment="1"/>
    <xf numFmtId="0" fontId="48" fillId="0" borderId="0" xfId="0" applyFont="1" applyFill="1" applyBorder="1" applyAlignment="1">
      <alignment horizontal="right"/>
    </xf>
    <xf numFmtId="0" fontId="58" fillId="8" borderId="2" xfId="0" applyFont="1" applyFill="1" applyBorder="1" applyAlignment="1">
      <alignment horizontal="center" vertical="center"/>
    </xf>
    <xf numFmtId="0" fontId="59" fillId="8" borderId="3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71" fontId="60" fillId="5" borderId="1" xfId="0" applyNumberFormat="1" applyFont="1" applyFill="1" applyBorder="1" applyAlignment="1">
      <alignment horizontal="center" vertical="center"/>
    </xf>
    <xf numFmtId="2" fontId="61" fillId="8" borderId="1" xfId="0" applyNumberFormat="1" applyFont="1" applyFill="1" applyBorder="1" applyAlignment="1">
      <alignment horizontal="center" vertical="center"/>
    </xf>
    <xf numFmtId="173" fontId="52" fillId="6" borderId="1" xfId="0" applyNumberFormat="1" applyFont="1" applyFill="1" applyBorder="1" applyAlignment="1">
      <alignment horizontal="center" vertical="center"/>
    </xf>
    <xf numFmtId="0" fontId="48" fillId="0" borderId="4" xfId="0" applyFont="1" applyFill="1" applyBorder="1" applyAlignment="1">
      <alignment vertical="center"/>
    </xf>
    <xf numFmtId="0" fontId="2" fillId="0" borderId="0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5" fontId="49" fillId="0" borderId="0" xfId="19" applyNumberFormat="1" applyFont="1" applyFill="1" applyBorder="1" applyAlignment="1"/>
    <xf numFmtId="0" fontId="48" fillId="0" borderId="4" xfId="19" applyFont="1" applyFill="1" applyBorder="1" applyAlignment="1">
      <alignment horizontal="center"/>
    </xf>
    <xf numFmtId="0" fontId="49" fillId="0" borderId="8" xfId="19" applyFont="1" applyFill="1" applyBorder="1" applyAlignment="1">
      <alignment horizontal="center"/>
    </xf>
    <xf numFmtId="0" fontId="48" fillId="0" borderId="0" xfId="0" applyFont="1" applyFill="1" applyBorder="1" applyAlignment="1"/>
    <xf numFmtId="0" fontId="24" fillId="0" borderId="0" xfId="9" applyFont="1" applyAlignment="1">
      <alignment horizontal="right" vertical="center"/>
    </xf>
    <xf numFmtId="0" fontId="2" fillId="0" borderId="0" xfId="9" applyFont="1" applyBorder="1" applyAlignment="1">
      <alignment horizontal="left" vertical="center"/>
    </xf>
    <xf numFmtId="0" fontId="46" fillId="0" borderId="0" xfId="3" applyFont="1" applyBorder="1" applyAlignment="1">
      <alignment horizontal="left" vertical="center"/>
    </xf>
    <xf numFmtId="166" fontId="24" fillId="0" borderId="0" xfId="3" applyNumberFormat="1" applyFont="1" applyBorder="1" applyAlignment="1">
      <alignment horizontal="left" vertical="center"/>
    </xf>
    <xf numFmtId="165" fontId="2" fillId="0" borderId="0" xfId="3" applyNumberFormat="1" applyFont="1" applyBorder="1" applyAlignment="1">
      <alignment horizontal="left" vertical="center"/>
    </xf>
    <xf numFmtId="0" fontId="48" fillId="0" borderId="0" xfId="3" applyFont="1" applyBorder="1" applyAlignment="1">
      <alignment horizontal="left" vertical="center"/>
    </xf>
    <xf numFmtId="0" fontId="2" fillId="0" borderId="0" xfId="3" applyFont="1" applyBorder="1" applyAlignment="1">
      <alignment horizontal="left" vertical="center"/>
    </xf>
    <xf numFmtId="0" fontId="2" fillId="0" borderId="0" xfId="20" applyFont="1" applyBorder="1" applyAlignment="1">
      <alignment vertical="center"/>
    </xf>
    <xf numFmtId="165" fontId="2" fillId="0" borderId="0" xfId="9" applyNumberFormat="1" applyFont="1" applyBorder="1" applyAlignment="1">
      <alignment vertical="center"/>
    </xf>
    <xf numFmtId="0" fontId="2" fillId="0" borderId="0" xfId="9" applyFont="1" applyAlignment="1">
      <alignment horizontal="right" vertical="center"/>
    </xf>
    <xf numFmtId="2" fontId="2" fillId="0" borderId="0" xfId="3" applyNumberFormat="1" applyFont="1" applyBorder="1" applyAlignment="1">
      <alignment vertical="center"/>
    </xf>
    <xf numFmtId="1" fontId="2" fillId="0" borderId="0" xfId="3" applyNumberFormat="1" applyFont="1" applyBorder="1" applyAlignment="1">
      <alignment vertical="center"/>
    </xf>
    <xf numFmtId="0" fontId="2" fillId="0" borderId="0" xfId="9" quotePrefix="1" applyFont="1" applyBorder="1" applyAlignment="1">
      <alignment vertical="center" shrinkToFit="1"/>
    </xf>
    <xf numFmtId="0" fontId="2" fillId="0" borderId="0" xfId="9" applyNumberFormat="1" applyFont="1" applyBorder="1" applyAlignment="1">
      <alignment vertical="center"/>
    </xf>
    <xf numFmtId="0" fontId="24" fillId="0" borderId="0" xfId="3" applyNumberFormat="1" applyFont="1" applyBorder="1" applyAlignment="1">
      <alignment vertical="center"/>
    </xf>
    <xf numFmtId="168" fontId="2" fillId="0" borderId="0" xfId="3" applyNumberFormat="1" applyFont="1" applyBorder="1" applyAlignment="1">
      <alignment vertical="center"/>
    </xf>
    <xf numFmtId="167" fontId="2" fillId="0" borderId="0" xfId="3" applyNumberFormat="1" applyFont="1" applyBorder="1" applyAlignment="1">
      <alignment vertical="center"/>
    </xf>
    <xf numFmtId="168" fontId="61" fillId="8" borderId="1" xfId="0" applyNumberFormat="1" applyFont="1" applyFill="1" applyBorder="1" applyAlignment="1">
      <alignment horizontal="center" vertical="center"/>
    </xf>
    <xf numFmtId="0" fontId="73" fillId="0" borderId="20" xfId="0" applyFont="1" applyBorder="1"/>
    <xf numFmtId="0" fontId="68" fillId="0" borderId="20" xfId="0" applyFont="1" applyBorder="1"/>
    <xf numFmtId="0" fontId="68" fillId="0" borderId="15" xfId="0" applyFont="1" applyBorder="1"/>
    <xf numFmtId="0" fontId="74" fillId="18" borderId="26" xfId="0" applyFont="1" applyFill="1" applyBorder="1" applyAlignment="1">
      <alignment horizontal="center" vertical="center"/>
    </xf>
    <xf numFmtId="0" fontId="74" fillId="18" borderId="25" xfId="0" applyFont="1" applyFill="1" applyBorder="1" applyAlignment="1">
      <alignment horizontal="center" vertical="center"/>
    </xf>
    <xf numFmtId="0" fontId="67" fillId="2" borderId="17" xfId="0" applyFont="1" applyFill="1" applyBorder="1" applyAlignment="1">
      <alignment horizontal="center" vertical="center"/>
    </xf>
    <xf numFmtId="0" fontId="67" fillId="17" borderId="24" xfId="0" applyFont="1" applyFill="1" applyBorder="1" applyAlignment="1">
      <alignment horizontal="left" vertical="center"/>
    </xf>
    <xf numFmtId="0" fontId="67" fillId="17" borderId="23" xfId="0" applyFont="1" applyFill="1" applyBorder="1" applyAlignment="1">
      <alignment horizontal="left" vertical="center"/>
    </xf>
    <xf numFmtId="0" fontId="67" fillId="2" borderId="24" xfId="0" applyFont="1" applyFill="1" applyBorder="1" applyAlignment="1">
      <alignment horizontal="left" vertical="center"/>
    </xf>
    <xf numFmtId="0" fontId="67" fillId="2" borderId="23" xfId="0" applyFont="1" applyFill="1" applyBorder="1" applyAlignment="1">
      <alignment horizontal="left" vertical="center"/>
    </xf>
    <xf numFmtId="11" fontId="67" fillId="17" borderId="23" xfId="0" applyNumberFormat="1" applyFont="1" applyFill="1" applyBorder="1" applyAlignment="1">
      <alignment horizontal="left" vertical="center"/>
    </xf>
    <xf numFmtId="0" fontId="67" fillId="2" borderId="22" xfId="0" applyFont="1" applyFill="1" applyBorder="1" applyAlignment="1">
      <alignment horizontal="left" vertical="center"/>
    </xf>
    <xf numFmtId="11" fontId="67" fillId="2" borderId="21" xfId="0" applyNumberFormat="1" applyFont="1" applyFill="1" applyBorder="1" applyAlignment="1">
      <alignment horizontal="left" vertical="center"/>
    </xf>
    <xf numFmtId="0" fontId="67" fillId="2" borderId="16" xfId="0" applyFont="1" applyFill="1" applyBorder="1" applyAlignment="1">
      <alignment horizontal="left" vertical="center"/>
    </xf>
    <xf numFmtId="0" fontId="67" fillId="2" borderId="15" xfId="0" applyFont="1" applyFill="1" applyBorder="1" applyAlignment="1">
      <alignment horizontal="center" vertical="center"/>
    </xf>
    <xf numFmtId="0" fontId="67" fillId="2" borderId="15" xfId="0" applyFont="1" applyFill="1" applyBorder="1" applyAlignment="1">
      <alignment horizontal="left" vertical="center"/>
    </xf>
    <xf numFmtId="0" fontId="68" fillId="0" borderId="20" xfId="0" applyFont="1" applyBorder="1" applyAlignment="1">
      <alignment horizontal="left"/>
    </xf>
    <xf numFmtId="11" fontId="68" fillId="0" borderId="20" xfId="0" applyNumberFormat="1" applyFont="1" applyBorder="1" applyAlignment="1">
      <alignment horizontal="left"/>
    </xf>
    <xf numFmtId="0" fontId="75" fillId="16" borderId="19" xfId="0" applyFont="1" applyFill="1" applyBorder="1" applyAlignment="1">
      <alignment horizontal="left" vertical="center"/>
    </xf>
    <xf numFmtId="0" fontId="76" fillId="16" borderId="18" xfId="0" applyFont="1" applyFill="1" applyBorder="1" applyAlignment="1">
      <alignment horizontal="left" vertical="center"/>
    </xf>
    <xf numFmtId="0" fontId="67" fillId="2" borderId="16" xfId="0" applyFont="1" applyFill="1" applyBorder="1" applyAlignment="1">
      <alignment horizontal="right" vertical="center"/>
    </xf>
    <xf numFmtId="168" fontId="2" fillId="5" borderId="0" xfId="0" applyNumberFormat="1" applyFont="1" applyFill="1" applyBorder="1" applyAlignment="1">
      <alignment horizontal="center" vertical="center"/>
    </xf>
    <xf numFmtId="0" fontId="68" fillId="0" borderId="1" xfId="19" applyFont="1" applyFill="1" applyBorder="1" applyAlignment="1">
      <alignment horizontal="center" vertical="center"/>
    </xf>
    <xf numFmtId="0" fontId="48" fillId="0" borderId="4" xfId="0" applyFont="1" applyFill="1" applyBorder="1" applyAlignment="1">
      <alignment horizontal="center"/>
    </xf>
    <xf numFmtId="0" fontId="48" fillId="0" borderId="4" xfId="0" applyFont="1" applyFill="1" applyBorder="1" applyAlignment="1">
      <alignment horizontal="right"/>
    </xf>
    <xf numFmtId="167" fontId="68" fillId="5" borderId="1" xfId="0" applyNumberFormat="1" applyFont="1" applyFill="1" applyBorder="1" applyAlignment="1">
      <alignment horizontal="center" vertical="center"/>
    </xf>
    <xf numFmtId="167" fontId="68" fillId="0" borderId="1" xfId="0" applyNumberFormat="1" applyFont="1" applyFill="1" applyBorder="1" applyAlignment="1">
      <alignment horizontal="center" vertical="center"/>
    </xf>
    <xf numFmtId="168" fontId="70" fillId="0" borderId="9" xfId="19" applyNumberFormat="1" applyFont="1" applyFill="1" applyBorder="1" applyAlignment="1">
      <alignment horizontal="center" vertical="center"/>
    </xf>
    <xf numFmtId="168" fontId="70" fillId="0" borderId="7" xfId="19" applyNumberFormat="1" applyFont="1" applyFill="1" applyBorder="1" applyAlignment="1">
      <alignment horizontal="center" vertical="center"/>
    </xf>
    <xf numFmtId="168" fontId="70" fillId="0" borderId="10" xfId="19" applyNumberFormat="1" applyFont="1" applyFill="1" applyBorder="1" applyAlignment="1">
      <alignment horizontal="center" vertical="center"/>
    </xf>
    <xf numFmtId="1" fontId="67" fillId="5" borderId="9" xfId="0" applyNumberFormat="1" applyFont="1" applyFill="1" applyBorder="1" applyAlignment="1">
      <alignment horizontal="center" vertical="center"/>
    </xf>
    <xf numFmtId="1" fontId="67" fillId="5" borderId="7" xfId="0" applyNumberFormat="1" applyFont="1" applyFill="1" applyBorder="1" applyAlignment="1">
      <alignment horizontal="center" vertical="center"/>
    </xf>
    <xf numFmtId="1" fontId="67" fillId="5" borderId="11" xfId="0" applyNumberFormat="1" applyFont="1" applyFill="1" applyBorder="1" applyAlignment="1">
      <alignment horizontal="center" vertical="center"/>
    </xf>
    <xf numFmtId="1" fontId="67" fillId="5" borderId="0" xfId="0" applyNumberFormat="1" applyFont="1" applyFill="1" applyBorder="1" applyAlignment="1">
      <alignment horizontal="center" vertical="center"/>
    </xf>
    <xf numFmtId="1" fontId="67" fillId="5" borderId="12" xfId="0" applyNumberFormat="1" applyFont="1" applyFill="1" applyBorder="1" applyAlignment="1">
      <alignment horizontal="center" vertical="center"/>
    </xf>
    <xf numFmtId="1" fontId="67" fillId="5" borderId="4" xfId="0" applyNumberFormat="1" applyFont="1" applyFill="1" applyBorder="1" applyAlignment="1">
      <alignment horizontal="center" vertical="center"/>
    </xf>
    <xf numFmtId="167" fontId="68" fillId="5" borderId="9" xfId="0" applyNumberFormat="1" applyFont="1" applyFill="1" applyBorder="1" applyAlignment="1">
      <alignment horizontal="center" vertical="center"/>
    </xf>
    <xf numFmtId="167" fontId="68" fillId="5" borderId="7" xfId="0" applyNumberFormat="1" applyFont="1" applyFill="1" applyBorder="1" applyAlignment="1">
      <alignment horizontal="center" vertical="center"/>
    </xf>
    <xf numFmtId="167" fontId="68" fillId="5" borderId="10" xfId="0" applyNumberFormat="1" applyFont="1" applyFill="1" applyBorder="1" applyAlignment="1">
      <alignment horizontal="center" vertical="center"/>
    </xf>
    <xf numFmtId="167" fontId="68" fillId="0" borderId="5" xfId="0" applyNumberFormat="1" applyFont="1" applyFill="1" applyBorder="1" applyAlignment="1">
      <alignment horizontal="center" vertical="center"/>
    </xf>
    <xf numFmtId="167" fontId="68" fillId="0" borderId="8" xfId="0" applyNumberFormat="1" applyFont="1" applyFill="1" applyBorder="1" applyAlignment="1">
      <alignment horizontal="center" vertical="center"/>
    </xf>
    <xf numFmtId="167" fontId="68" fillId="0" borderId="6" xfId="0" applyNumberFormat="1" applyFont="1" applyFill="1" applyBorder="1" applyAlignment="1">
      <alignment horizontal="center" vertical="center"/>
    </xf>
    <xf numFmtId="167" fontId="69" fillId="0" borderId="9" xfId="19" applyNumberFormat="1" applyFont="1" applyFill="1" applyBorder="1" applyAlignment="1">
      <alignment horizontal="center" vertical="center"/>
    </xf>
    <xf numFmtId="167" fontId="69" fillId="0" borderId="7" xfId="19" applyNumberFormat="1" applyFont="1" applyFill="1" applyBorder="1" applyAlignment="1">
      <alignment horizontal="center" vertical="center"/>
    </xf>
    <xf numFmtId="167" fontId="69" fillId="0" borderId="11" xfId="19" applyNumberFormat="1" applyFont="1" applyFill="1" applyBorder="1" applyAlignment="1">
      <alignment horizontal="center" vertical="center"/>
    </xf>
    <xf numFmtId="167" fontId="69" fillId="0" borderId="0" xfId="19" applyNumberFormat="1" applyFont="1" applyFill="1" applyBorder="1" applyAlignment="1">
      <alignment horizontal="center" vertical="center"/>
    </xf>
    <xf numFmtId="167" fontId="69" fillId="0" borderId="12" xfId="19" applyNumberFormat="1" applyFont="1" applyFill="1" applyBorder="1" applyAlignment="1">
      <alignment horizontal="center" vertical="center"/>
    </xf>
    <xf numFmtId="167" fontId="69" fillId="0" borderId="4" xfId="19" applyNumberFormat="1" applyFont="1" applyFill="1" applyBorder="1" applyAlignment="1">
      <alignment horizontal="center" vertical="center"/>
    </xf>
    <xf numFmtId="0" fontId="72" fillId="0" borderId="5" xfId="0" applyFont="1" applyFill="1" applyBorder="1" applyAlignment="1">
      <alignment horizontal="center" vertical="center"/>
    </xf>
    <xf numFmtId="0" fontId="72" fillId="0" borderId="8" xfId="0" applyFont="1" applyFill="1" applyBorder="1" applyAlignment="1">
      <alignment horizontal="center" vertical="center"/>
    </xf>
    <xf numFmtId="0" fontId="71" fillId="0" borderId="9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0" fontId="71" fillId="0" borderId="10" xfId="0" applyFont="1" applyBorder="1" applyAlignment="1">
      <alignment horizontal="center" vertical="center" wrapText="1"/>
    </xf>
    <xf numFmtId="0" fontId="71" fillId="0" borderId="12" xfId="0" applyFont="1" applyBorder="1" applyAlignment="1">
      <alignment horizontal="center" vertical="center" wrapText="1"/>
    </xf>
    <xf numFmtId="0" fontId="71" fillId="0" borderId="4" xfId="0" applyFont="1" applyBorder="1" applyAlignment="1">
      <alignment horizontal="center" vertical="center" wrapText="1"/>
    </xf>
    <xf numFmtId="0" fontId="71" fillId="0" borderId="13" xfId="0" applyFont="1" applyBorder="1" applyAlignment="1">
      <alignment horizontal="center" vertical="center" wrapText="1"/>
    </xf>
    <xf numFmtId="0" fontId="72" fillId="0" borderId="9" xfId="19" applyFont="1" applyFill="1" applyBorder="1" applyAlignment="1">
      <alignment horizontal="center" vertical="center" textRotation="180"/>
    </xf>
    <xf numFmtId="0" fontId="72" fillId="0" borderId="10" xfId="19" applyFont="1" applyFill="1" applyBorder="1" applyAlignment="1">
      <alignment horizontal="center" vertical="center" textRotation="180"/>
    </xf>
    <xf numFmtId="0" fontId="72" fillId="0" borderId="12" xfId="19" applyFont="1" applyFill="1" applyBorder="1" applyAlignment="1">
      <alignment horizontal="center" vertical="center" textRotation="180"/>
    </xf>
    <xf numFmtId="0" fontId="72" fillId="0" borderId="13" xfId="19" applyFont="1" applyFill="1" applyBorder="1" applyAlignment="1">
      <alignment horizontal="center" vertical="center" textRotation="180"/>
    </xf>
    <xf numFmtId="0" fontId="49" fillId="0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2" fillId="10" borderId="0" xfId="19" applyFont="1" applyFill="1" applyBorder="1" applyAlignment="1">
      <alignment horizontal="center" vertical="center"/>
    </xf>
    <xf numFmtId="0" fontId="52" fillId="11" borderId="0" xfId="19" applyFont="1" applyFill="1" applyBorder="1" applyAlignment="1">
      <alignment horizontal="center" vertical="center"/>
    </xf>
    <xf numFmtId="0" fontId="49" fillId="0" borderId="4" xfId="19" applyFont="1" applyFill="1" applyBorder="1" applyAlignment="1">
      <alignment horizontal="left"/>
    </xf>
    <xf numFmtId="0" fontId="49" fillId="0" borderId="0" xfId="0" applyFont="1" applyFill="1" applyBorder="1" applyAlignment="1">
      <alignment horizontal="center"/>
    </xf>
    <xf numFmtId="0" fontId="49" fillId="0" borderId="8" xfId="0" applyFont="1" applyFill="1" applyBorder="1" applyAlignment="1">
      <alignment horizontal="center"/>
    </xf>
    <xf numFmtId="175" fontId="49" fillId="0" borderId="8" xfId="19" applyNumberFormat="1" applyFont="1" applyFill="1" applyBorder="1" applyAlignment="1">
      <alignment horizontal="left"/>
    </xf>
    <xf numFmtId="175" fontId="49" fillId="0" borderId="4" xfId="19" applyNumberFormat="1" applyFont="1" applyFill="1" applyBorder="1" applyAlignment="1">
      <alignment horizontal="left"/>
    </xf>
    <xf numFmtId="0" fontId="49" fillId="0" borderId="4" xfId="0" applyFont="1" applyFill="1" applyBorder="1" applyAlignment="1">
      <alignment horizontal="left"/>
    </xf>
    <xf numFmtId="0" fontId="63" fillId="12" borderId="0" xfId="19" applyFont="1" applyFill="1" applyBorder="1" applyAlignment="1">
      <alignment horizontal="center" vertical="center"/>
    </xf>
    <xf numFmtId="0" fontId="72" fillId="0" borderId="9" xfId="0" applyFont="1" applyFill="1" applyBorder="1" applyAlignment="1">
      <alignment horizontal="center" vertical="center"/>
    </xf>
    <xf numFmtId="0" fontId="72" fillId="0" borderId="7" xfId="0" applyFont="1" applyFill="1" applyBorder="1" applyAlignment="1">
      <alignment horizontal="center" vertical="center"/>
    </xf>
    <xf numFmtId="0" fontId="72" fillId="0" borderId="10" xfId="0" applyFont="1" applyFill="1" applyBorder="1" applyAlignment="1">
      <alignment horizontal="center" vertical="center"/>
    </xf>
    <xf numFmtId="0" fontId="72" fillId="0" borderId="12" xfId="0" applyFont="1" applyFill="1" applyBorder="1" applyAlignment="1">
      <alignment horizontal="center" vertical="center"/>
    </xf>
    <xf numFmtId="0" fontId="72" fillId="0" borderId="4" xfId="0" applyFont="1" applyFill="1" applyBorder="1" applyAlignment="1">
      <alignment horizontal="center" vertical="center"/>
    </xf>
    <xf numFmtId="0" fontId="72" fillId="0" borderId="13" xfId="0" applyFont="1" applyFill="1" applyBorder="1" applyAlignment="1">
      <alignment horizontal="center" vertical="center"/>
    </xf>
    <xf numFmtId="0" fontId="72" fillId="9" borderId="9" xfId="0" applyFont="1" applyFill="1" applyBorder="1" applyAlignment="1">
      <alignment horizontal="center" vertical="center"/>
    </xf>
    <xf numFmtId="0" fontId="72" fillId="9" borderId="7" xfId="0" applyFont="1" applyFill="1" applyBorder="1" applyAlignment="1">
      <alignment horizontal="center" vertical="center"/>
    </xf>
    <xf numFmtId="0" fontId="72" fillId="9" borderId="10" xfId="0" applyFont="1" applyFill="1" applyBorder="1" applyAlignment="1">
      <alignment horizontal="center" vertical="center"/>
    </xf>
    <xf numFmtId="0" fontId="72" fillId="9" borderId="12" xfId="0" applyFont="1" applyFill="1" applyBorder="1" applyAlignment="1">
      <alignment horizontal="center" vertical="center"/>
    </xf>
    <xf numFmtId="0" fontId="72" fillId="9" borderId="4" xfId="0" applyFont="1" applyFill="1" applyBorder="1" applyAlignment="1">
      <alignment horizontal="center" vertical="center"/>
    </xf>
    <xf numFmtId="0" fontId="72" fillId="9" borderId="13" xfId="0" applyFont="1" applyFill="1" applyBorder="1" applyAlignment="1">
      <alignment horizontal="center" vertical="center"/>
    </xf>
    <xf numFmtId="0" fontId="49" fillId="0" borderId="8" xfId="0" applyFont="1" applyFill="1" applyBorder="1" applyAlignment="1">
      <alignment horizontal="left"/>
    </xf>
    <xf numFmtId="0" fontId="48" fillId="0" borderId="4" xfId="0" applyFont="1" applyFill="1" applyBorder="1" applyAlignment="1">
      <alignment horizontal="left"/>
    </xf>
    <xf numFmtId="0" fontId="49" fillId="0" borderId="8" xfId="0" applyFont="1" applyFill="1" applyBorder="1" applyAlignment="1">
      <alignment horizontal="left" vertical="center"/>
    </xf>
    <xf numFmtId="0" fontId="49" fillId="0" borderId="7" xfId="0" applyFont="1" applyFill="1" applyBorder="1" applyAlignment="1">
      <alignment horizontal="left"/>
    </xf>
    <xf numFmtId="0" fontId="49" fillId="0" borderId="4" xfId="0" applyFont="1" applyFill="1" applyBorder="1" applyAlignment="1">
      <alignment horizontal="center"/>
    </xf>
    <xf numFmtId="0" fontId="72" fillId="0" borderId="9" xfId="19" applyFont="1" applyFill="1" applyBorder="1" applyAlignment="1">
      <alignment horizontal="center" vertical="center"/>
    </xf>
    <xf numFmtId="0" fontId="72" fillId="0" borderId="7" xfId="19" applyFont="1" applyFill="1" applyBorder="1" applyAlignment="1">
      <alignment horizontal="center" vertical="center"/>
    </xf>
    <xf numFmtId="0" fontId="72" fillId="0" borderId="10" xfId="19" applyFont="1" applyFill="1" applyBorder="1" applyAlignment="1">
      <alignment horizontal="center" vertical="center"/>
    </xf>
    <xf numFmtId="0" fontId="72" fillId="0" borderId="12" xfId="19" applyFont="1" applyFill="1" applyBorder="1" applyAlignment="1">
      <alignment horizontal="center" vertical="center"/>
    </xf>
    <xf numFmtId="0" fontId="72" fillId="0" borderId="4" xfId="19" applyFont="1" applyFill="1" applyBorder="1" applyAlignment="1">
      <alignment horizontal="center" vertical="center"/>
    </xf>
    <xf numFmtId="0" fontId="72" fillId="0" borderId="13" xfId="19" applyFont="1" applyFill="1" applyBorder="1" applyAlignment="1">
      <alignment horizontal="center" vertical="center"/>
    </xf>
    <xf numFmtId="0" fontId="48" fillId="0" borderId="0" xfId="0" applyFont="1" applyFill="1" applyAlignment="1">
      <alignment horizontal="left" vertical="center"/>
    </xf>
    <xf numFmtId="0" fontId="39" fillId="0" borderId="0" xfId="9" applyFont="1" applyBorder="1" applyAlignment="1">
      <alignment horizontal="center" vertical="center"/>
    </xf>
    <xf numFmtId="0" fontId="39" fillId="0" borderId="0" xfId="9" applyFont="1" applyAlignment="1">
      <alignment horizontal="center" vertical="center"/>
    </xf>
    <xf numFmtId="0" fontId="1" fillId="0" borderId="0" xfId="9" quotePrefix="1" applyFont="1" applyBorder="1" applyAlignment="1">
      <alignment horizontal="center" vertical="center" shrinkToFit="1"/>
    </xf>
    <xf numFmtId="0" fontId="37" fillId="0" borderId="0" xfId="9" applyFont="1" applyAlignment="1">
      <alignment horizontal="center" vertical="center"/>
    </xf>
    <xf numFmtId="1" fontId="39" fillId="0" borderId="0" xfId="3" quotePrefix="1" applyNumberFormat="1" applyFont="1" applyBorder="1" applyAlignment="1">
      <alignment horizontal="left" vertical="center"/>
    </xf>
    <xf numFmtId="175" fontId="39" fillId="0" borderId="0" xfId="3" quotePrefix="1" applyNumberFormat="1" applyFont="1" applyBorder="1" applyAlignment="1">
      <alignment horizontal="left" vertical="center"/>
    </xf>
    <xf numFmtId="175" fontId="39" fillId="0" borderId="0" xfId="3" applyNumberFormat="1" applyFont="1" applyBorder="1" applyAlignment="1">
      <alignment horizontal="left" vertical="center"/>
    </xf>
    <xf numFmtId="176" fontId="39" fillId="0" borderId="0" xfId="9" applyNumberFormat="1" applyFont="1" applyAlignment="1">
      <alignment horizontal="left" vertical="center"/>
    </xf>
    <xf numFmtId="0" fontId="2" fillId="0" borderId="0" xfId="9" applyFont="1" applyBorder="1" applyAlignment="1">
      <alignment horizontal="center" vertical="center"/>
    </xf>
    <xf numFmtId="0" fontId="2" fillId="0" borderId="0" xfId="9" quotePrefix="1" applyFont="1" applyBorder="1" applyAlignment="1">
      <alignment horizontal="center" vertical="center" shrinkToFit="1"/>
    </xf>
    <xf numFmtId="0" fontId="2" fillId="0" borderId="1" xfId="9" applyFont="1" applyBorder="1" applyAlignment="1">
      <alignment horizontal="center" vertical="center"/>
    </xf>
    <xf numFmtId="175" fontId="2" fillId="0" borderId="1" xfId="9" applyNumberFormat="1" applyFont="1" applyBorder="1" applyAlignment="1">
      <alignment horizontal="center" vertical="center"/>
    </xf>
    <xf numFmtId="170" fontId="2" fillId="0" borderId="0" xfId="3" applyNumberFormat="1" applyFont="1" applyBorder="1" applyAlignment="1">
      <alignment horizontal="left" vertical="center"/>
    </xf>
    <xf numFmtId="166" fontId="2" fillId="0" borderId="0" xfId="9" applyNumberFormat="1" applyFont="1" applyBorder="1" applyAlignment="1">
      <alignment horizontal="left" vertical="center"/>
    </xf>
    <xf numFmtId="0" fontId="24" fillId="0" borderId="0" xfId="9" applyFont="1" applyBorder="1" applyAlignment="1">
      <alignment horizontal="right" vertical="center"/>
    </xf>
    <xf numFmtId="0" fontId="2" fillId="0" borderId="1" xfId="9" applyFont="1" applyBorder="1" applyAlignment="1">
      <alignment horizontal="center" vertical="center" wrapText="1"/>
    </xf>
    <xf numFmtId="0" fontId="2" fillId="0" borderId="1" xfId="9" quotePrefix="1" applyFont="1" applyBorder="1" applyAlignment="1">
      <alignment horizontal="center" vertical="center"/>
    </xf>
    <xf numFmtId="0" fontId="34" fillId="0" borderId="0" xfId="9" applyFont="1" applyAlignment="1">
      <alignment horizontal="center" vertical="center"/>
    </xf>
    <xf numFmtId="170" fontId="2" fillId="0" borderId="0" xfId="3" quotePrefix="1" applyNumberFormat="1" applyFont="1" applyBorder="1" applyAlignment="1">
      <alignment horizontal="left" vertical="center"/>
    </xf>
    <xf numFmtId="0" fontId="36" fillId="0" borderId="0" xfId="9" applyFont="1" applyAlignment="1">
      <alignment horizontal="center" vertical="center"/>
    </xf>
    <xf numFmtId="0" fontId="24" fillId="0" borderId="5" xfId="9" applyFont="1" applyBorder="1" applyAlignment="1">
      <alignment horizontal="center" vertical="center"/>
    </xf>
    <xf numFmtId="0" fontId="24" fillId="0" borderId="8" xfId="9" applyFont="1" applyBorder="1" applyAlignment="1">
      <alignment horizontal="center" vertical="center"/>
    </xf>
    <xf numFmtId="0" fontId="24" fillId="0" borderId="6" xfId="9" applyFont="1" applyBorder="1" applyAlignment="1">
      <alignment horizontal="center" vertical="center"/>
    </xf>
    <xf numFmtId="0" fontId="24" fillId="0" borderId="1" xfId="9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3" applyNumberFormat="1" applyFont="1" applyBorder="1" applyAlignment="1">
      <alignment horizontal="right" vertical="center"/>
    </xf>
    <xf numFmtId="167" fontId="2" fillId="0" borderId="14" xfId="3" applyNumberFormat="1" applyFont="1" applyBorder="1" applyAlignment="1">
      <alignment horizontal="center" vertical="center"/>
    </xf>
    <xf numFmtId="2" fontId="2" fillId="0" borderId="14" xfId="3" applyNumberFormat="1" applyFont="1" applyBorder="1" applyAlignment="1">
      <alignment horizontal="center" vertical="center"/>
    </xf>
    <xf numFmtId="1" fontId="2" fillId="0" borderId="3" xfId="3" applyNumberFormat="1" applyFont="1" applyBorder="1" applyAlignment="1">
      <alignment horizontal="center" vertical="center"/>
    </xf>
    <xf numFmtId="167" fontId="48" fillId="0" borderId="3" xfId="0" applyNumberFormat="1" applyFont="1" applyBorder="1" applyAlignment="1">
      <alignment horizontal="center" vertical="center"/>
    </xf>
    <xf numFmtId="167" fontId="2" fillId="0" borderId="3" xfId="3" applyNumberFormat="1" applyFont="1" applyBorder="1" applyAlignment="1">
      <alignment horizontal="center" vertical="center"/>
    </xf>
    <xf numFmtId="2" fontId="2" fillId="0" borderId="3" xfId="3" applyNumberFormat="1" applyFont="1" applyBorder="1" applyAlignment="1">
      <alignment horizontal="center" vertical="center"/>
    </xf>
    <xf numFmtId="1" fontId="2" fillId="0" borderId="14" xfId="3" applyNumberFormat="1" applyFont="1" applyBorder="1" applyAlignment="1">
      <alignment horizontal="center" vertical="center"/>
    </xf>
    <xf numFmtId="167" fontId="48" fillId="0" borderId="14" xfId="0" applyNumberFormat="1" applyFont="1" applyBorder="1" applyAlignment="1">
      <alignment horizontal="center" vertical="center"/>
    </xf>
    <xf numFmtId="2" fontId="2" fillId="0" borderId="2" xfId="3" applyNumberFormat="1" applyFont="1" applyBorder="1" applyAlignment="1">
      <alignment horizontal="center" vertical="center"/>
    </xf>
    <xf numFmtId="1" fontId="2" fillId="0" borderId="2" xfId="3" applyNumberFormat="1" applyFont="1" applyBorder="1" applyAlignment="1">
      <alignment horizontal="center" vertical="center"/>
    </xf>
    <xf numFmtId="167" fontId="48" fillId="0" borderId="2" xfId="0" applyNumberFormat="1" applyFont="1" applyBorder="1" applyAlignment="1">
      <alignment horizontal="center" vertical="center"/>
    </xf>
    <xf numFmtId="167" fontId="2" fillId="0" borderId="2" xfId="3" applyNumberFormat="1" applyFont="1" applyBorder="1" applyAlignment="1">
      <alignment horizontal="center" vertical="center"/>
    </xf>
    <xf numFmtId="0" fontId="34" fillId="0" borderId="0" xfId="3" applyNumberFormat="1" applyFont="1" applyBorder="1" applyAlignment="1">
      <alignment horizontal="center" vertical="center"/>
    </xf>
    <xf numFmtId="0" fontId="2" fillId="0" borderId="1" xfId="3" applyNumberFormat="1" applyFont="1" applyBorder="1" applyAlignment="1">
      <alignment horizontal="center" vertical="center" wrapText="1"/>
    </xf>
    <xf numFmtId="0" fontId="2" fillId="0" borderId="9" xfId="3" applyNumberFormat="1" applyFont="1" applyBorder="1" applyAlignment="1">
      <alignment horizontal="center" vertical="center"/>
    </xf>
    <xf numFmtId="0" fontId="2" fillId="0" borderId="7" xfId="3" applyNumberFormat="1" applyFont="1" applyBorder="1" applyAlignment="1">
      <alignment horizontal="center" vertical="center"/>
    </xf>
    <xf numFmtId="0" fontId="2" fillId="0" borderId="12" xfId="3" applyNumberFormat="1" applyFont="1" applyBorder="1" applyAlignment="1">
      <alignment horizontal="center" vertical="center"/>
    </xf>
    <xf numFmtId="0" fontId="2" fillId="0" borderId="4" xfId="3" applyNumberFormat="1" applyFont="1" applyBorder="1" applyAlignment="1">
      <alignment horizontal="center" vertical="center"/>
    </xf>
    <xf numFmtId="0" fontId="2" fillId="0" borderId="5" xfId="3" applyNumberFormat="1" applyFont="1" applyBorder="1" applyAlignment="1">
      <alignment horizontal="center" vertical="center" wrapText="1"/>
    </xf>
    <xf numFmtId="0" fontId="2" fillId="0" borderId="8" xfId="3" applyNumberFormat="1" applyFont="1" applyBorder="1" applyAlignment="1">
      <alignment horizontal="center" vertical="center" wrapText="1"/>
    </xf>
    <xf numFmtId="0" fontId="2" fillId="0" borderId="6" xfId="3" applyNumberFormat="1" applyFont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5" fillId="13" borderId="9" xfId="0" applyFont="1" applyFill="1" applyBorder="1" applyAlignment="1">
      <alignment horizontal="center" vertical="center"/>
    </xf>
    <xf numFmtId="0" fontId="5" fillId="13" borderId="10" xfId="0" applyFont="1" applyFill="1" applyBorder="1" applyAlignment="1">
      <alignment horizontal="center" vertical="center"/>
    </xf>
    <xf numFmtId="0" fontId="5" fillId="13" borderId="9" xfId="8" applyFont="1" applyFill="1" applyBorder="1" applyAlignment="1">
      <alignment horizontal="center" vertical="center"/>
    </xf>
    <xf numFmtId="0" fontId="5" fillId="13" borderId="10" xfId="8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5" fillId="13" borderId="13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1" fontId="7" fillId="5" borderId="5" xfId="0" applyNumberFormat="1" applyFont="1" applyFill="1" applyBorder="1" applyAlignment="1">
      <alignment horizontal="center" vertical="center"/>
    </xf>
    <xf numFmtId="1" fontId="7" fillId="5" borderId="6" xfId="0" applyNumberFormat="1" applyFont="1" applyFill="1" applyBorder="1" applyAlignment="1">
      <alignment horizontal="center" vertical="center"/>
    </xf>
    <xf numFmtId="0" fontId="52" fillId="0" borderId="1" xfId="0" applyFont="1" applyFill="1" applyBorder="1" applyAlignment="1">
      <alignment horizontal="center" vertical="center"/>
    </xf>
    <xf numFmtId="0" fontId="64" fillId="14" borderId="5" xfId="17" applyFont="1" applyFill="1" applyBorder="1" applyAlignment="1" applyProtection="1">
      <alignment horizontal="center" vertical="center"/>
      <protection locked="0"/>
    </xf>
    <xf numFmtId="0" fontId="64" fillId="14" borderId="8" xfId="17" applyFont="1" applyFill="1" applyBorder="1" applyAlignment="1" applyProtection="1">
      <alignment horizontal="center" vertical="center"/>
      <protection locked="0"/>
    </xf>
    <xf numFmtId="0" fontId="64" fillId="14" borderId="6" xfId="17" applyFont="1" applyFill="1" applyBorder="1" applyAlignment="1" applyProtection="1">
      <alignment horizontal="center" vertical="center"/>
      <protection locked="0"/>
    </xf>
    <xf numFmtId="0" fontId="7" fillId="15" borderId="5" xfId="17" applyFont="1" applyFill="1" applyBorder="1" applyAlignment="1" applyProtection="1">
      <alignment horizontal="center" vertical="center"/>
      <protection locked="0"/>
    </xf>
    <xf numFmtId="0" fontId="7" fillId="15" borderId="8" xfId="17" applyFont="1" applyFill="1" applyBorder="1" applyAlignment="1" applyProtection="1">
      <alignment horizontal="center" vertical="center"/>
      <protection locked="0"/>
    </xf>
    <xf numFmtId="0" fontId="7" fillId="15" borderId="6" xfId="17" applyFont="1" applyFill="1" applyBorder="1" applyAlignment="1" applyProtection="1">
      <alignment horizontal="center" vertical="center"/>
      <protection locked="0"/>
    </xf>
    <xf numFmtId="172" fontId="65" fillId="15" borderId="5" xfId="17" applyNumberFormat="1" applyFont="1" applyFill="1" applyBorder="1" applyAlignment="1" applyProtection="1">
      <alignment horizontal="center" vertical="center"/>
      <protection locked="0"/>
    </xf>
    <xf numFmtId="172" fontId="65" fillId="15" borderId="8" xfId="17" applyNumberFormat="1" applyFont="1" applyFill="1" applyBorder="1" applyAlignment="1" applyProtection="1">
      <alignment horizontal="center" vertical="center"/>
      <protection locked="0"/>
    </xf>
    <xf numFmtId="172" fontId="65" fillId="15" borderId="6" xfId="17" applyNumberFormat="1" applyFont="1" applyFill="1" applyBorder="1" applyAlignment="1" applyProtection="1">
      <alignment horizontal="center" vertical="center"/>
      <protection locked="0"/>
    </xf>
  </cellXfs>
  <cellStyles count="23">
    <cellStyle name="Comma 2" xfId="1"/>
    <cellStyle name="Followed Hyperlink" xfId="22" builtinId="9" hidden="1"/>
    <cellStyle name="Hyperlink" xfId="21" builtinId="8" hidden="1"/>
    <cellStyle name="Normal" xfId="0" builtinId="0"/>
    <cellStyle name="Normal - Style1" xfId="2"/>
    <cellStyle name="Normal 2" xfId="3"/>
    <cellStyle name="Normal 2 2" xfId="4"/>
    <cellStyle name="Normal 2 2 6" xfId="5"/>
    <cellStyle name="Normal 2 2 7" xfId="6"/>
    <cellStyle name="Normal 2 2 8" xfId="7"/>
    <cellStyle name="Normal 3" xfId="8"/>
    <cellStyle name="Normal 4" xfId="9"/>
    <cellStyle name="Normal 4 2" xfId="10"/>
    <cellStyle name="Normal 4 7" xfId="11"/>
    <cellStyle name="Normal 5" xfId="12"/>
    <cellStyle name="Normal 6" xfId="13"/>
    <cellStyle name="Normal 6 2" xfId="14"/>
    <cellStyle name="Normal 7" xfId="15"/>
    <cellStyle name="Normal_Cert vernier_Vernier.1(Ext,int,depth)" xfId="16"/>
    <cellStyle name="Normal_Uncertainty Budget" xfId="17"/>
    <cellStyle name="ปกติ 2 2" xfId="18"/>
    <cellStyle name="ปกติ 3" xfId="19"/>
    <cellStyle name="ปกติ_Cert.(ตัวอย่าง DMM)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47625</xdr:rowOff>
        </xdr:from>
        <xdr:to>
          <xdr:col>16</xdr:col>
          <xdr:colOff>0</xdr:colOff>
          <xdr:row>4</xdr:row>
          <xdr:rowOff>9525</xdr:rowOff>
        </xdr:to>
        <xdr:sp macro="" textlink="">
          <xdr:nvSpPr>
            <xdr:cNvPr id="17753" name="Check Box 345" hidden="1">
              <a:extLst>
                <a:ext uri="{63B3BB69-23CF-44E3-9099-C40C66FF867C}">
                  <a14:compatExt spid="_x0000_s17753"/>
                </a:ext>
                <a:ext uri="{FF2B5EF4-FFF2-40B4-BE49-F238E27FC236}">
                  <a16:creationId xmlns:a16="http://schemas.microsoft.com/office/drawing/2014/main" id="{00000000-0008-0000-0000-00005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3</xdr:row>
          <xdr:rowOff>47625</xdr:rowOff>
        </xdr:from>
        <xdr:to>
          <xdr:col>24</xdr:col>
          <xdr:colOff>0</xdr:colOff>
          <xdr:row>4</xdr:row>
          <xdr:rowOff>9525</xdr:rowOff>
        </xdr:to>
        <xdr:sp macro="" textlink="">
          <xdr:nvSpPr>
            <xdr:cNvPr id="17755" name="Check Box 347" hidden="1">
              <a:extLst>
                <a:ext uri="{63B3BB69-23CF-44E3-9099-C40C66FF867C}">
                  <a14:compatExt spid="_x0000_s17755"/>
                </a:ext>
                <a:ext uri="{FF2B5EF4-FFF2-40B4-BE49-F238E27FC236}">
                  <a16:creationId xmlns:a16="http://schemas.microsoft.com/office/drawing/2014/main" id="{00000000-0008-0000-0000-00005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66675</xdr:rowOff>
        </xdr:from>
        <xdr:to>
          <xdr:col>7</xdr:col>
          <xdr:colOff>0</xdr:colOff>
          <xdr:row>9</xdr:row>
          <xdr:rowOff>9525</xdr:rowOff>
        </xdr:to>
        <xdr:sp macro="" textlink="">
          <xdr:nvSpPr>
            <xdr:cNvPr id="17757" name="Check Box 349" hidden="1">
              <a:extLst>
                <a:ext uri="{63B3BB69-23CF-44E3-9099-C40C66FF867C}">
                  <a14:compatExt spid="_x0000_s17757"/>
                </a:ext>
                <a:ext uri="{FF2B5EF4-FFF2-40B4-BE49-F238E27FC236}">
                  <a16:creationId xmlns:a16="http://schemas.microsoft.com/office/drawing/2014/main" id="{00000000-0008-0000-0000-00005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47625</xdr:rowOff>
        </xdr:from>
        <xdr:to>
          <xdr:col>11</xdr:col>
          <xdr:colOff>0</xdr:colOff>
          <xdr:row>9</xdr:row>
          <xdr:rowOff>9525</xdr:rowOff>
        </xdr:to>
        <xdr:sp macro="" textlink="">
          <xdr:nvSpPr>
            <xdr:cNvPr id="17759" name="Check Box 351" hidden="1">
              <a:extLst>
                <a:ext uri="{63B3BB69-23CF-44E3-9099-C40C66FF867C}">
                  <a14:compatExt spid="_x0000_s17759"/>
                </a:ext>
                <a:ext uri="{FF2B5EF4-FFF2-40B4-BE49-F238E27FC236}">
                  <a16:creationId xmlns:a16="http://schemas.microsoft.com/office/drawing/2014/main" id="{00000000-0008-0000-0000-00005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50800</xdr:colOff>
      <xdr:row>13</xdr:row>
      <xdr:rowOff>50800</xdr:rowOff>
    </xdr:from>
    <xdr:to>
      <xdr:col>8</xdr:col>
      <xdr:colOff>63500</xdr:colOff>
      <xdr:row>16</xdr:row>
      <xdr:rowOff>139700</xdr:rowOff>
    </xdr:to>
    <xdr:pic>
      <xdr:nvPicPr>
        <xdr:cNvPr id="17836" name="Picture 5">
          <a:extLst>
            <a:ext uri="{FF2B5EF4-FFF2-40B4-BE49-F238E27FC236}">
              <a16:creationId xmlns:a16="http://schemas.microsoft.com/office/drawing/2014/main" id="{00000000-0008-0000-0000-0000AC4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670300"/>
          <a:ext cx="1790700" cy="965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101600</xdr:colOff>
      <xdr:row>6</xdr:row>
      <xdr:rowOff>139700</xdr:rowOff>
    </xdr:from>
    <xdr:to>
      <xdr:col>14</xdr:col>
      <xdr:colOff>165100</xdr:colOff>
      <xdr:row>10</xdr:row>
      <xdr:rowOff>190500</xdr:rowOff>
    </xdr:to>
    <xdr:pic>
      <xdr:nvPicPr>
        <xdr:cNvPr id="16391" name="Picture 1">
          <a:extLst>
            <a:ext uri="{FF2B5EF4-FFF2-40B4-BE49-F238E27FC236}">
              <a16:creationId xmlns:a16="http://schemas.microsoft.com/office/drawing/2014/main" id="{00000000-0008-0000-0300-0000074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1701800"/>
          <a:ext cx="2120900" cy="1117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MC\01_Dimension\SP-CPD-04-09_Feeler%20Gauge%20(0.01%20to%205m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 of ST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IN74"/>
  <sheetViews>
    <sheetView tabSelected="1" topLeftCell="A19" zoomScaleSheetLayoutView="100" workbookViewId="0">
      <selection activeCell="Y32" sqref="Y32:AA32"/>
    </sheetView>
  </sheetViews>
  <sheetFormatPr defaultColWidth="3.42578125" defaultRowHeight="18.75" customHeight="1"/>
  <cols>
    <col min="1" max="64" width="3.28515625" style="38" customWidth="1"/>
    <col min="65" max="185" width="7.42578125" style="38" customWidth="1"/>
    <col min="186" max="186" width="1.42578125" style="38" customWidth="1"/>
    <col min="187" max="190" width="3.42578125" style="38" customWidth="1"/>
    <col min="191" max="194" width="5.42578125" style="38" customWidth="1"/>
    <col min="195" max="210" width="4" style="38" customWidth="1"/>
    <col min="211" max="212" width="3.42578125" style="38" customWidth="1"/>
    <col min="213" max="16384" width="3.42578125" style="38"/>
  </cols>
  <sheetData>
    <row r="1" spans="1:248" ht="23.1" customHeight="1">
      <c r="A1" s="281" t="s">
        <v>0</v>
      </c>
      <c r="B1" s="281"/>
      <c r="C1" s="281"/>
      <c r="D1" s="281"/>
      <c r="E1" s="281"/>
      <c r="F1" s="281"/>
      <c r="G1" s="281"/>
      <c r="H1" s="281"/>
      <c r="I1" s="281"/>
      <c r="J1" s="281"/>
      <c r="K1" s="99" t="s">
        <v>65</v>
      </c>
      <c r="M1" s="99"/>
      <c r="N1" s="99"/>
      <c r="O1" s="283" t="s">
        <v>87</v>
      </c>
      <c r="P1" s="283"/>
      <c r="Q1" s="283"/>
      <c r="R1" s="283"/>
      <c r="S1" s="283"/>
      <c r="T1" s="283"/>
      <c r="U1" s="100"/>
      <c r="V1" s="100"/>
      <c r="W1" s="100"/>
      <c r="X1" s="100"/>
      <c r="Y1" s="99"/>
      <c r="Z1" s="100" t="s">
        <v>66</v>
      </c>
      <c r="AA1" s="100"/>
      <c r="AB1" s="198">
        <v>1</v>
      </c>
      <c r="AC1" s="118" t="s">
        <v>67</v>
      </c>
      <c r="AD1" s="138">
        <v>1</v>
      </c>
      <c r="AE1" s="101"/>
      <c r="AF1" s="101"/>
      <c r="AG1" s="101"/>
    </row>
    <row r="2" spans="1:248" ht="23.1" customHeight="1">
      <c r="A2" s="281"/>
      <c r="B2" s="281"/>
      <c r="C2" s="281"/>
      <c r="D2" s="281"/>
      <c r="E2" s="281"/>
      <c r="F2" s="281"/>
      <c r="G2" s="281"/>
      <c r="H2" s="281"/>
      <c r="I2" s="281"/>
      <c r="J2" s="281"/>
      <c r="K2" s="100" t="s">
        <v>68</v>
      </c>
      <c r="M2" s="99"/>
      <c r="N2" s="100"/>
      <c r="O2" s="286">
        <v>42506</v>
      </c>
      <c r="P2" s="286"/>
      <c r="Q2" s="286"/>
      <c r="R2" s="286"/>
      <c r="S2" s="286"/>
      <c r="T2" s="100" t="s">
        <v>69</v>
      </c>
      <c r="W2" s="103"/>
      <c r="X2" s="103"/>
      <c r="Y2" s="287">
        <v>42507</v>
      </c>
      <c r="Z2" s="287"/>
      <c r="AA2" s="287"/>
      <c r="AB2" s="287"/>
      <c r="AC2" s="287"/>
      <c r="AD2" s="197"/>
      <c r="AE2" s="101"/>
      <c r="AF2" s="101"/>
      <c r="AG2" s="101"/>
    </row>
    <row r="3" spans="1:248" ht="23.1" customHeight="1">
      <c r="A3" s="282" t="s">
        <v>70</v>
      </c>
      <c r="B3" s="282"/>
      <c r="C3" s="282"/>
      <c r="D3" s="282"/>
      <c r="E3" s="282"/>
      <c r="F3" s="282"/>
      <c r="G3" s="282"/>
      <c r="H3" s="282"/>
      <c r="I3" s="282"/>
      <c r="J3" s="282"/>
      <c r="K3" s="99" t="s">
        <v>71</v>
      </c>
      <c r="M3" s="99"/>
      <c r="N3" s="99"/>
      <c r="O3" s="99"/>
      <c r="P3" s="199">
        <v>20</v>
      </c>
      <c r="Q3" s="104" t="s">
        <v>72</v>
      </c>
      <c r="R3" s="138">
        <v>50</v>
      </c>
      <c r="S3" s="105" t="s">
        <v>73</v>
      </c>
      <c r="U3" s="100"/>
      <c r="W3" s="99"/>
      <c r="X3" s="99"/>
      <c r="Y3" s="99"/>
      <c r="Z3" s="99"/>
      <c r="AA3" s="99"/>
      <c r="AB3" s="99"/>
      <c r="AC3" s="99"/>
      <c r="AD3" s="99"/>
      <c r="AE3" s="102"/>
      <c r="AF3" s="102"/>
      <c r="AG3" s="102"/>
    </row>
    <row r="4" spans="1:248" ht="23.1" customHeight="1">
      <c r="A4" s="289" t="s">
        <v>86</v>
      </c>
      <c r="B4" s="289"/>
      <c r="C4" s="289"/>
      <c r="D4" s="289"/>
      <c r="E4" s="289"/>
      <c r="F4" s="289"/>
      <c r="G4" s="289"/>
      <c r="H4" s="289"/>
      <c r="I4" s="289"/>
      <c r="J4" s="289"/>
      <c r="K4" s="99" t="s">
        <v>53</v>
      </c>
      <c r="M4" s="99"/>
      <c r="N4" s="99"/>
      <c r="O4" s="99"/>
      <c r="P4" s="99"/>
      <c r="Q4" s="99" t="s">
        <v>74</v>
      </c>
      <c r="R4" s="99"/>
      <c r="S4" s="99"/>
      <c r="T4" s="99"/>
      <c r="U4" s="99"/>
      <c r="V4" s="99"/>
      <c r="W4" s="99"/>
      <c r="X4" s="99"/>
      <c r="Y4" s="99" t="s">
        <v>75</v>
      </c>
      <c r="Z4" s="99"/>
      <c r="AA4" s="99"/>
      <c r="AB4" s="99"/>
      <c r="AC4" s="99"/>
      <c r="AD4" s="99"/>
      <c r="AE4" s="102"/>
      <c r="AF4" s="102"/>
      <c r="AG4" s="102"/>
    </row>
    <row r="5" spans="1:248" s="186" customFormat="1" ht="23.1" customHeight="1">
      <c r="A5" s="106" t="s">
        <v>76</v>
      </c>
      <c r="B5" s="106"/>
      <c r="C5" s="106"/>
      <c r="D5" s="106"/>
      <c r="E5" s="106"/>
      <c r="F5" s="288" t="s">
        <v>88</v>
      </c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184"/>
      <c r="Z5" s="184"/>
      <c r="AA5" s="184"/>
      <c r="AB5" s="184"/>
      <c r="AC5" s="184"/>
      <c r="AD5" s="184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5"/>
      <c r="BG5" s="185"/>
      <c r="BH5" s="185"/>
      <c r="BI5" s="185"/>
      <c r="BJ5" s="185"/>
      <c r="BK5" s="185"/>
      <c r="BL5" s="185"/>
      <c r="BM5" s="185"/>
      <c r="BN5" s="185"/>
      <c r="BO5" s="185"/>
      <c r="BP5" s="185"/>
      <c r="BQ5" s="185"/>
      <c r="BR5" s="185"/>
      <c r="BS5" s="185"/>
      <c r="BT5" s="185"/>
      <c r="BU5" s="185"/>
      <c r="BV5" s="185"/>
      <c r="BW5" s="185"/>
      <c r="BX5" s="185"/>
      <c r="BY5" s="185"/>
      <c r="BZ5" s="185"/>
      <c r="CA5" s="185"/>
      <c r="CB5" s="185"/>
      <c r="CC5" s="185"/>
      <c r="CD5" s="185"/>
      <c r="CE5" s="185"/>
      <c r="CF5" s="185"/>
      <c r="CG5" s="185"/>
      <c r="CH5" s="185"/>
      <c r="CI5" s="185"/>
      <c r="CJ5" s="185"/>
      <c r="CK5" s="185"/>
      <c r="CL5" s="185"/>
      <c r="CM5" s="185"/>
      <c r="CN5" s="185"/>
      <c r="CO5" s="185"/>
      <c r="CP5" s="185"/>
      <c r="CQ5" s="185"/>
      <c r="CR5" s="185"/>
      <c r="CS5" s="185"/>
      <c r="CT5" s="185"/>
      <c r="CU5" s="185"/>
      <c r="CV5" s="185"/>
      <c r="CW5" s="185"/>
      <c r="CX5" s="185"/>
      <c r="CY5" s="185"/>
      <c r="CZ5" s="185"/>
      <c r="DA5" s="185"/>
      <c r="DB5" s="185"/>
      <c r="DC5" s="185"/>
      <c r="DD5" s="185"/>
      <c r="DE5" s="185"/>
      <c r="DF5" s="185"/>
      <c r="DG5" s="185"/>
      <c r="DH5" s="185"/>
      <c r="DI5" s="185"/>
      <c r="DJ5" s="185"/>
      <c r="DK5" s="185"/>
      <c r="DL5" s="185"/>
      <c r="DM5" s="185"/>
      <c r="DN5" s="185"/>
      <c r="DO5" s="185"/>
      <c r="DP5" s="185"/>
      <c r="DQ5" s="185"/>
      <c r="DR5" s="185"/>
      <c r="DS5" s="185"/>
      <c r="DT5" s="185"/>
      <c r="DU5" s="185"/>
      <c r="DV5" s="185"/>
      <c r="DW5" s="185"/>
      <c r="DX5" s="185"/>
      <c r="DY5" s="185"/>
      <c r="DZ5" s="185"/>
      <c r="EA5" s="185"/>
      <c r="EB5" s="185"/>
      <c r="EC5" s="185"/>
      <c r="ED5" s="185"/>
      <c r="EE5" s="185"/>
      <c r="EF5" s="185"/>
      <c r="EG5" s="185"/>
      <c r="EH5" s="185"/>
      <c r="EI5" s="185"/>
      <c r="EJ5" s="185"/>
      <c r="EK5" s="185"/>
      <c r="EL5" s="185"/>
      <c r="EM5" s="185"/>
      <c r="EN5" s="185"/>
      <c r="EO5" s="185"/>
      <c r="EP5" s="185"/>
      <c r="EQ5" s="185"/>
      <c r="ER5" s="185"/>
      <c r="ES5" s="185"/>
      <c r="ET5" s="185"/>
      <c r="EU5" s="185"/>
      <c r="EV5" s="185"/>
      <c r="EW5" s="185"/>
      <c r="EX5" s="185"/>
      <c r="EY5" s="185"/>
      <c r="EZ5" s="185"/>
      <c r="FA5" s="185"/>
      <c r="FB5" s="185"/>
      <c r="FC5" s="185"/>
      <c r="FD5" s="185"/>
      <c r="FE5" s="185"/>
      <c r="FF5" s="185"/>
      <c r="FG5" s="185"/>
      <c r="FH5" s="185"/>
      <c r="FI5" s="185"/>
      <c r="FJ5" s="185"/>
      <c r="FK5" s="185"/>
      <c r="FL5" s="185"/>
      <c r="FM5" s="185"/>
      <c r="FN5" s="185"/>
      <c r="FO5" s="185"/>
      <c r="FP5" s="185"/>
      <c r="FQ5" s="185"/>
      <c r="FR5" s="185"/>
      <c r="FS5" s="185"/>
      <c r="FT5" s="185"/>
      <c r="FU5" s="185"/>
      <c r="FV5" s="185"/>
      <c r="FW5" s="185"/>
      <c r="FX5" s="185"/>
      <c r="FY5" s="185"/>
      <c r="FZ5" s="185"/>
      <c r="GA5" s="185"/>
      <c r="GB5" s="185"/>
      <c r="GC5" s="185"/>
      <c r="GD5" s="185"/>
      <c r="GE5" s="185"/>
      <c r="GF5" s="185"/>
      <c r="GG5" s="185"/>
      <c r="GH5" s="185"/>
      <c r="GI5" s="185"/>
      <c r="GJ5" s="185"/>
      <c r="GK5" s="185"/>
      <c r="GL5" s="185"/>
      <c r="GM5" s="185"/>
      <c r="GN5" s="185"/>
      <c r="GO5" s="185"/>
      <c r="GP5" s="185"/>
      <c r="GQ5" s="185"/>
      <c r="GR5" s="185"/>
      <c r="GS5" s="185"/>
      <c r="GT5" s="185"/>
      <c r="GU5" s="185"/>
      <c r="GV5" s="185"/>
      <c r="GW5" s="185"/>
      <c r="GX5" s="185"/>
      <c r="GY5" s="185"/>
      <c r="GZ5" s="185"/>
      <c r="HA5" s="185"/>
      <c r="HB5" s="185"/>
      <c r="HC5" s="185"/>
      <c r="HD5" s="185"/>
      <c r="HE5" s="185"/>
      <c r="HF5" s="185"/>
      <c r="HG5" s="185"/>
      <c r="HH5" s="185"/>
      <c r="HI5" s="185"/>
      <c r="HJ5" s="185"/>
      <c r="HK5" s="185"/>
      <c r="HL5" s="185"/>
      <c r="HM5" s="185"/>
      <c r="HN5" s="185"/>
      <c r="HO5" s="185"/>
      <c r="HP5" s="185"/>
      <c r="HQ5" s="185"/>
      <c r="HR5" s="185"/>
      <c r="HS5" s="185"/>
      <c r="HT5" s="185"/>
      <c r="HU5" s="185"/>
      <c r="HV5" s="185"/>
      <c r="HW5" s="185"/>
      <c r="HX5" s="185"/>
      <c r="HY5" s="185"/>
      <c r="HZ5" s="185"/>
      <c r="IA5" s="185"/>
      <c r="IB5" s="185"/>
      <c r="IC5" s="185"/>
      <c r="ID5" s="185"/>
      <c r="IE5" s="185"/>
      <c r="IF5" s="185"/>
      <c r="IG5" s="185"/>
      <c r="IH5" s="185"/>
      <c r="II5" s="185"/>
      <c r="IJ5" s="185"/>
      <c r="IK5" s="185"/>
      <c r="IL5" s="185"/>
      <c r="IM5" s="185"/>
      <c r="IN5" s="185"/>
    </row>
    <row r="6" spans="1:248" s="186" customFormat="1" ht="23.1" customHeight="1">
      <c r="A6" s="106" t="s">
        <v>54</v>
      </c>
      <c r="B6" s="106"/>
      <c r="C6" s="106"/>
      <c r="D6" s="106"/>
      <c r="E6" s="106"/>
      <c r="F6" s="302" t="s">
        <v>86</v>
      </c>
      <c r="G6" s="302"/>
      <c r="H6" s="302"/>
      <c r="I6" s="302"/>
      <c r="J6" s="302"/>
      <c r="K6" s="302"/>
      <c r="L6" s="302"/>
      <c r="M6" s="302"/>
      <c r="N6" s="302"/>
      <c r="O6" s="302"/>
      <c r="P6" s="106" t="s">
        <v>77</v>
      </c>
      <c r="Q6" s="106"/>
      <c r="R6" s="185"/>
      <c r="S6" s="185"/>
      <c r="T6" s="302" t="s">
        <v>89</v>
      </c>
      <c r="U6" s="302"/>
      <c r="V6" s="302"/>
      <c r="W6" s="302"/>
      <c r="X6" s="302"/>
      <c r="Y6" s="302"/>
      <c r="Z6" s="302"/>
      <c r="AA6" s="302"/>
      <c r="AB6" s="302"/>
      <c r="AC6" s="302"/>
      <c r="AD6" s="302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5"/>
      <c r="AT6" s="185"/>
      <c r="AU6" s="185"/>
      <c r="AV6" s="185"/>
      <c r="AW6" s="185"/>
      <c r="AX6" s="185"/>
      <c r="AY6" s="185"/>
      <c r="AZ6" s="185"/>
      <c r="BA6" s="185"/>
      <c r="BB6" s="185"/>
      <c r="BC6" s="185"/>
      <c r="BD6" s="185"/>
      <c r="BE6" s="185"/>
      <c r="BF6" s="185"/>
      <c r="BG6" s="185"/>
      <c r="BH6" s="185"/>
      <c r="BI6" s="185"/>
      <c r="BJ6" s="185"/>
      <c r="BK6" s="185"/>
      <c r="BL6" s="185"/>
      <c r="BM6" s="185"/>
      <c r="BN6" s="185"/>
      <c r="BO6" s="185"/>
      <c r="BP6" s="185"/>
      <c r="BQ6" s="185"/>
      <c r="BR6" s="185"/>
      <c r="BS6" s="185"/>
      <c r="BT6" s="185"/>
      <c r="BU6" s="185"/>
      <c r="BV6" s="185"/>
      <c r="BW6" s="185"/>
      <c r="BX6" s="185"/>
      <c r="BY6" s="185"/>
      <c r="BZ6" s="185"/>
      <c r="CA6" s="185"/>
      <c r="CB6" s="185"/>
      <c r="CC6" s="185"/>
      <c r="CD6" s="185"/>
      <c r="CE6" s="185"/>
      <c r="CF6" s="185"/>
      <c r="CG6" s="185"/>
      <c r="CH6" s="185"/>
      <c r="CI6" s="185"/>
      <c r="CJ6" s="185"/>
      <c r="CK6" s="185"/>
      <c r="CL6" s="185"/>
      <c r="CM6" s="185"/>
      <c r="CN6" s="185"/>
      <c r="CO6" s="185"/>
      <c r="CP6" s="185"/>
      <c r="CQ6" s="185"/>
      <c r="CR6" s="185"/>
      <c r="CS6" s="185"/>
      <c r="CT6" s="185"/>
      <c r="CU6" s="185"/>
      <c r="CV6" s="185"/>
      <c r="CW6" s="185"/>
      <c r="CX6" s="185"/>
      <c r="CY6" s="185"/>
      <c r="CZ6" s="185"/>
      <c r="DA6" s="185"/>
      <c r="DB6" s="185"/>
      <c r="DC6" s="185"/>
      <c r="DD6" s="185"/>
      <c r="DE6" s="185"/>
      <c r="DF6" s="185"/>
      <c r="DG6" s="185"/>
      <c r="DH6" s="185"/>
      <c r="DI6" s="185"/>
      <c r="DJ6" s="185"/>
      <c r="DK6" s="185"/>
      <c r="DL6" s="185"/>
      <c r="DM6" s="185"/>
      <c r="DN6" s="185"/>
      <c r="DO6" s="185"/>
      <c r="DP6" s="185"/>
      <c r="DQ6" s="185"/>
      <c r="DR6" s="185"/>
      <c r="DS6" s="185"/>
      <c r="DT6" s="185"/>
      <c r="DU6" s="185"/>
      <c r="DV6" s="185"/>
      <c r="DW6" s="185"/>
      <c r="DX6" s="185"/>
      <c r="DY6" s="185"/>
      <c r="DZ6" s="185"/>
      <c r="EA6" s="185"/>
      <c r="EB6" s="185"/>
      <c r="EC6" s="185"/>
      <c r="ED6" s="185"/>
      <c r="EE6" s="185"/>
      <c r="EF6" s="185"/>
      <c r="EG6" s="185"/>
      <c r="EH6" s="185"/>
      <c r="EI6" s="185"/>
      <c r="EJ6" s="185"/>
      <c r="EK6" s="185"/>
      <c r="EL6" s="185"/>
      <c r="EM6" s="185"/>
      <c r="EN6" s="185"/>
      <c r="EO6" s="185"/>
      <c r="EP6" s="185"/>
      <c r="EQ6" s="185"/>
      <c r="ER6" s="185"/>
      <c r="ES6" s="185"/>
      <c r="ET6" s="185"/>
      <c r="EU6" s="185"/>
      <c r="EV6" s="185"/>
      <c r="EW6" s="185"/>
      <c r="EX6" s="185"/>
      <c r="EY6" s="185"/>
      <c r="EZ6" s="185"/>
      <c r="FA6" s="185"/>
      <c r="FB6" s="185"/>
      <c r="FC6" s="185"/>
      <c r="FD6" s="185"/>
      <c r="FE6" s="185"/>
      <c r="FF6" s="185"/>
      <c r="FG6" s="185"/>
      <c r="FH6" s="185"/>
      <c r="FI6" s="185"/>
      <c r="FJ6" s="185"/>
      <c r="FK6" s="185"/>
      <c r="FL6" s="185"/>
      <c r="FM6" s="185"/>
      <c r="FN6" s="185"/>
      <c r="FO6" s="185"/>
      <c r="FP6" s="185"/>
      <c r="FQ6" s="185"/>
      <c r="FR6" s="185"/>
      <c r="FS6" s="185"/>
      <c r="FT6" s="185"/>
      <c r="FU6" s="185"/>
      <c r="FV6" s="185"/>
      <c r="FW6" s="185"/>
      <c r="FX6" s="185"/>
      <c r="FY6" s="185"/>
      <c r="FZ6" s="185"/>
      <c r="GA6" s="185"/>
      <c r="GB6" s="185"/>
      <c r="GC6" s="185"/>
      <c r="GD6" s="185"/>
      <c r="GE6" s="185"/>
      <c r="GF6" s="185"/>
      <c r="GG6" s="185"/>
      <c r="GH6" s="185"/>
      <c r="GI6" s="185"/>
      <c r="GJ6" s="185"/>
      <c r="GK6" s="185"/>
      <c r="GL6" s="185"/>
      <c r="GM6" s="185"/>
      <c r="GN6" s="185"/>
      <c r="GO6" s="185"/>
      <c r="GP6" s="185"/>
      <c r="GQ6" s="185"/>
      <c r="GR6" s="185"/>
      <c r="GS6" s="185"/>
      <c r="GT6" s="185"/>
      <c r="GU6" s="185"/>
      <c r="GV6" s="185"/>
      <c r="GW6" s="185"/>
      <c r="GX6" s="185"/>
      <c r="GY6" s="185"/>
      <c r="GZ6" s="185"/>
      <c r="HA6" s="185"/>
      <c r="HB6" s="185"/>
      <c r="HC6" s="185"/>
      <c r="HD6" s="185"/>
      <c r="HE6" s="185"/>
      <c r="HF6" s="185"/>
      <c r="HG6" s="185"/>
      <c r="HH6" s="185"/>
      <c r="HI6" s="185"/>
      <c r="HJ6" s="185"/>
      <c r="HK6" s="185"/>
      <c r="HL6" s="185"/>
      <c r="HM6" s="185"/>
      <c r="HN6" s="185"/>
      <c r="HO6" s="185"/>
      <c r="HP6" s="185"/>
      <c r="HQ6" s="185"/>
      <c r="HR6" s="185"/>
      <c r="HS6" s="185"/>
      <c r="HT6" s="185"/>
      <c r="HU6" s="185"/>
      <c r="HV6" s="185"/>
      <c r="HW6" s="185"/>
      <c r="HX6" s="185"/>
      <c r="HY6" s="185"/>
      <c r="HZ6" s="185"/>
      <c r="IA6" s="185"/>
      <c r="IB6" s="185"/>
      <c r="IC6" s="185"/>
      <c r="ID6" s="185"/>
      <c r="IE6" s="185"/>
      <c r="IF6" s="185"/>
      <c r="IG6" s="185"/>
      <c r="IH6" s="185"/>
      <c r="II6" s="185"/>
      <c r="IJ6" s="185"/>
      <c r="IK6" s="185"/>
      <c r="IL6" s="185"/>
      <c r="IM6" s="185"/>
      <c r="IN6" s="185"/>
    </row>
    <row r="7" spans="1:248" s="186" customFormat="1" ht="23.1" customHeight="1">
      <c r="A7" s="106" t="s">
        <v>1</v>
      </c>
      <c r="B7" s="185"/>
      <c r="C7" s="185"/>
      <c r="D7" s="303">
        <v>123</v>
      </c>
      <c r="E7" s="303"/>
      <c r="F7" s="303"/>
      <c r="G7" s="303"/>
      <c r="H7" s="303"/>
      <c r="I7" s="303"/>
      <c r="J7" s="303"/>
      <c r="K7" s="185"/>
      <c r="L7" s="305" t="s">
        <v>78</v>
      </c>
      <c r="M7" s="305"/>
      <c r="N7" s="305"/>
      <c r="O7" s="303">
        <v>456</v>
      </c>
      <c r="P7" s="303"/>
      <c r="Q7" s="303"/>
      <c r="R7" s="303"/>
      <c r="S7" s="303"/>
      <c r="T7" s="303"/>
      <c r="U7" s="303"/>
      <c r="V7" s="303"/>
      <c r="W7" s="284" t="s">
        <v>2</v>
      </c>
      <c r="X7" s="284"/>
      <c r="Y7" s="302">
        <v>789</v>
      </c>
      <c r="Z7" s="302"/>
      <c r="AA7" s="302"/>
      <c r="AB7" s="302"/>
      <c r="AC7" s="302"/>
      <c r="AD7" s="302"/>
      <c r="AE7" s="187"/>
      <c r="AF7" s="187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185"/>
      <c r="BA7" s="185"/>
      <c r="BB7" s="185"/>
      <c r="BC7" s="185"/>
      <c r="BD7" s="185"/>
      <c r="BE7" s="185"/>
      <c r="BF7" s="185"/>
      <c r="BG7" s="185"/>
      <c r="BH7" s="185"/>
      <c r="BI7" s="185"/>
      <c r="BJ7" s="185"/>
      <c r="BK7" s="185"/>
      <c r="BL7" s="185"/>
      <c r="BM7" s="185"/>
      <c r="BN7" s="185"/>
      <c r="BO7" s="185"/>
      <c r="BP7" s="185"/>
      <c r="BQ7" s="185"/>
      <c r="BR7" s="185"/>
      <c r="BS7" s="185"/>
      <c r="BT7" s="185"/>
      <c r="BU7" s="185"/>
      <c r="BV7" s="185"/>
      <c r="BW7" s="185"/>
      <c r="BX7" s="185"/>
      <c r="BY7" s="185"/>
      <c r="BZ7" s="185"/>
      <c r="CA7" s="185"/>
      <c r="CB7" s="185"/>
      <c r="CC7" s="185"/>
      <c r="CD7" s="185"/>
      <c r="CE7" s="185"/>
      <c r="CF7" s="185"/>
      <c r="CG7" s="185"/>
      <c r="CH7" s="185"/>
      <c r="CI7" s="185"/>
      <c r="CJ7" s="185"/>
      <c r="CK7" s="185"/>
      <c r="CL7" s="185"/>
      <c r="CM7" s="185"/>
      <c r="CN7" s="185"/>
      <c r="CO7" s="185"/>
      <c r="CP7" s="185"/>
      <c r="CQ7" s="185"/>
      <c r="CR7" s="185"/>
      <c r="CS7" s="185"/>
      <c r="CT7" s="185"/>
      <c r="CU7" s="185"/>
      <c r="CV7" s="185"/>
      <c r="CW7" s="185"/>
      <c r="CX7" s="185"/>
      <c r="CY7" s="185"/>
      <c r="CZ7" s="185"/>
      <c r="DA7" s="185"/>
      <c r="DB7" s="185"/>
      <c r="DC7" s="185"/>
      <c r="DD7" s="185"/>
      <c r="DE7" s="185"/>
      <c r="DF7" s="185"/>
      <c r="DG7" s="185"/>
      <c r="DH7" s="185"/>
      <c r="DI7" s="185"/>
      <c r="DJ7" s="185"/>
      <c r="DK7" s="185"/>
      <c r="DL7" s="185"/>
      <c r="DM7" s="185"/>
      <c r="DN7" s="185"/>
      <c r="DO7" s="185"/>
      <c r="DP7" s="185"/>
      <c r="DQ7" s="185"/>
      <c r="DR7" s="185"/>
      <c r="DS7" s="185"/>
      <c r="DT7" s="185"/>
      <c r="DU7" s="185"/>
      <c r="DV7" s="185"/>
      <c r="DW7" s="185"/>
      <c r="DX7" s="185"/>
      <c r="DY7" s="185"/>
      <c r="DZ7" s="185"/>
      <c r="EA7" s="185"/>
      <c r="EB7" s="185"/>
      <c r="EC7" s="185"/>
      <c r="ED7" s="185"/>
      <c r="EE7" s="185"/>
      <c r="EF7" s="185"/>
      <c r="EG7" s="185"/>
      <c r="EH7" s="185"/>
      <c r="EI7" s="185"/>
      <c r="EJ7" s="185"/>
      <c r="EK7" s="185"/>
      <c r="EL7" s="185"/>
      <c r="EM7" s="185"/>
      <c r="EN7" s="185"/>
      <c r="EO7" s="185"/>
      <c r="EP7" s="185"/>
      <c r="EQ7" s="185"/>
      <c r="ER7" s="185"/>
      <c r="ES7" s="185"/>
      <c r="ET7" s="185"/>
      <c r="EU7" s="185"/>
      <c r="EV7" s="185"/>
      <c r="EW7" s="185"/>
      <c r="EX7" s="185"/>
      <c r="EY7" s="185"/>
      <c r="EZ7" s="185"/>
      <c r="FA7" s="185"/>
      <c r="FB7" s="185"/>
      <c r="FC7" s="185"/>
      <c r="FD7" s="185"/>
      <c r="FE7" s="185"/>
      <c r="FF7" s="185"/>
      <c r="FG7" s="185"/>
      <c r="FH7" s="185"/>
      <c r="FI7" s="185"/>
      <c r="FJ7" s="185"/>
      <c r="FK7" s="185"/>
      <c r="FL7" s="185"/>
      <c r="FM7" s="185"/>
      <c r="FN7" s="185"/>
      <c r="FO7" s="185"/>
      <c r="FP7" s="185"/>
      <c r="FQ7" s="185"/>
      <c r="FR7" s="185"/>
      <c r="FS7" s="185"/>
      <c r="FT7" s="185"/>
      <c r="FU7" s="185"/>
      <c r="FV7" s="185"/>
      <c r="FW7" s="185"/>
      <c r="FX7" s="185"/>
      <c r="FY7" s="185"/>
      <c r="FZ7" s="185"/>
      <c r="GA7" s="185"/>
      <c r="GB7" s="185"/>
      <c r="GC7" s="185"/>
      <c r="GD7" s="185"/>
      <c r="GE7" s="185"/>
      <c r="GF7" s="185"/>
      <c r="GG7" s="185"/>
      <c r="GH7" s="185"/>
      <c r="GI7" s="185"/>
      <c r="GJ7" s="185"/>
      <c r="GK7" s="185"/>
      <c r="GL7" s="185"/>
      <c r="GM7" s="185"/>
      <c r="GN7" s="185"/>
      <c r="GO7" s="185"/>
      <c r="GP7" s="185"/>
      <c r="GQ7" s="185"/>
      <c r="GR7" s="185"/>
      <c r="GS7" s="185"/>
      <c r="GT7" s="185"/>
      <c r="GU7" s="185"/>
      <c r="GV7" s="185"/>
      <c r="GW7" s="185"/>
      <c r="GX7" s="185"/>
      <c r="GY7" s="185"/>
      <c r="GZ7" s="185"/>
      <c r="HA7" s="185"/>
      <c r="HB7" s="185"/>
      <c r="HC7" s="185"/>
      <c r="HD7" s="185"/>
      <c r="HE7" s="185"/>
      <c r="HF7" s="185"/>
      <c r="HG7" s="185"/>
      <c r="HH7" s="185"/>
      <c r="HI7" s="185"/>
      <c r="HJ7" s="185"/>
      <c r="HK7" s="185"/>
      <c r="HL7" s="185"/>
      <c r="HM7" s="185"/>
      <c r="HN7" s="185"/>
      <c r="HO7" s="185"/>
      <c r="HP7" s="185"/>
      <c r="HQ7" s="185"/>
      <c r="HR7" s="185"/>
      <c r="HS7" s="185"/>
      <c r="HT7" s="185"/>
      <c r="HU7" s="185"/>
      <c r="HV7" s="185"/>
      <c r="HW7" s="185"/>
      <c r="HX7" s="185"/>
      <c r="HY7" s="185"/>
      <c r="HZ7" s="185"/>
      <c r="IA7" s="185"/>
      <c r="IB7" s="185"/>
      <c r="IC7" s="185"/>
      <c r="ID7" s="185"/>
      <c r="IE7" s="185"/>
      <c r="IF7" s="185"/>
      <c r="IG7" s="185"/>
      <c r="IH7" s="185"/>
      <c r="II7" s="185"/>
      <c r="IJ7" s="185"/>
      <c r="IK7" s="185"/>
      <c r="IL7" s="185"/>
      <c r="IM7" s="185"/>
      <c r="IN7" s="185"/>
    </row>
    <row r="8" spans="1:248" s="186" customFormat="1" ht="23.1" customHeight="1">
      <c r="A8" s="108" t="s">
        <v>79</v>
      </c>
      <c r="B8" s="108"/>
      <c r="C8" s="106"/>
      <c r="D8" s="285">
        <v>1.2E-2</v>
      </c>
      <c r="E8" s="285"/>
      <c r="F8" s="107" t="s">
        <v>80</v>
      </c>
      <c r="G8" s="285">
        <v>5</v>
      </c>
      <c r="H8" s="285"/>
      <c r="I8" s="108" t="s">
        <v>14</v>
      </c>
      <c r="J8" s="185"/>
      <c r="K8" s="200"/>
      <c r="L8" s="200"/>
      <c r="M8" s="200"/>
      <c r="N8" s="109"/>
      <c r="O8" s="107"/>
      <c r="P8" s="107"/>
      <c r="Q8" s="107"/>
      <c r="R8" s="107"/>
      <c r="S8" s="200"/>
      <c r="T8" s="200"/>
      <c r="U8" s="200"/>
      <c r="V8" s="200"/>
      <c r="W8" s="109"/>
      <c r="X8" s="106"/>
      <c r="Y8" s="106"/>
      <c r="Z8" s="106"/>
      <c r="AA8" s="106"/>
      <c r="AB8" s="108"/>
      <c r="AC8" s="108"/>
      <c r="AD8" s="108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5"/>
      <c r="AT8" s="185"/>
      <c r="AU8" s="185"/>
      <c r="AV8" s="185"/>
      <c r="AW8" s="185"/>
      <c r="AX8" s="185"/>
      <c r="AY8" s="185"/>
      <c r="AZ8" s="185"/>
      <c r="BA8" s="185"/>
      <c r="BB8" s="185"/>
      <c r="BC8" s="185"/>
      <c r="BD8" s="185"/>
      <c r="BE8" s="185"/>
      <c r="BF8" s="185"/>
      <c r="BG8" s="185"/>
      <c r="BH8" s="185"/>
      <c r="BI8" s="185"/>
      <c r="BJ8" s="185"/>
      <c r="BK8" s="185"/>
      <c r="BL8" s="185"/>
      <c r="BM8" s="185"/>
      <c r="BN8" s="185"/>
      <c r="BO8" s="185"/>
      <c r="BP8" s="185"/>
      <c r="BQ8" s="185"/>
      <c r="BR8" s="185"/>
      <c r="BS8" s="185"/>
      <c r="BT8" s="185"/>
      <c r="BU8" s="185"/>
      <c r="BV8" s="185"/>
      <c r="BW8" s="185"/>
      <c r="BX8" s="185"/>
      <c r="BY8" s="185"/>
      <c r="BZ8" s="185"/>
      <c r="CA8" s="185"/>
      <c r="CB8" s="185"/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185"/>
      <c r="DB8" s="185"/>
      <c r="DC8" s="185"/>
      <c r="DD8" s="185"/>
      <c r="DE8" s="185"/>
      <c r="DF8" s="185"/>
      <c r="DG8" s="185"/>
      <c r="DH8" s="185"/>
      <c r="DI8" s="185"/>
      <c r="DJ8" s="185"/>
      <c r="DK8" s="185"/>
      <c r="DL8" s="185"/>
      <c r="DM8" s="185"/>
      <c r="DN8" s="185"/>
      <c r="DO8" s="185"/>
      <c r="DP8" s="185"/>
      <c r="DQ8" s="185"/>
      <c r="DR8" s="185"/>
      <c r="DS8" s="185"/>
      <c r="DT8" s="185"/>
      <c r="DU8" s="185"/>
      <c r="DV8" s="185"/>
      <c r="DW8" s="185"/>
      <c r="DX8" s="185"/>
      <c r="DY8" s="185"/>
      <c r="DZ8" s="185"/>
      <c r="EA8" s="185"/>
      <c r="EB8" s="185"/>
      <c r="EC8" s="185"/>
      <c r="ED8" s="185"/>
      <c r="EE8" s="185"/>
      <c r="EF8" s="185"/>
      <c r="EG8" s="185"/>
      <c r="EH8" s="185"/>
      <c r="EI8" s="185"/>
      <c r="EJ8" s="185"/>
      <c r="EK8" s="185"/>
      <c r="EL8" s="185"/>
      <c r="EM8" s="185"/>
      <c r="EN8" s="185"/>
      <c r="EO8" s="185"/>
      <c r="EP8" s="185"/>
      <c r="EQ8" s="185"/>
      <c r="ER8" s="185"/>
      <c r="ES8" s="185"/>
      <c r="ET8" s="185"/>
      <c r="EU8" s="185"/>
      <c r="EV8" s="185"/>
      <c r="EW8" s="185"/>
      <c r="EX8" s="185"/>
      <c r="EY8" s="185"/>
      <c r="EZ8" s="185"/>
      <c r="FA8" s="185"/>
      <c r="FB8" s="185"/>
      <c r="FC8" s="185"/>
      <c r="FD8" s="185"/>
      <c r="FE8" s="185"/>
      <c r="FF8" s="185"/>
      <c r="FG8" s="185"/>
      <c r="FH8" s="185"/>
      <c r="FI8" s="185"/>
      <c r="FJ8" s="185"/>
      <c r="FK8" s="185"/>
      <c r="FL8" s="185"/>
      <c r="FM8" s="185"/>
      <c r="FN8" s="185"/>
      <c r="FO8" s="185"/>
      <c r="FP8" s="185"/>
      <c r="FQ8" s="185"/>
      <c r="FR8" s="185"/>
      <c r="FS8" s="185"/>
      <c r="FT8" s="185"/>
      <c r="FU8" s="185"/>
      <c r="FV8" s="185"/>
      <c r="FW8" s="185"/>
      <c r="FX8" s="185"/>
      <c r="FY8" s="185"/>
      <c r="FZ8" s="185"/>
      <c r="GA8" s="185"/>
      <c r="GB8" s="185"/>
      <c r="GC8" s="185"/>
      <c r="GD8" s="185"/>
      <c r="GE8" s="185"/>
      <c r="GF8" s="185"/>
      <c r="GG8" s="185"/>
      <c r="GH8" s="185"/>
      <c r="GI8" s="185"/>
      <c r="GJ8" s="185"/>
      <c r="GK8" s="185"/>
      <c r="GL8" s="185"/>
      <c r="GM8" s="185"/>
      <c r="GN8" s="185"/>
      <c r="GO8" s="185"/>
      <c r="GP8" s="185"/>
      <c r="GQ8" s="185"/>
      <c r="GR8" s="185"/>
      <c r="GS8" s="185"/>
      <c r="GT8" s="185"/>
      <c r="GU8" s="185"/>
      <c r="GV8" s="185"/>
      <c r="GW8" s="185"/>
      <c r="GX8" s="185"/>
      <c r="GY8" s="185"/>
      <c r="GZ8" s="185"/>
      <c r="HA8" s="185"/>
      <c r="HB8" s="185"/>
      <c r="HC8" s="185"/>
      <c r="HD8" s="185"/>
      <c r="HE8" s="185"/>
      <c r="HF8" s="185"/>
      <c r="HG8" s="185"/>
      <c r="HH8" s="185"/>
      <c r="HI8" s="185"/>
      <c r="HJ8" s="185"/>
      <c r="HK8" s="185"/>
      <c r="HL8" s="185"/>
      <c r="HM8" s="185"/>
      <c r="HN8" s="185"/>
      <c r="HO8" s="185"/>
      <c r="HP8" s="185"/>
      <c r="HQ8" s="185"/>
      <c r="HR8" s="185"/>
      <c r="HS8" s="185"/>
      <c r="HT8" s="185"/>
      <c r="HU8" s="185"/>
      <c r="HV8" s="185"/>
      <c r="HW8" s="185"/>
      <c r="HX8" s="185"/>
      <c r="HY8" s="185"/>
      <c r="HZ8" s="185"/>
      <c r="IA8" s="185"/>
      <c r="IB8" s="185"/>
      <c r="IC8" s="185"/>
      <c r="ID8" s="185"/>
      <c r="IE8" s="185"/>
      <c r="IF8" s="185"/>
      <c r="IG8" s="185"/>
      <c r="IH8" s="185"/>
      <c r="II8" s="185"/>
      <c r="IJ8" s="185"/>
      <c r="IK8" s="185"/>
      <c r="IL8" s="185"/>
      <c r="IM8" s="185"/>
      <c r="IN8" s="185"/>
    </row>
    <row r="9" spans="1:248" s="186" customFormat="1" ht="23.1" customHeight="1">
      <c r="A9" s="110" t="s">
        <v>81</v>
      </c>
      <c r="B9" s="110"/>
      <c r="C9" s="110"/>
      <c r="D9" s="110"/>
      <c r="E9" s="110"/>
      <c r="F9" s="108"/>
      <c r="G9" s="108"/>
      <c r="H9" s="108" t="s">
        <v>82</v>
      </c>
      <c r="I9" s="185"/>
      <c r="J9" s="111"/>
      <c r="K9" s="185"/>
      <c r="L9" s="108" t="s">
        <v>83</v>
      </c>
      <c r="M9" s="185"/>
      <c r="N9" s="108"/>
      <c r="O9" s="306"/>
      <c r="P9" s="306"/>
      <c r="Q9" s="306"/>
      <c r="R9" s="306"/>
      <c r="S9" s="306"/>
      <c r="T9" s="306"/>
      <c r="U9" s="306"/>
      <c r="V9" s="306"/>
      <c r="W9" s="306"/>
      <c r="X9" s="306"/>
      <c r="Y9" s="306"/>
      <c r="Z9" s="306"/>
      <c r="AA9" s="306"/>
      <c r="AB9" s="306"/>
      <c r="AC9" s="306"/>
      <c r="AD9" s="306"/>
      <c r="AE9" s="187"/>
      <c r="AF9" s="187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5"/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185"/>
      <c r="BW9" s="185"/>
      <c r="BX9" s="185"/>
      <c r="BY9" s="185"/>
      <c r="BZ9" s="185"/>
      <c r="CA9" s="185"/>
      <c r="CB9" s="185"/>
      <c r="CC9" s="185"/>
      <c r="CD9" s="185"/>
      <c r="CE9" s="185"/>
      <c r="CF9" s="185"/>
      <c r="CG9" s="185"/>
      <c r="CH9" s="185"/>
      <c r="CI9" s="185"/>
      <c r="CJ9" s="185"/>
      <c r="CK9" s="185"/>
      <c r="CL9" s="185"/>
      <c r="CM9" s="185"/>
      <c r="CN9" s="185"/>
      <c r="CO9" s="185"/>
      <c r="CP9" s="185"/>
      <c r="CQ9" s="185"/>
      <c r="CR9" s="185"/>
      <c r="CS9" s="185"/>
      <c r="CT9" s="185"/>
      <c r="CU9" s="185"/>
      <c r="CV9" s="185"/>
      <c r="CW9" s="185"/>
      <c r="CX9" s="185"/>
      <c r="CY9" s="185"/>
      <c r="CZ9" s="185"/>
      <c r="DA9" s="185"/>
      <c r="DB9" s="185"/>
      <c r="DC9" s="185"/>
      <c r="DD9" s="185"/>
      <c r="DE9" s="185"/>
      <c r="DF9" s="185"/>
      <c r="DG9" s="185"/>
      <c r="DH9" s="185"/>
      <c r="DI9" s="185"/>
      <c r="DJ9" s="185"/>
      <c r="DK9" s="185"/>
      <c r="DL9" s="185"/>
      <c r="DM9" s="185"/>
      <c r="DN9" s="185"/>
      <c r="DO9" s="185"/>
      <c r="DP9" s="185"/>
      <c r="DQ9" s="185"/>
      <c r="DR9" s="185"/>
      <c r="DS9" s="185"/>
      <c r="DT9" s="185"/>
      <c r="DU9" s="185"/>
      <c r="DV9" s="185"/>
      <c r="DW9" s="185"/>
      <c r="DX9" s="185"/>
      <c r="DY9" s="185"/>
      <c r="DZ9" s="185"/>
      <c r="EA9" s="185"/>
      <c r="EB9" s="185"/>
      <c r="EC9" s="185"/>
      <c r="ED9" s="185"/>
      <c r="EE9" s="185"/>
      <c r="EF9" s="185"/>
      <c r="EG9" s="185"/>
      <c r="EH9" s="185"/>
      <c r="EI9" s="185"/>
      <c r="EJ9" s="185"/>
      <c r="EK9" s="185"/>
      <c r="EL9" s="185"/>
      <c r="EM9" s="185"/>
      <c r="EN9" s="185"/>
      <c r="EO9" s="185"/>
      <c r="EP9" s="185"/>
      <c r="EQ9" s="185"/>
      <c r="ER9" s="185"/>
      <c r="ES9" s="185"/>
      <c r="ET9" s="185"/>
      <c r="EU9" s="185"/>
      <c r="EV9" s="185"/>
      <c r="EW9" s="185"/>
      <c r="EX9" s="185"/>
      <c r="EY9" s="185"/>
      <c r="EZ9" s="185"/>
      <c r="FA9" s="185"/>
      <c r="FB9" s="185"/>
      <c r="FC9" s="185"/>
      <c r="FD9" s="185"/>
      <c r="FE9" s="185"/>
      <c r="FF9" s="185"/>
      <c r="FG9" s="185"/>
      <c r="FH9" s="185"/>
      <c r="FI9" s="185"/>
      <c r="FJ9" s="185"/>
      <c r="FK9" s="185"/>
      <c r="FL9" s="185"/>
      <c r="FM9" s="185"/>
      <c r="FN9" s="185"/>
      <c r="FO9" s="185"/>
      <c r="FP9" s="185"/>
      <c r="FQ9" s="185"/>
      <c r="FR9" s="185"/>
      <c r="FS9" s="185"/>
      <c r="FT9" s="185"/>
      <c r="FU9" s="185"/>
      <c r="FV9" s="185"/>
      <c r="FW9" s="185"/>
      <c r="FX9" s="185"/>
      <c r="FY9" s="185"/>
      <c r="FZ9" s="185"/>
      <c r="GA9" s="185"/>
      <c r="GB9" s="185"/>
      <c r="GC9" s="185"/>
      <c r="GD9" s="185"/>
      <c r="GE9" s="185"/>
      <c r="GF9" s="185"/>
      <c r="GG9" s="185"/>
      <c r="GH9" s="185"/>
      <c r="GI9" s="185"/>
      <c r="GJ9" s="185"/>
      <c r="GK9" s="185"/>
      <c r="GL9" s="185"/>
      <c r="GM9" s="185"/>
      <c r="GN9" s="185"/>
      <c r="GO9" s="185"/>
      <c r="GP9" s="185"/>
      <c r="GQ9" s="185"/>
      <c r="GR9" s="185"/>
      <c r="GS9" s="185"/>
      <c r="GT9" s="185"/>
      <c r="GU9" s="185"/>
      <c r="GV9" s="185"/>
      <c r="GW9" s="185"/>
      <c r="GX9" s="185"/>
      <c r="GY9" s="185"/>
      <c r="GZ9" s="185"/>
      <c r="HA9" s="185"/>
      <c r="HB9" s="185"/>
      <c r="HC9" s="185"/>
      <c r="HD9" s="185"/>
      <c r="HE9" s="185"/>
      <c r="HF9" s="185"/>
      <c r="HG9" s="185"/>
      <c r="HH9" s="185"/>
      <c r="HI9" s="185"/>
      <c r="HJ9" s="185"/>
      <c r="HK9" s="185"/>
      <c r="HL9" s="185"/>
      <c r="HM9" s="185"/>
      <c r="HN9" s="185"/>
      <c r="HO9" s="185"/>
      <c r="HP9" s="185"/>
      <c r="HQ9" s="185"/>
      <c r="HR9" s="185"/>
      <c r="HS9" s="185"/>
      <c r="HT9" s="185"/>
      <c r="HU9" s="185"/>
      <c r="HV9" s="185"/>
      <c r="HW9" s="185"/>
      <c r="HX9" s="185"/>
      <c r="HY9" s="185"/>
      <c r="HZ9" s="185"/>
      <c r="IA9" s="185"/>
      <c r="IB9" s="185"/>
      <c r="IC9" s="185"/>
      <c r="ID9" s="185"/>
      <c r="IE9" s="185"/>
      <c r="IF9" s="185"/>
      <c r="IG9" s="185"/>
      <c r="IH9" s="185"/>
      <c r="II9" s="185"/>
      <c r="IJ9" s="185"/>
      <c r="IK9" s="185"/>
      <c r="IL9" s="185"/>
      <c r="IM9" s="185"/>
      <c r="IN9" s="185"/>
    </row>
    <row r="10" spans="1:248" ht="9.75" customHeight="1">
      <c r="A10" s="6"/>
      <c r="B10" s="6"/>
      <c r="C10" s="6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3"/>
      <c r="AB10" s="3"/>
      <c r="AC10" s="3"/>
      <c r="AD10" s="3"/>
      <c r="AE10" s="2"/>
      <c r="AF10" s="2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</row>
    <row r="11" spans="1:248" ht="23.1" customHeight="1">
      <c r="A11" s="108" t="s">
        <v>17</v>
      </c>
      <c r="B11" s="108"/>
      <c r="C11" s="108"/>
      <c r="D11" s="108"/>
      <c r="E11" s="108"/>
      <c r="F11" s="108"/>
      <c r="G11" s="280"/>
      <c r="H11" s="280"/>
      <c r="I11" s="280"/>
      <c r="J11" s="280"/>
      <c r="K11" s="280"/>
      <c r="L11" s="280"/>
      <c r="M11" s="280"/>
      <c r="N11" s="280"/>
      <c r="O11" s="3"/>
      <c r="P11" s="3"/>
      <c r="Q11" s="106"/>
      <c r="R11" s="113" t="s">
        <v>84</v>
      </c>
      <c r="S11" s="113"/>
      <c r="T11" s="279"/>
      <c r="U11" s="279"/>
      <c r="V11" s="279"/>
      <c r="W11" s="279"/>
      <c r="X11" s="279"/>
      <c r="Y11" s="279"/>
      <c r="Z11" s="279"/>
      <c r="AA11" s="279"/>
      <c r="AB11" s="279"/>
      <c r="AC11" s="279"/>
      <c r="AD11" s="279"/>
      <c r="AE11" s="98"/>
      <c r="AF11" s="98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</row>
    <row r="12" spans="1:248" ht="23.1" customHeight="1">
      <c r="A12" s="108" t="s">
        <v>17</v>
      </c>
      <c r="B12" s="108"/>
      <c r="C12" s="108"/>
      <c r="D12" s="108"/>
      <c r="E12" s="108"/>
      <c r="F12" s="108"/>
      <c r="G12" s="280"/>
      <c r="H12" s="280"/>
      <c r="I12" s="280"/>
      <c r="J12" s="280"/>
      <c r="K12" s="280"/>
      <c r="L12" s="280"/>
      <c r="M12" s="280"/>
      <c r="N12" s="280"/>
      <c r="O12" s="3"/>
      <c r="P12" s="3"/>
      <c r="Q12" s="106"/>
      <c r="R12" s="113" t="s">
        <v>84</v>
      </c>
      <c r="S12" s="113"/>
      <c r="T12" s="304"/>
      <c r="U12" s="304"/>
      <c r="V12" s="304"/>
      <c r="W12" s="304"/>
      <c r="X12" s="304"/>
      <c r="Y12" s="304"/>
      <c r="Z12" s="304"/>
      <c r="AA12" s="304"/>
      <c r="AB12" s="304"/>
      <c r="AC12" s="304"/>
      <c r="AD12" s="304"/>
      <c r="AE12" s="1"/>
      <c r="AF12" s="1"/>
      <c r="AG12" s="1"/>
      <c r="AH12" s="114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</row>
    <row r="13" spans="1:248" ht="23.1" customHeight="1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15"/>
      <c r="Z13" s="115"/>
      <c r="AA13" s="115"/>
      <c r="AB13" s="1"/>
      <c r="AC13" s="1"/>
      <c r="AD13" s="1"/>
      <c r="AE13" s="1"/>
      <c r="AF13" s="116"/>
      <c r="AG13" s="1"/>
      <c r="AH13" s="117"/>
      <c r="AI13" s="117"/>
      <c r="AJ13" s="117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</row>
    <row r="14" spans="1:248" ht="23.1" customHeight="1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15"/>
      <c r="Z14" s="115"/>
      <c r="AA14" s="115"/>
      <c r="AB14" s="1"/>
      <c r="AC14" s="1"/>
      <c r="AD14" s="1"/>
      <c r="AE14" s="1"/>
      <c r="AF14" s="116"/>
      <c r="AG14" s="1"/>
      <c r="AH14" s="117"/>
      <c r="AI14" s="117"/>
      <c r="AJ14" s="117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</row>
    <row r="15" spans="1:248" ht="23.1" customHeight="1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15"/>
      <c r="Z15" s="115"/>
      <c r="AA15" s="115"/>
      <c r="AB15" s="1"/>
      <c r="AC15" s="1"/>
      <c r="AD15" s="1"/>
      <c r="AE15" s="1"/>
      <c r="AF15" s="116"/>
      <c r="AG15" s="1"/>
      <c r="AH15" s="117"/>
      <c r="AI15" s="117"/>
      <c r="AJ15" s="117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</row>
    <row r="16" spans="1:248" ht="23.1" customHeight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15"/>
      <c r="Z16" s="115"/>
      <c r="AA16" s="115"/>
      <c r="AB16" s="1"/>
      <c r="AC16" s="1"/>
      <c r="AD16" s="1"/>
      <c r="AE16" s="1"/>
      <c r="AF16" s="116"/>
      <c r="AG16" s="1"/>
      <c r="AH16" s="117"/>
      <c r="AI16" s="117"/>
      <c r="AJ16" s="117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</row>
    <row r="17" spans="1:248" ht="23.1" customHeight="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243" t="s">
        <v>114</v>
      </c>
      <c r="Y17" s="243"/>
      <c r="Z17" s="242" t="s">
        <v>115</v>
      </c>
      <c r="AA17" s="242"/>
      <c r="AB17" s="1"/>
      <c r="AC17" s="1"/>
      <c r="AD17" s="1"/>
      <c r="AE17" s="1"/>
      <c r="AF17" s="116"/>
      <c r="AG17" s="1"/>
      <c r="AH17" s="117"/>
      <c r="AI17" s="117"/>
      <c r="AJ17" s="117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</row>
    <row r="18" spans="1:248" ht="21" customHeight="1">
      <c r="A18" s="269" t="s">
        <v>10</v>
      </c>
      <c r="B18" s="270"/>
      <c r="C18" s="271"/>
      <c r="D18" s="275" t="s">
        <v>112</v>
      </c>
      <c r="E18" s="276"/>
      <c r="F18" s="267" t="s">
        <v>113</v>
      </c>
      <c r="G18" s="268"/>
      <c r="H18" s="268"/>
      <c r="I18" s="268"/>
      <c r="J18" s="268"/>
      <c r="K18" s="268"/>
      <c r="L18" s="268"/>
      <c r="M18" s="268"/>
      <c r="N18" s="268"/>
      <c r="O18" s="268"/>
      <c r="P18" s="268"/>
      <c r="Q18" s="268"/>
      <c r="R18" s="290" t="s">
        <v>9</v>
      </c>
      <c r="S18" s="291"/>
      <c r="T18" s="292"/>
      <c r="U18" s="296" t="s">
        <v>11</v>
      </c>
      <c r="V18" s="297"/>
      <c r="W18" s="297"/>
      <c r="X18" s="298"/>
      <c r="Y18" s="307" t="s">
        <v>48</v>
      </c>
      <c r="Z18" s="308"/>
      <c r="AA18" s="309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</row>
    <row r="19" spans="1:248" ht="21" customHeight="1">
      <c r="A19" s="272"/>
      <c r="B19" s="273"/>
      <c r="C19" s="274"/>
      <c r="D19" s="277"/>
      <c r="E19" s="278"/>
      <c r="F19" s="267" t="s">
        <v>5</v>
      </c>
      <c r="G19" s="268"/>
      <c r="H19" s="268"/>
      <c r="I19" s="267" t="s">
        <v>6</v>
      </c>
      <c r="J19" s="268"/>
      <c r="K19" s="268"/>
      <c r="L19" s="267" t="s">
        <v>7</v>
      </c>
      <c r="M19" s="268"/>
      <c r="N19" s="268"/>
      <c r="O19" s="267" t="s">
        <v>8</v>
      </c>
      <c r="P19" s="268"/>
      <c r="Q19" s="268"/>
      <c r="R19" s="293"/>
      <c r="S19" s="294"/>
      <c r="T19" s="295"/>
      <c r="U19" s="299"/>
      <c r="V19" s="300"/>
      <c r="W19" s="300"/>
      <c r="X19" s="301"/>
      <c r="Y19" s="310"/>
      <c r="Z19" s="311"/>
      <c r="AA19" s="312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</row>
    <row r="20" spans="1:248" ht="21" customHeight="1">
      <c r="A20" s="249">
        <v>25</v>
      </c>
      <c r="B20" s="250"/>
      <c r="C20" s="250"/>
      <c r="D20" s="241">
        <v>1</v>
      </c>
      <c r="E20" s="241"/>
      <c r="F20" s="255">
        <v>0.01</v>
      </c>
      <c r="G20" s="256"/>
      <c r="H20" s="257"/>
      <c r="I20" s="255">
        <v>0.01</v>
      </c>
      <c r="J20" s="256"/>
      <c r="K20" s="257"/>
      <c r="L20" s="255">
        <v>0.01</v>
      </c>
      <c r="M20" s="256"/>
      <c r="N20" s="257"/>
      <c r="O20" s="255">
        <v>0.01</v>
      </c>
      <c r="P20" s="256"/>
      <c r="Q20" s="257"/>
      <c r="R20" s="258">
        <f t="shared" ref="R20:R51" si="0">AVERAGE(F20:Q20)</f>
        <v>0.01</v>
      </c>
      <c r="S20" s="259"/>
      <c r="T20" s="260"/>
      <c r="U20" s="261">
        <f>_xlfn.STDEV.S(R20:T24)/SQRT(4)</f>
        <v>6.5192024052026449E-3</v>
      </c>
      <c r="V20" s="262"/>
      <c r="W20" s="262"/>
      <c r="X20" s="262"/>
      <c r="Y20" s="246">
        <f>R20-A20</f>
        <v>-24.99</v>
      </c>
      <c r="Z20" s="247"/>
      <c r="AA20" s="248"/>
      <c r="AF20" s="240"/>
      <c r="AG20" s="240"/>
      <c r="AH20" s="240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</row>
    <row r="21" spans="1:248" ht="21" customHeight="1">
      <c r="A21" s="251"/>
      <c r="B21" s="252"/>
      <c r="C21" s="252"/>
      <c r="D21" s="241">
        <v>2</v>
      </c>
      <c r="E21" s="241"/>
      <c r="F21" s="244">
        <v>0.02</v>
      </c>
      <c r="G21" s="244"/>
      <c r="H21" s="244"/>
      <c r="I21" s="244">
        <v>0.02</v>
      </c>
      <c r="J21" s="244"/>
      <c r="K21" s="244"/>
      <c r="L21" s="244">
        <v>0.02</v>
      </c>
      <c r="M21" s="244"/>
      <c r="N21" s="244"/>
      <c r="O21" s="244">
        <v>0.02</v>
      </c>
      <c r="P21" s="244"/>
      <c r="Q21" s="244"/>
      <c r="R21" s="245">
        <f t="shared" si="0"/>
        <v>0.02</v>
      </c>
      <c r="S21" s="245"/>
      <c r="T21" s="245"/>
      <c r="U21" s="263"/>
      <c r="V21" s="264"/>
      <c r="W21" s="264"/>
      <c r="X21" s="264"/>
      <c r="Y21" s="246">
        <f t="shared" ref="Y21:Y69" si="1">R21-A21</f>
        <v>0.02</v>
      </c>
      <c r="Z21" s="247"/>
      <c r="AA21" s="248"/>
      <c r="AF21" s="240"/>
      <c r="AG21" s="240"/>
      <c r="AH21" s="240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</row>
    <row r="22" spans="1:248" ht="21" customHeight="1">
      <c r="A22" s="251"/>
      <c r="B22" s="252"/>
      <c r="C22" s="252"/>
      <c r="D22" s="241">
        <v>3</v>
      </c>
      <c r="E22" s="241"/>
      <c r="F22" s="244">
        <v>0.03</v>
      </c>
      <c r="G22" s="244"/>
      <c r="H22" s="244"/>
      <c r="I22" s="244">
        <v>0.03</v>
      </c>
      <c r="J22" s="244"/>
      <c r="K22" s="244"/>
      <c r="L22" s="244">
        <v>0.03</v>
      </c>
      <c r="M22" s="244"/>
      <c r="N22" s="244"/>
      <c r="O22" s="244">
        <v>0.03</v>
      </c>
      <c r="P22" s="244"/>
      <c r="Q22" s="244"/>
      <c r="R22" s="245">
        <f t="shared" si="0"/>
        <v>0.03</v>
      </c>
      <c r="S22" s="245"/>
      <c r="T22" s="245"/>
      <c r="U22" s="263"/>
      <c r="V22" s="264"/>
      <c r="W22" s="264"/>
      <c r="X22" s="264"/>
      <c r="Y22" s="246">
        <f t="shared" si="1"/>
        <v>0.03</v>
      </c>
      <c r="Z22" s="247"/>
      <c r="AA22" s="248"/>
      <c r="AF22" s="240"/>
      <c r="AG22" s="240"/>
      <c r="AH22" s="240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</row>
    <row r="23" spans="1:248" ht="21" customHeight="1">
      <c r="A23" s="251"/>
      <c r="B23" s="252"/>
      <c r="C23" s="252"/>
      <c r="D23" s="241">
        <v>4</v>
      </c>
      <c r="E23" s="241"/>
      <c r="F23" s="244">
        <v>0.04</v>
      </c>
      <c r="G23" s="244"/>
      <c r="H23" s="244"/>
      <c r="I23" s="244">
        <v>0.04</v>
      </c>
      <c r="J23" s="244"/>
      <c r="K23" s="244"/>
      <c r="L23" s="244">
        <v>0.04</v>
      </c>
      <c r="M23" s="244"/>
      <c r="N23" s="244"/>
      <c r="O23" s="244">
        <v>0.04</v>
      </c>
      <c r="P23" s="244"/>
      <c r="Q23" s="244"/>
      <c r="R23" s="245">
        <f t="shared" si="0"/>
        <v>0.04</v>
      </c>
      <c r="S23" s="245"/>
      <c r="T23" s="245"/>
      <c r="U23" s="263"/>
      <c r="V23" s="264"/>
      <c r="W23" s="264"/>
      <c r="X23" s="264"/>
      <c r="Y23" s="246">
        <f t="shared" si="1"/>
        <v>0.04</v>
      </c>
      <c r="Z23" s="247"/>
      <c r="AA23" s="248"/>
      <c r="AF23" s="240"/>
      <c r="AG23" s="240"/>
      <c r="AH23" s="240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</row>
    <row r="24" spans="1:248" ht="21" customHeight="1">
      <c r="A24" s="253"/>
      <c r="B24" s="254"/>
      <c r="C24" s="254"/>
      <c r="D24" s="241">
        <v>5</v>
      </c>
      <c r="E24" s="241"/>
      <c r="F24" s="244">
        <v>0.04</v>
      </c>
      <c r="G24" s="244"/>
      <c r="H24" s="244"/>
      <c r="I24" s="244">
        <v>0.04</v>
      </c>
      <c r="J24" s="244"/>
      <c r="K24" s="244"/>
      <c r="L24" s="244">
        <v>0.04</v>
      </c>
      <c r="M24" s="244"/>
      <c r="N24" s="244"/>
      <c r="O24" s="244">
        <v>0.04</v>
      </c>
      <c r="P24" s="244"/>
      <c r="Q24" s="244"/>
      <c r="R24" s="245">
        <f t="shared" si="0"/>
        <v>0.04</v>
      </c>
      <c r="S24" s="245"/>
      <c r="T24" s="245"/>
      <c r="U24" s="265"/>
      <c r="V24" s="266"/>
      <c r="W24" s="266"/>
      <c r="X24" s="266"/>
      <c r="Y24" s="246">
        <f t="shared" si="1"/>
        <v>0.04</v>
      </c>
      <c r="Z24" s="247"/>
      <c r="AA24" s="248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</row>
    <row r="25" spans="1:248" ht="21" customHeight="1">
      <c r="A25" s="249">
        <v>40</v>
      </c>
      <c r="B25" s="250"/>
      <c r="C25" s="250"/>
      <c r="D25" s="241">
        <v>1</v>
      </c>
      <c r="E25" s="241"/>
      <c r="F25" s="255">
        <v>0.01</v>
      </c>
      <c r="G25" s="256"/>
      <c r="H25" s="257"/>
      <c r="I25" s="255">
        <v>0.01</v>
      </c>
      <c r="J25" s="256"/>
      <c r="K25" s="257"/>
      <c r="L25" s="255">
        <v>0.01</v>
      </c>
      <c r="M25" s="256"/>
      <c r="N25" s="257"/>
      <c r="O25" s="255">
        <v>0.01</v>
      </c>
      <c r="P25" s="256"/>
      <c r="Q25" s="257"/>
      <c r="R25" s="258">
        <f t="shared" si="0"/>
        <v>0.01</v>
      </c>
      <c r="S25" s="259"/>
      <c r="T25" s="260"/>
      <c r="U25" s="261">
        <f t="shared" ref="U25" si="2">_xlfn.STDEV.S(R25:T29)/SQRT(4)</f>
        <v>6.5192024052026449E-3</v>
      </c>
      <c r="V25" s="262"/>
      <c r="W25" s="262"/>
      <c r="X25" s="262"/>
      <c r="Y25" s="246">
        <f t="shared" si="1"/>
        <v>-39.99</v>
      </c>
      <c r="Z25" s="247"/>
      <c r="AA25" s="248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</row>
    <row r="26" spans="1:248" ht="21" customHeight="1">
      <c r="A26" s="251"/>
      <c r="B26" s="252"/>
      <c r="C26" s="252"/>
      <c r="D26" s="241">
        <v>2</v>
      </c>
      <c r="E26" s="241"/>
      <c r="F26" s="244">
        <v>0.02</v>
      </c>
      <c r="G26" s="244"/>
      <c r="H26" s="244"/>
      <c r="I26" s="244">
        <v>0.02</v>
      </c>
      <c r="J26" s="244"/>
      <c r="K26" s="244"/>
      <c r="L26" s="244">
        <v>0.02</v>
      </c>
      <c r="M26" s="244"/>
      <c r="N26" s="244"/>
      <c r="O26" s="244">
        <v>0.02</v>
      </c>
      <c r="P26" s="244"/>
      <c r="Q26" s="244"/>
      <c r="R26" s="245">
        <f t="shared" si="0"/>
        <v>0.02</v>
      </c>
      <c r="S26" s="245"/>
      <c r="T26" s="245"/>
      <c r="U26" s="263"/>
      <c r="V26" s="264"/>
      <c r="W26" s="264"/>
      <c r="X26" s="264"/>
      <c r="Y26" s="246">
        <f t="shared" si="1"/>
        <v>0.02</v>
      </c>
      <c r="Z26" s="247"/>
      <c r="AA26" s="248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</row>
    <row r="27" spans="1:248" ht="21" customHeight="1">
      <c r="A27" s="251"/>
      <c r="B27" s="252"/>
      <c r="C27" s="252"/>
      <c r="D27" s="241">
        <v>3</v>
      </c>
      <c r="E27" s="241"/>
      <c r="F27" s="244">
        <v>0.03</v>
      </c>
      <c r="G27" s="244"/>
      <c r="H27" s="244"/>
      <c r="I27" s="244">
        <v>0.03</v>
      </c>
      <c r="J27" s="244"/>
      <c r="K27" s="244"/>
      <c r="L27" s="244">
        <v>0.03</v>
      </c>
      <c r="M27" s="244"/>
      <c r="N27" s="244"/>
      <c r="O27" s="244">
        <v>0.03</v>
      </c>
      <c r="P27" s="244"/>
      <c r="Q27" s="244"/>
      <c r="R27" s="245">
        <f t="shared" si="0"/>
        <v>0.03</v>
      </c>
      <c r="S27" s="245"/>
      <c r="T27" s="245"/>
      <c r="U27" s="263"/>
      <c r="V27" s="264"/>
      <c r="W27" s="264"/>
      <c r="X27" s="264"/>
      <c r="Y27" s="246">
        <f t="shared" si="1"/>
        <v>0.03</v>
      </c>
      <c r="Z27" s="247"/>
      <c r="AA27" s="248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</row>
    <row r="28" spans="1:248" ht="21" customHeight="1">
      <c r="A28" s="251"/>
      <c r="B28" s="252"/>
      <c r="C28" s="252"/>
      <c r="D28" s="241">
        <v>4</v>
      </c>
      <c r="E28" s="241"/>
      <c r="F28" s="244">
        <v>0.04</v>
      </c>
      <c r="G28" s="244"/>
      <c r="H28" s="244"/>
      <c r="I28" s="244">
        <v>0.04</v>
      </c>
      <c r="J28" s="244"/>
      <c r="K28" s="244"/>
      <c r="L28" s="244">
        <v>0.04</v>
      </c>
      <c r="M28" s="244"/>
      <c r="N28" s="244"/>
      <c r="O28" s="244">
        <v>0.04</v>
      </c>
      <c r="P28" s="244"/>
      <c r="Q28" s="244"/>
      <c r="R28" s="245">
        <f t="shared" si="0"/>
        <v>0.04</v>
      </c>
      <c r="S28" s="245"/>
      <c r="T28" s="245"/>
      <c r="U28" s="263"/>
      <c r="V28" s="264"/>
      <c r="W28" s="264"/>
      <c r="X28" s="264"/>
      <c r="Y28" s="246">
        <f t="shared" si="1"/>
        <v>0.04</v>
      </c>
      <c r="Z28" s="247"/>
      <c r="AA28" s="248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</row>
    <row r="29" spans="1:248" ht="21" customHeight="1">
      <c r="A29" s="253"/>
      <c r="B29" s="254"/>
      <c r="C29" s="254"/>
      <c r="D29" s="241">
        <v>5</v>
      </c>
      <c r="E29" s="241"/>
      <c r="F29" s="244">
        <v>0.04</v>
      </c>
      <c r="G29" s="244"/>
      <c r="H29" s="244"/>
      <c r="I29" s="244">
        <v>0.04</v>
      </c>
      <c r="J29" s="244"/>
      <c r="K29" s="244"/>
      <c r="L29" s="244">
        <v>0.04</v>
      </c>
      <c r="M29" s="244"/>
      <c r="N29" s="244"/>
      <c r="O29" s="244">
        <v>0.04</v>
      </c>
      <c r="P29" s="244"/>
      <c r="Q29" s="244"/>
      <c r="R29" s="245">
        <f t="shared" si="0"/>
        <v>0.04</v>
      </c>
      <c r="S29" s="245"/>
      <c r="T29" s="245"/>
      <c r="U29" s="265"/>
      <c r="V29" s="266"/>
      <c r="W29" s="266"/>
      <c r="X29" s="266"/>
      <c r="Y29" s="246">
        <f t="shared" si="1"/>
        <v>0.04</v>
      </c>
      <c r="Z29" s="247"/>
      <c r="AA29" s="248"/>
      <c r="AH29" s="1"/>
      <c r="AI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</row>
    <row r="30" spans="1:248" ht="21" customHeight="1">
      <c r="A30" s="249">
        <v>50</v>
      </c>
      <c r="B30" s="250"/>
      <c r="C30" s="250"/>
      <c r="D30" s="241">
        <v>1</v>
      </c>
      <c r="E30" s="241"/>
      <c r="F30" s="255">
        <v>0.01</v>
      </c>
      <c r="G30" s="256"/>
      <c r="H30" s="257"/>
      <c r="I30" s="255">
        <v>0.01</v>
      </c>
      <c r="J30" s="256"/>
      <c r="K30" s="257"/>
      <c r="L30" s="255">
        <v>0.01</v>
      </c>
      <c r="M30" s="256"/>
      <c r="N30" s="257"/>
      <c r="O30" s="255">
        <v>0.01</v>
      </c>
      <c r="P30" s="256"/>
      <c r="Q30" s="257"/>
      <c r="R30" s="258">
        <f t="shared" si="0"/>
        <v>0.01</v>
      </c>
      <c r="S30" s="259"/>
      <c r="T30" s="260"/>
      <c r="U30" s="261">
        <f t="shared" ref="U30" si="3">_xlfn.STDEV.S(R30:T34)/SQRT(4)</f>
        <v>6.5192024052026449E-3</v>
      </c>
      <c r="V30" s="262"/>
      <c r="W30" s="262"/>
      <c r="X30" s="262"/>
      <c r="Y30" s="246">
        <f t="shared" si="1"/>
        <v>-49.99</v>
      </c>
      <c r="Z30" s="247"/>
      <c r="AA30" s="248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</row>
    <row r="31" spans="1:248" ht="21" customHeight="1">
      <c r="A31" s="251"/>
      <c r="B31" s="252"/>
      <c r="C31" s="252"/>
      <c r="D31" s="241">
        <v>2</v>
      </c>
      <c r="E31" s="241"/>
      <c r="F31" s="244">
        <v>0.02</v>
      </c>
      <c r="G31" s="244"/>
      <c r="H31" s="244"/>
      <c r="I31" s="244">
        <v>0.02</v>
      </c>
      <c r="J31" s="244"/>
      <c r="K31" s="244"/>
      <c r="L31" s="244">
        <v>0.02</v>
      </c>
      <c r="M31" s="244"/>
      <c r="N31" s="244"/>
      <c r="O31" s="244">
        <v>0.02</v>
      </c>
      <c r="P31" s="244"/>
      <c r="Q31" s="244"/>
      <c r="R31" s="245">
        <f t="shared" si="0"/>
        <v>0.02</v>
      </c>
      <c r="S31" s="245"/>
      <c r="T31" s="245"/>
      <c r="U31" s="263"/>
      <c r="V31" s="264"/>
      <c r="W31" s="264"/>
      <c r="X31" s="264"/>
      <c r="Y31" s="246">
        <f t="shared" si="1"/>
        <v>0.02</v>
      </c>
      <c r="Z31" s="247"/>
      <c r="AA31" s="248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</row>
    <row r="32" spans="1:248" ht="21" customHeight="1">
      <c r="A32" s="251"/>
      <c r="B32" s="252"/>
      <c r="C32" s="252"/>
      <c r="D32" s="241">
        <v>3</v>
      </c>
      <c r="E32" s="241"/>
      <c r="F32" s="244">
        <v>0.03</v>
      </c>
      <c r="G32" s="244"/>
      <c r="H32" s="244"/>
      <c r="I32" s="244">
        <v>0.03</v>
      </c>
      <c r="J32" s="244"/>
      <c r="K32" s="244"/>
      <c r="L32" s="244">
        <v>0.03</v>
      </c>
      <c r="M32" s="244"/>
      <c r="N32" s="244"/>
      <c r="O32" s="244">
        <v>0.03</v>
      </c>
      <c r="P32" s="244"/>
      <c r="Q32" s="244"/>
      <c r="R32" s="245">
        <f t="shared" si="0"/>
        <v>0.03</v>
      </c>
      <c r="S32" s="245"/>
      <c r="T32" s="245"/>
      <c r="U32" s="263"/>
      <c r="V32" s="264"/>
      <c r="W32" s="264"/>
      <c r="X32" s="264"/>
      <c r="Y32" s="246">
        <f t="shared" si="1"/>
        <v>0.03</v>
      </c>
      <c r="Z32" s="247"/>
      <c r="AA32" s="248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</row>
    <row r="33" spans="1:245" ht="21" customHeight="1">
      <c r="A33" s="251"/>
      <c r="B33" s="252"/>
      <c r="C33" s="252"/>
      <c r="D33" s="241">
        <v>4</v>
      </c>
      <c r="E33" s="241"/>
      <c r="F33" s="244">
        <v>0.04</v>
      </c>
      <c r="G33" s="244"/>
      <c r="H33" s="244"/>
      <c r="I33" s="244">
        <v>0.04</v>
      </c>
      <c r="J33" s="244"/>
      <c r="K33" s="244"/>
      <c r="L33" s="244">
        <v>0.04</v>
      </c>
      <c r="M33" s="244"/>
      <c r="N33" s="244"/>
      <c r="O33" s="244">
        <v>0.04</v>
      </c>
      <c r="P33" s="244"/>
      <c r="Q33" s="244"/>
      <c r="R33" s="245">
        <f t="shared" si="0"/>
        <v>0.04</v>
      </c>
      <c r="S33" s="245"/>
      <c r="T33" s="245"/>
      <c r="U33" s="263"/>
      <c r="V33" s="264"/>
      <c r="W33" s="264"/>
      <c r="X33" s="264"/>
      <c r="Y33" s="246">
        <f t="shared" si="1"/>
        <v>0.04</v>
      </c>
      <c r="Z33" s="247"/>
      <c r="AA33" s="248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</row>
    <row r="34" spans="1:245" ht="18.75" customHeight="1">
      <c r="A34" s="253"/>
      <c r="B34" s="254"/>
      <c r="C34" s="254"/>
      <c r="D34" s="241">
        <v>5</v>
      </c>
      <c r="E34" s="241"/>
      <c r="F34" s="244">
        <v>0.04</v>
      </c>
      <c r="G34" s="244"/>
      <c r="H34" s="244"/>
      <c r="I34" s="244">
        <v>0.04</v>
      </c>
      <c r="J34" s="244"/>
      <c r="K34" s="244"/>
      <c r="L34" s="244">
        <v>0.04</v>
      </c>
      <c r="M34" s="244"/>
      <c r="N34" s="244"/>
      <c r="O34" s="244">
        <v>0.04</v>
      </c>
      <c r="P34" s="244"/>
      <c r="Q34" s="244"/>
      <c r="R34" s="245">
        <f t="shared" si="0"/>
        <v>0.04</v>
      </c>
      <c r="S34" s="245"/>
      <c r="T34" s="245"/>
      <c r="U34" s="265"/>
      <c r="V34" s="266"/>
      <c r="W34" s="266"/>
      <c r="X34" s="266"/>
      <c r="Y34" s="246">
        <f t="shared" si="1"/>
        <v>0.04</v>
      </c>
      <c r="Z34" s="247"/>
      <c r="AA34" s="248"/>
    </row>
    <row r="35" spans="1:245" ht="21" customHeight="1">
      <c r="A35" s="249">
        <v>100</v>
      </c>
      <c r="B35" s="250"/>
      <c r="C35" s="250"/>
      <c r="D35" s="241">
        <v>1</v>
      </c>
      <c r="E35" s="241"/>
      <c r="F35" s="255">
        <v>0.01</v>
      </c>
      <c r="G35" s="256"/>
      <c r="H35" s="257"/>
      <c r="I35" s="255">
        <v>0.01</v>
      </c>
      <c r="J35" s="256"/>
      <c r="K35" s="257"/>
      <c r="L35" s="255">
        <v>0.01</v>
      </c>
      <c r="M35" s="256"/>
      <c r="N35" s="257"/>
      <c r="O35" s="255">
        <v>0.01</v>
      </c>
      <c r="P35" s="256"/>
      <c r="Q35" s="257"/>
      <c r="R35" s="258">
        <f t="shared" si="0"/>
        <v>0.01</v>
      </c>
      <c r="S35" s="259"/>
      <c r="T35" s="260"/>
      <c r="U35" s="261">
        <f t="shared" ref="U35" si="4">_xlfn.STDEV.S(R35:T39)/SQRT(4)</f>
        <v>6.5192024052026449E-3</v>
      </c>
      <c r="V35" s="262"/>
      <c r="W35" s="262"/>
      <c r="X35" s="262"/>
      <c r="Y35" s="246">
        <f t="shared" si="1"/>
        <v>-99.99</v>
      </c>
      <c r="Z35" s="247"/>
      <c r="AA35" s="248"/>
      <c r="AF35" s="240"/>
      <c r="AG35" s="240"/>
      <c r="AH35" s="240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</row>
    <row r="36" spans="1:245" ht="21" customHeight="1">
      <c r="A36" s="251"/>
      <c r="B36" s="252"/>
      <c r="C36" s="252"/>
      <c r="D36" s="241">
        <v>2</v>
      </c>
      <c r="E36" s="241"/>
      <c r="F36" s="244">
        <v>0.02</v>
      </c>
      <c r="G36" s="244"/>
      <c r="H36" s="244"/>
      <c r="I36" s="244">
        <v>0.02</v>
      </c>
      <c r="J36" s="244"/>
      <c r="K36" s="244"/>
      <c r="L36" s="244">
        <v>0.02</v>
      </c>
      <c r="M36" s="244"/>
      <c r="N36" s="244"/>
      <c r="O36" s="244">
        <v>0.02</v>
      </c>
      <c r="P36" s="244"/>
      <c r="Q36" s="244"/>
      <c r="R36" s="245">
        <f t="shared" si="0"/>
        <v>0.02</v>
      </c>
      <c r="S36" s="245"/>
      <c r="T36" s="245"/>
      <c r="U36" s="263"/>
      <c r="V36" s="264"/>
      <c r="W36" s="264"/>
      <c r="X36" s="264"/>
      <c r="Y36" s="246">
        <f t="shared" si="1"/>
        <v>0.02</v>
      </c>
      <c r="Z36" s="247"/>
      <c r="AA36" s="248"/>
      <c r="AF36" s="240"/>
      <c r="AG36" s="240"/>
      <c r="AH36" s="240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</row>
    <row r="37" spans="1:245" ht="21" customHeight="1">
      <c r="A37" s="251"/>
      <c r="B37" s="252"/>
      <c r="C37" s="252"/>
      <c r="D37" s="241">
        <v>3</v>
      </c>
      <c r="E37" s="241"/>
      <c r="F37" s="244">
        <v>0.03</v>
      </c>
      <c r="G37" s="244"/>
      <c r="H37" s="244"/>
      <c r="I37" s="244">
        <v>0.03</v>
      </c>
      <c r="J37" s="244"/>
      <c r="K37" s="244"/>
      <c r="L37" s="244">
        <v>0.03</v>
      </c>
      <c r="M37" s="244"/>
      <c r="N37" s="244"/>
      <c r="O37" s="244">
        <v>0.03</v>
      </c>
      <c r="P37" s="244"/>
      <c r="Q37" s="244"/>
      <c r="R37" s="245">
        <f t="shared" si="0"/>
        <v>0.03</v>
      </c>
      <c r="S37" s="245"/>
      <c r="T37" s="245"/>
      <c r="U37" s="263"/>
      <c r="V37" s="264"/>
      <c r="W37" s="264"/>
      <c r="X37" s="264"/>
      <c r="Y37" s="246">
        <f t="shared" si="1"/>
        <v>0.03</v>
      </c>
      <c r="Z37" s="247"/>
      <c r="AA37" s="248"/>
      <c r="AF37" s="240"/>
      <c r="AG37" s="240"/>
      <c r="AH37" s="240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</row>
    <row r="38" spans="1:245" ht="21" customHeight="1">
      <c r="A38" s="251"/>
      <c r="B38" s="252"/>
      <c r="C38" s="252"/>
      <c r="D38" s="241">
        <v>4</v>
      </c>
      <c r="E38" s="241"/>
      <c r="F38" s="244">
        <v>0.04</v>
      </c>
      <c r="G38" s="244"/>
      <c r="H38" s="244"/>
      <c r="I38" s="244">
        <v>0.04</v>
      </c>
      <c r="J38" s="244"/>
      <c r="K38" s="244"/>
      <c r="L38" s="244">
        <v>0.04</v>
      </c>
      <c r="M38" s="244"/>
      <c r="N38" s="244"/>
      <c r="O38" s="244">
        <v>0.04</v>
      </c>
      <c r="P38" s="244"/>
      <c r="Q38" s="244"/>
      <c r="R38" s="245">
        <f t="shared" si="0"/>
        <v>0.04</v>
      </c>
      <c r="S38" s="245"/>
      <c r="T38" s="245"/>
      <c r="U38" s="263"/>
      <c r="V38" s="264"/>
      <c r="W38" s="264"/>
      <c r="X38" s="264"/>
      <c r="Y38" s="246">
        <f t="shared" si="1"/>
        <v>0.04</v>
      </c>
      <c r="Z38" s="247"/>
      <c r="AA38" s="248"/>
      <c r="AF38" s="240"/>
      <c r="AG38" s="240"/>
      <c r="AH38" s="240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</row>
    <row r="39" spans="1:245" ht="21" customHeight="1">
      <c r="A39" s="253"/>
      <c r="B39" s="254"/>
      <c r="C39" s="254"/>
      <c r="D39" s="241">
        <v>5</v>
      </c>
      <c r="E39" s="241"/>
      <c r="F39" s="244">
        <v>0.04</v>
      </c>
      <c r="G39" s="244"/>
      <c r="H39" s="244"/>
      <c r="I39" s="244">
        <v>0.04</v>
      </c>
      <c r="J39" s="244"/>
      <c r="K39" s="244"/>
      <c r="L39" s="244">
        <v>0.04</v>
      </c>
      <c r="M39" s="244"/>
      <c r="N39" s="244"/>
      <c r="O39" s="244">
        <v>0.04</v>
      </c>
      <c r="P39" s="244"/>
      <c r="Q39" s="244"/>
      <c r="R39" s="245">
        <f t="shared" si="0"/>
        <v>0.04</v>
      </c>
      <c r="S39" s="245"/>
      <c r="T39" s="245"/>
      <c r="U39" s="265"/>
      <c r="V39" s="266"/>
      <c r="W39" s="266"/>
      <c r="X39" s="266"/>
      <c r="Y39" s="246">
        <f t="shared" si="1"/>
        <v>0.04</v>
      </c>
      <c r="Z39" s="247"/>
      <c r="AA39" s="248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</row>
    <row r="40" spans="1:245" ht="21" customHeight="1">
      <c r="A40" s="249">
        <v>200</v>
      </c>
      <c r="B40" s="250"/>
      <c r="C40" s="250"/>
      <c r="D40" s="241">
        <v>1</v>
      </c>
      <c r="E40" s="241"/>
      <c r="F40" s="255">
        <v>0.01</v>
      </c>
      <c r="G40" s="256"/>
      <c r="H40" s="257"/>
      <c r="I40" s="255">
        <v>0.01</v>
      </c>
      <c r="J40" s="256"/>
      <c r="K40" s="257"/>
      <c r="L40" s="255">
        <v>0.01</v>
      </c>
      <c r="M40" s="256"/>
      <c r="N40" s="257"/>
      <c r="O40" s="255">
        <v>0.01</v>
      </c>
      <c r="P40" s="256"/>
      <c r="Q40" s="257"/>
      <c r="R40" s="258">
        <f t="shared" si="0"/>
        <v>0.01</v>
      </c>
      <c r="S40" s="259"/>
      <c r="T40" s="260"/>
      <c r="U40" s="261">
        <f t="shared" ref="U40" si="5">_xlfn.STDEV.S(R40:T44)/SQRT(4)</f>
        <v>6.5192024052026449E-3</v>
      </c>
      <c r="V40" s="262"/>
      <c r="W40" s="262"/>
      <c r="X40" s="262"/>
      <c r="Y40" s="246">
        <f t="shared" si="1"/>
        <v>-199.99</v>
      </c>
      <c r="Z40" s="247"/>
      <c r="AA40" s="248"/>
      <c r="AF40" s="240"/>
      <c r="AG40" s="240"/>
      <c r="AH40" s="240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</row>
    <row r="41" spans="1:245" ht="21" customHeight="1">
      <c r="A41" s="251"/>
      <c r="B41" s="252"/>
      <c r="C41" s="252"/>
      <c r="D41" s="241">
        <v>2</v>
      </c>
      <c r="E41" s="241"/>
      <c r="F41" s="244">
        <v>0.02</v>
      </c>
      <c r="G41" s="244"/>
      <c r="H41" s="244"/>
      <c r="I41" s="244">
        <v>0.02</v>
      </c>
      <c r="J41" s="244"/>
      <c r="K41" s="244"/>
      <c r="L41" s="244">
        <v>0.02</v>
      </c>
      <c r="M41" s="244"/>
      <c r="N41" s="244"/>
      <c r="O41" s="244">
        <v>0.02</v>
      </c>
      <c r="P41" s="244"/>
      <c r="Q41" s="244"/>
      <c r="R41" s="245">
        <f t="shared" si="0"/>
        <v>0.02</v>
      </c>
      <c r="S41" s="245"/>
      <c r="T41" s="245"/>
      <c r="U41" s="263"/>
      <c r="V41" s="264"/>
      <c r="W41" s="264"/>
      <c r="X41" s="264"/>
      <c r="Y41" s="246">
        <f t="shared" si="1"/>
        <v>0.02</v>
      </c>
      <c r="Z41" s="247"/>
      <c r="AA41" s="248"/>
      <c r="AF41" s="240"/>
      <c r="AG41" s="240"/>
      <c r="AH41" s="240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</row>
    <row r="42" spans="1:245" ht="21" customHeight="1">
      <c r="A42" s="251"/>
      <c r="B42" s="252"/>
      <c r="C42" s="252"/>
      <c r="D42" s="241">
        <v>3</v>
      </c>
      <c r="E42" s="241"/>
      <c r="F42" s="244">
        <v>0.03</v>
      </c>
      <c r="G42" s="244"/>
      <c r="H42" s="244"/>
      <c r="I42" s="244">
        <v>0.03</v>
      </c>
      <c r="J42" s="244"/>
      <c r="K42" s="244"/>
      <c r="L42" s="244">
        <v>0.03</v>
      </c>
      <c r="M42" s="244"/>
      <c r="N42" s="244"/>
      <c r="O42" s="244">
        <v>0.03</v>
      </c>
      <c r="P42" s="244"/>
      <c r="Q42" s="244"/>
      <c r="R42" s="245">
        <f t="shared" si="0"/>
        <v>0.03</v>
      </c>
      <c r="S42" s="245"/>
      <c r="T42" s="245"/>
      <c r="U42" s="263"/>
      <c r="V42" s="264"/>
      <c r="W42" s="264"/>
      <c r="X42" s="264"/>
      <c r="Y42" s="246">
        <f t="shared" si="1"/>
        <v>0.03</v>
      </c>
      <c r="Z42" s="247"/>
      <c r="AA42" s="248"/>
      <c r="AF42" s="240"/>
      <c r="AG42" s="240"/>
      <c r="AH42" s="240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</row>
    <row r="43" spans="1:245" ht="21" customHeight="1">
      <c r="A43" s="251"/>
      <c r="B43" s="252"/>
      <c r="C43" s="252"/>
      <c r="D43" s="241">
        <v>4</v>
      </c>
      <c r="E43" s="241"/>
      <c r="F43" s="244">
        <v>0.04</v>
      </c>
      <c r="G43" s="244"/>
      <c r="H43" s="244"/>
      <c r="I43" s="244">
        <v>0.04</v>
      </c>
      <c r="J43" s="244"/>
      <c r="K43" s="244"/>
      <c r="L43" s="244">
        <v>0.04</v>
      </c>
      <c r="M43" s="244"/>
      <c r="N43" s="244"/>
      <c r="O43" s="244">
        <v>0.04</v>
      </c>
      <c r="P43" s="244"/>
      <c r="Q43" s="244"/>
      <c r="R43" s="245">
        <f t="shared" si="0"/>
        <v>0.04</v>
      </c>
      <c r="S43" s="245"/>
      <c r="T43" s="245"/>
      <c r="U43" s="263"/>
      <c r="V43" s="264"/>
      <c r="W43" s="264"/>
      <c r="X43" s="264"/>
      <c r="Y43" s="246">
        <f t="shared" si="1"/>
        <v>0.04</v>
      </c>
      <c r="Z43" s="247"/>
      <c r="AA43" s="248"/>
      <c r="AF43" s="240"/>
      <c r="AG43" s="240"/>
      <c r="AH43" s="240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</row>
    <row r="44" spans="1:245" ht="21" customHeight="1">
      <c r="A44" s="253"/>
      <c r="B44" s="254"/>
      <c r="C44" s="254"/>
      <c r="D44" s="241">
        <v>5</v>
      </c>
      <c r="E44" s="241"/>
      <c r="F44" s="244">
        <v>0.04</v>
      </c>
      <c r="G44" s="244"/>
      <c r="H44" s="244"/>
      <c r="I44" s="244">
        <v>0.04</v>
      </c>
      <c r="J44" s="244"/>
      <c r="K44" s="244"/>
      <c r="L44" s="244">
        <v>0.04</v>
      </c>
      <c r="M44" s="244"/>
      <c r="N44" s="244"/>
      <c r="O44" s="244">
        <v>0.04</v>
      </c>
      <c r="P44" s="244"/>
      <c r="Q44" s="244"/>
      <c r="R44" s="245">
        <f t="shared" si="0"/>
        <v>0.04</v>
      </c>
      <c r="S44" s="245"/>
      <c r="T44" s="245"/>
      <c r="U44" s="265"/>
      <c r="V44" s="266"/>
      <c r="W44" s="266"/>
      <c r="X44" s="266"/>
      <c r="Y44" s="246">
        <f t="shared" si="1"/>
        <v>0.04</v>
      </c>
      <c r="Z44" s="247"/>
      <c r="AA44" s="248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</row>
    <row r="45" spans="1:245" ht="21" customHeight="1">
      <c r="A45" s="249">
        <v>250</v>
      </c>
      <c r="B45" s="250"/>
      <c r="C45" s="250"/>
      <c r="D45" s="241">
        <v>1</v>
      </c>
      <c r="E45" s="241"/>
      <c r="F45" s="255">
        <v>0.01</v>
      </c>
      <c r="G45" s="256"/>
      <c r="H45" s="257"/>
      <c r="I45" s="255">
        <v>0.01</v>
      </c>
      <c r="J45" s="256"/>
      <c r="K45" s="257"/>
      <c r="L45" s="255">
        <v>0.01</v>
      </c>
      <c r="M45" s="256"/>
      <c r="N45" s="257"/>
      <c r="O45" s="255">
        <v>0.01</v>
      </c>
      <c r="P45" s="256"/>
      <c r="Q45" s="257"/>
      <c r="R45" s="258">
        <f t="shared" si="0"/>
        <v>0.01</v>
      </c>
      <c r="S45" s="259"/>
      <c r="T45" s="260"/>
      <c r="U45" s="261">
        <f t="shared" ref="U45" si="6">_xlfn.STDEV.S(R45:T49)/SQRT(4)</f>
        <v>6.5192024052026449E-3</v>
      </c>
      <c r="V45" s="262"/>
      <c r="W45" s="262"/>
      <c r="X45" s="262"/>
      <c r="Y45" s="246">
        <f t="shared" si="1"/>
        <v>-249.99</v>
      </c>
      <c r="Z45" s="247"/>
      <c r="AA45" s="248"/>
      <c r="AF45" s="240"/>
      <c r="AG45" s="240"/>
      <c r="AH45" s="240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</row>
    <row r="46" spans="1:245" ht="21" customHeight="1">
      <c r="A46" s="251"/>
      <c r="B46" s="252"/>
      <c r="C46" s="252"/>
      <c r="D46" s="241">
        <v>2</v>
      </c>
      <c r="E46" s="241"/>
      <c r="F46" s="244">
        <v>0.02</v>
      </c>
      <c r="G46" s="244"/>
      <c r="H46" s="244"/>
      <c r="I46" s="244">
        <v>0.02</v>
      </c>
      <c r="J46" s="244"/>
      <c r="K46" s="244"/>
      <c r="L46" s="244">
        <v>0.02</v>
      </c>
      <c r="M46" s="244"/>
      <c r="N46" s="244"/>
      <c r="O46" s="244">
        <v>0.02</v>
      </c>
      <c r="P46" s="244"/>
      <c r="Q46" s="244"/>
      <c r="R46" s="245">
        <f t="shared" si="0"/>
        <v>0.02</v>
      </c>
      <c r="S46" s="245"/>
      <c r="T46" s="245"/>
      <c r="U46" s="263"/>
      <c r="V46" s="264"/>
      <c r="W46" s="264"/>
      <c r="X46" s="264"/>
      <c r="Y46" s="246">
        <f t="shared" si="1"/>
        <v>0.02</v>
      </c>
      <c r="Z46" s="247"/>
      <c r="AA46" s="248"/>
      <c r="AF46" s="240"/>
      <c r="AG46" s="240"/>
      <c r="AH46" s="240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</row>
    <row r="47" spans="1:245" ht="21" customHeight="1">
      <c r="A47" s="251"/>
      <c r="B47" s="252"/>
      <c r="C47" s="252"/>
      <c r="D47" s="241">
        <v>3</v>
      </c>
      <c r="E47" s="241"/>
      <c r="F47" s="244">
        <v>0.03</v>
      </c>
      <c r="G47" s="244"/>
      <c r="H47" s="244"/>
      <c r="I47" s="244">
        <v>0.03</v>
      </c>
      <c r="J47" s="244"/>
      <c r="K47" s="244"/>
      <c r="L47" s="244">
        <v>0.03</v>
      </c>
      <c r="M47" s="244"/>
      <c r="N47" s="244"/>
      <c r="O47" s="244">
        <v>0.03</v>
      </c>
      <c r="P47" s="244"/>
      <c r="Q47" s="244"/>
      <c r="R47" s="245">
        <f t="shared" si="0"/>
        <v>0.03</v>
      </c>
      <c r="S47" s="245"/>
      <c r="T47" s="245"/>
      <c r="U47" s="263"/>
      <c r="V47" s="264"/>
      <c r="W47" s="264"/>
      <c r="X47" s="264"/>
      <c r="Y47" s="246">
        <f t="shared" si="1"/>
        <v>0.03</v>
      </c>
      <c r="Z47" s="247"/>
      <c r="AA47" s="248"/>
      <c r="AF47" s="240"/>
      <c r="AG47" s="240"/>
      <c r="AH47" s="240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</row>
    <row r="48" spans="1:245" ht="21" customHeight="1">
      <c r="A48" s="251"/>
      <c r="B48" s="252"/>
      <c r="C48" s="252"/>
      <c r="D48" s="241">
        <v>4</v>
      </c>
      <c r="E48" s="241"/>
      <c r="F48" s="244">
        <v>0.04</v>
      </c>
      <c r="G48" s="244"/>
      <c r="H48" s="244"/>
      <c r="I48" s="244">
        <v>0.04</v>
      </c>
      <c r="J48" s="244"/>
      <c r="K48" s="244"/>
      <c r="L48" s="244">
        <v>0.04</v>
      </c>
      <c r="M48" s="244"/>
      <c r="N48" s="244"/>
      <c r="O48" s="244">
        <v>0.04</v>
      </c>
      <c r="P48" s="244"/>
      <c r="Q48" s="244"/>
      <c r="R48" s="245">
        <f t="shared" si="0"/>
        <v>0.04</v>
      </c>
      <c r="S48" s="245"/>
      <c r="T48" s="245"/>
      <c r="U48" s="263"/>
      <c r="V48" s="264"/>
      <c r="W48" s="264"/>
      <c r="X48" s="264"/>
      <c r="Y48" s="246">
        <f t="shared" si="1"/>
        <v>0.04</v>
      </c>
      <c r="Z48" s="247"/>
      <c r="AA48" s="248"/>
      <c r="AF48" s="240"/>
      <c r="AG48" s="240"/>
      <c r="AH48" s="240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</row>
    <row r="49" spans="1:245" ht="21" customHeight="1">
      <c r="A49" s="253"/>
      <c r="B49" s="254"/>
      <c r="C49" s="254"/>
      <c r="D49" s="241">
        <v>5</v>
      </c>
      <c r="E49" s="241"/>
      <c r="F49" s="244">
        <v>0.04</v>
      </c>
      <c r="G49" s="244"/>
      <c r="H49" s="244"/>
      <c r="I49" s="244">
        <v>0.04</v>
      </c>
      <c r="J49" s="244"/>
      <c r="K49" s="244"/>
      <c r="L49" s="244">
        <v>0.04</v>
      </c>
      <c r="M49" s="244"/>
      <c r="N49" s="244"/>
      <c r="O49" s="244">
        <v>0.04</v>
      </c>
      <c r="P49" s="244"/>
      <c r="Q49" s="244"/>
      <c r="R49" s="245">
        <f t="shared" si="0"/>
        <v>0.04</v>
      </c>
      <c r="S49" s="245"/>
      <c r="T49" s="245"/>
      <c r="U49" s="265"/>
      <c r="V49" s="266"/>
      <c r="W49" s="266"/>
      <c r="X49" s="266"/>
      <c r="Y49" s="246">
        <f t="shared" si="1"/>
        <v>0.04</v>
      </c>
      <c r="Z49" s="247"/>
      <c r="AA49" s="248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</row>
    <row r="50" spans="1:245" ht="21" customHeight="1">
      <c r="A50" s="249">
        <v>300</v>
      </c>
      <c r="B50" s="250"/>
      <c r="C50" s="250"/>
      <c r="D50" s="241">
        <v>1</v>
      </c>
      <c r="E50" s="241"/>
      <c r="F50" s="255">
        <v>0.01</v>
      </c>
      <c r="G50" s="256"/>
      <c r="H50" s="257"/>
      <c r="I50" s="255">
        <v>0.01</v>
      </c>
      <c r="J50" s="256"/>
      <c r="K50" s="257"/>
      <c r="L50" s="255">
        <v>0.01</v>
      </c>
      <c r="M50" s="256"/>
      <c r="N50" s="257"/>
      <c r="O50" s="255">
        <v>0.01</v>
      </c>
      <c r="P50" s="256"/>
      <c r="Q50" s="257"/>
      <c r="R50" s="258">
        <f t="shared" si="0"/>
        <v>0.01</v>
      </c>
      <c r="S50" s="259"/>
      <c r="T50" s="260"/>
      <c r="U50" s="261">
        <f t="shared" ref="U50" si="7">_xlfn.STDEV.S(R50:T54)/SQRT(4)</f>
        <v>6.5192024052026449E-3</v>
      </c>
      <c r="V50" s="262"/>
      <c r="W50" s="262"/>
      <c r="X50" s="262"/>
      <c r="Y50" s="246">
        <f t="shared" si="1"/>
        <v>-299.99</v>
      </c>
      <c r="Z50" s="247"/>
      <c r="AA50" s="248"/>
      <c r="AF50" s="240"/>
      <c r="AG50" s="240"/>
      <c r="AH50" s="240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</row>
    <row r="51" spans="1:245" ht="21" customHeight="1">
      <c r="A51" s="251"/>
      <c r="B51" s="252"/>
      <c r="C51" s="252"/>
      <c r="D51" s="241">
        <v>2</v>
      </c>
      <c r="E51" s="241"/>
      <c r="F51" s="244">
        <v>0.02</v>
      </c>
      <c r="G51" s="244"/>
      <c r="H51" s="244"/>
      <c r="I51" s="244">
        <v>0.02</v>
      </c>
      <c r="J51" s="244"/>
      <c r="K51" s="244"/>
      <c r="L51" s="244">
        <v>0.02</v>
      </c>
      <c r="M51" s="244"/>
      <c r="N51" s="244"/>
      <c r="O51" s="244">
        <v>0.02</v>
      </c>
      <c r="P51" s="244"/>
      <c r="Q51" s="244"/>
      <c r="R51" s="245">
        <f t="shared" si="0"/>
        <v>0.02</v>
      </c>
      <c r="S51" s="245"/>
      <c r="T51" s="245"/>
      <c r="U51" s="263"/>
      <c r="V51" s="264"/>
      <c r="W51" s="264"/>
      <c r="X51" s="264"/>
      <c r="Y51" s="246">
        <f t="shared" si="1"/>
        <v>0.02</v>
      </c>
      <c r="Z51" s="247"/>
      <c r="AA51" s="248"/>
      <c r="AF51" s="240"/>
      <c r="AG51" s="240"/>
      <c r="AH51" s="240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</row>
    <row r="52" spans="1:245" ht="21" customHeight="1">
      <c r="A52" s="251"/>
      <c r="B52" s="252"/>
      <c r="C52" s="252"/>
      <c r="D52" s="241">
        <v>3</v>
      </c>
      <c r="E52" s="241"/>
      <c r="F52" s="244">
        <v>0.03</v>
      </c>
      <c r="G52" s="244"/>
      <c r="H52" s="244"/>
      <c r="I52" s="244">
        <v>0.03</v>
      </c>
      <c r="J52" s="244"/>
      <c r="K52" s="244"/>
      <c r="L52" s="244">
        <v>0.03</v>
      </c>
      <c r="M52" s="244"/>
      <c r="N52" s="244"/>
      <c r="O52" s="244">
        <v>0.03</v>
      </c>
      <c r="P52" s="244"/>
      <c r="Q52" s="244"/>
      <c r="R52" s="245">
        <f t="shared" ref="R52:R69" si="8">AVERAGE(F52:Q52)</f>
        <v>0.03</v>
      </c>
      <c r="S52" s="245"/>
      <c r="T52" s="245"/>
      <c r="U52" s="263"/>
      <c r="V52" s="264"/>
      <c r="W52" s="264"/>
      <c r="X52" s="264"/>
      <c r="Y52" s="246">
        <f t="shared" si="1"/>
        <v>0.03</v>
      </c>
      <c r="Z52" s="247"/>
      <c r="AA52" s="248"/>
      <c r="AF52" s="240"/>
      <c r="AG52" s="240"/>
      <c r="AH52" s="240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</row>
    <row r="53" spans="1:245" ht="21" customHeight="1">
      <c r="A53" s="251"/>
      <c r="B53" s="252"/>
      <c r="C53" s="252"/>
      <c r="D53" s="241">
        <v>4</v>
      </c>
      <c r="E53" s="241"/>
      <c r="F53" s="244">
        <v>0.04</v>
      </c>
      <c r="G53" s="244"/>
      <c r="H53" s="244"/>
      <c r="I53" s="244">
        <v>0.04</v>
      </c>
      <c r="J53" s="244"/>
      <c r="K53" s="244"/>
      <c r="L53" s="244">
        <v>0.04</v>
      </c>
      <c r="M53" s="244"/>
      <c r="N53" s="244"/>
      <c r="O53" s="244">
        <v>0.04</v>
      </c>
      <c r="P53" s="244"/>
      <c r="Q53" s="244"/>
      <c r="R53" s="245">
        <f t="shared" si="8"/>
        <v>0.04</v>
      </c>
      <c r="S53" s="245"/>
      <c r="T53" s="245"/>
      <c r="U53" s="263"/>
      <c r="V53" s="264"/>
      <c r="W53" s="264"/>
      <c r="X53" s="264"/>
      <c r="Y53" s="246">
        <f t="shared" si="1"/>
        <v>0.04</v>
      </c>
      <c r="Z53" s="247"/>
      <c r="AA53" s="248"/>
      <c r="AF53" s="240"/>
      <c r="AG53" s="240"/>
      <c r="AH53" s="240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</row>
    <row r="54" spans="1:245" ht="21" customHeight="1">
      <c r="A54" s="253"/>
      <c r="B54" s="254"/>
      <c r="C54" s="254"/>
      <c r="D54" s="241">
        <v>5</v>
      </c>
      <c r="E54" s="241"/>
      <c r="F54" s="244">
        <v>0.04</v>
      </c>
      <c r="G54" s="244"/>
      <c r="H54" s="244"/>
      <c r="I54" s="244">
        <v>0.04</v>
      </c>
      <c r="J54" s="244"/>
      <c r="K54" s="244"/>
      <c r="L54" s="244">
        <v>0.04</v>
      </c>
      <c r="M54" s="244"/>
      <c r="N54" s="244"/>
      <c r="O54" s="244">
        <v>0.04</v>
      </c>
      <c r="P54" s="244"/>
      <c r="Q54" s="244"/>
      <c r="R54" s="245">
        <f t="shared" si="8"/>
        <v>0.04</v>
      </c>
      <c r="S54" s="245"/>
      <c r="T54" s="245"/>
      <c r="U54" s="265"/>
      <c r="V54" s="266"/>
      <c r="W54" s="266"/>
      <c r="X54" s="266"/>
      <c r="Y54" s="246">
        <f t="shared" si="1"/>
        <v>0.04</v>
      </c>
      <c r="Z54" s="247"/>
      <c r="AA54" s="248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</row>
    <row r="55" spans="1:245" ht="21" customHeight="1">
      <c r="A55" s="249">
        <v>500</v>
      </c>
      <c r="B55" s="250"/>
      <c r="C55" s="250"/>
      <c r="D55" s="241">
        <v>1</v>
      </c>
      <c r="E55" s="241"/>
      <c r="F55" s="255">
        <v>0.01</v>
      </c>
      <c r="G55" s="256"/>
      <c r="H55" s="257"/>
      <c r="I55" s="255">
        <v>0.01</v>
      </c>
      <c r="J55" s="256"/>
      <c r="K55" s="257"/>
      <c r="L55" s="255">
        <v>0.01</v>
      </c>
      <c r="M55" s="256"/>
      <c r="N55" s="257"/>
      <c r="O55" s="255">
        <v>0.01</v>
      </c>
      <c r="P55" s="256"/>
      <c r="Q55" s="257"/>
      <c r="R55" s="258">
        <f t="shared" si="8"/>
        <v>0.01</v>
      </c>
      <c r="S55" s="259"/>
      <c r="T55" s="260"/>
      <c r="U55" s="261">
        <f t="shared" ref="U55" si="9">_xlfn.STDEV.S(R55:T59)/SQRT(4)</f>
        <v>6.5192024052026449E-3</v>
      </c>
      <c r="V55" s="262"/>
      <c r="W55" s="262"/>
      <c r="X55" s="262"/>
      <c r="Y55" s="246">
        <f t="shared" si="1"/>
        <v>-499.99</v>
      </c>
      <c r="Z55" s="247"/>
      <c r="AA55" s="248"/>
      <c r="AF55" s="240"/>
      <c r="AG55" s="240"/>
      <c r="AH55" s="240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</row>
    <row r="56" spans="1:245" ht="21" customHeight="1">
      <c r="A56" s="251"/>
      <c r="B56" s="252"/>
      <c r="C56" s="252"/>
      <c r="D56" s="241">
        <v>2</v>
      </c>
      <c r="E56" s="241"/>
      <c r="F56" s="244">
        <v>0.02</v>
      </c>
      <c r="G56" s="244"/>
      <c r="H56" s="244"/>
      <c r="I56" s="244">
        <v>0.02</v>
      </c>
      <c r="J56" s="244"/>
      <c r="K56" s="244"/>
      <c r="L56" s="244">
        <v>0.02</v>
      </c>
      <c r="M56" s="244"/>
      <c r="N56" s="244"/>
      <c r="O56" s="244">
        <v>0.02</v>
      </c>
      <c r="P56" s="244"/>
      <c r="Q56" s="244"/>
      <c r="R56" s="245">
        <f t="shared" si="8"/>
        <v>0.02</v>
      </c>
      <c r="S56" s="245"/>
      <c r="T56" s="245"/>
      <c r="U56" s="263"/>
      <c r="V56" s="264"/>
      <c r="W56" s="264"/>
      <c r="X56" s="264"/>
      <c r="Y56" s="246">
        <f t="shared" si="1"/>
        <v>0.02</v>
      </c>
      <c r="Z56" s="247"/>
      <c r="AA56" s="248"/>
      <c r="AF56" s="240"/>
      <c r="AG56" s="240"/>
      <c r="AH56" s="240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</row>
    <row r="57" spans="1:245" ht="21" customHeight="1">
      <c r="A57" s="251"/>
      <c r="B57" s="252"/>
      <c r="C57" s="252"/>
      <c r="D57" s="241">
        <v>3</v>
      </c>
      <c r="E57" s="241"/>
      <c r="F57" s="244">
        <v>0.03</v>
      </c>
      <c r="G57" s="244"/>
      <c r="H57" s="244"/>
      <c r="I57" s="244">
        <v>0.03</v>
      </c>
      <c r="J57" s="244"/>
      <c r="K57" s="244"/>
      <c r="L57" s="244">
        <v>0.03</v>
      </c>
      <c r="M57" s="244"/>
      <c r="N57" s="244"/>
      <c r="O57" s="244">
        <v>0.03</v>
      </c>
      <c r="P57" s="244"/>
      <c r="Q57" s="244"/>
      <c r="R57" s="245">
        <f t="shared" si="8"/>
        <v>0.03</v>
      </c>
      <c r="S57" s="245"/>
      <c r="T57" s="245"/>
      <c r="U57" s="263"/>
      <c r="V57" s="264"/>
      <c r="W57" s="264"/>
      <c r="X57" s="264"/>
      <c r="Y57" s="246">
        <f t="shared" si="1"/>
        <v>0.03</v>
      </c>
      <c r="Z57" s="247"/>
      <c r="AA57" s="248"/>
      <c r="AF57" s="240"/>
      <c r="AG57" s="240"/>
      <c r="AH57" s="240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</row>
    <row r="58" spans="1:245" ht="21" customHeight="1">
      <c r="A58" s="251"/>
      <c r="B58" s="252"/>
      <c r="C58" s="252"/>
      <c r="D58" s="241">
        <v>4</v>
      </c>
      <c r="E58" s="241"/>
      <c r="F58" s="244">
        <v>0.04</v>
      </c>
      <c r="G58" s="244"/>
      <c r="H58" s="244"/>
      <c r="I58" s="244">
        <v>0.04</v>
      </c>
      <c r="J58" s="244"/>
      <c r="K58" s="244"/>
      <c r="L58" s="244">
        <v>0.04</v>
      </c>
      <c r="M58" s="244"/>
      <c r="N58" s="244"/>
      <c r="O58" s="244">
        <v>0.04</v>
      </c>
      <c r="P58" s="244"/>
      <c r="Q58" s="244"/>
      <c r="R58" s="245">
        <f t="shared" si="8"/>
        <v>0.04</v>
      </c>
      <c r="S58" s="245"/>
      <c r="T58" s="245"/>
      <c r="U58" s="263"/>
      <c r="V58" s="264"/>
      <c r="W58" s="264"/>
      <c r="X58" s="264"/>
      <c r="Y58" s="246">
        <f t="shared" si="1"/>
        <v>0.04</v>
      </c>
      <c r="Z58" s="247"/>
      <c r="AA58" s="248"/>
      <c r="AF58" s="240"/>
      <c r="AG58" s="240"/>
      <c r="AH58" s="240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</row>
    <row r="59" spans="1:245" ht="21" customHeight="1">
      <c r="A59" s="253"/>
      <c r="B59" s="254"/>
      <c r="C59" s="254"/>
      <c r="D59" s="241">
        <v>5</v>
      </c>
      <c r="E59" s="241"/>
      <c r="F59" s="244">
        <v>0.04</v>
      </c>
      <c r="G59" s="244"/>
      <c r="H59" s="244"/>
      <c r="I59" s="244">
        <v>0.04</v>
      </c>
      <c r="J59" s="244"/>
      <c r="K59" s="244"/>
      <c r="L59" s="244">
        <v>0.04</v>
      </c>
      <c r="M59" s="244"/>
      <c r="N59" s="244"/>
      <c r="O59" s="244">
        <v>0.04</v>
      </c>
      <c r="P59" s="244"/>
      <c r="Q59" s="244"/>
      <c r="R59" s="245">
        <f t="shared" si="8"/>
        <v>0.04</v>
      </c>
      <c r="S59" s="245"/>
      <c r="T59" s="245"/>
      <c r="U59" s="265"/>
      <c r="V59" s="266"/>
      <c r="W59" s="266"/>
      <c r="X59" s="266"/>
      <c r="Y59" s="246">
        <f t="shared" si="1"/>
        <v>0.04</v>
      </c>
      <c r="Z59" s="247"/>
      <c r="AA59" s="248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</row>
    <row r="60" spans="1:245" ht="21" customHeight="1">
      <c r="A60" s="249">
        <v>700</v>
      </c>
      <c r="B60" s="250"/>
      <c r="C60" s="250"/>
      <c r="D60" s="241">
        <v>1</v>
      </c>
      <c r="E60" s="241"/>
      <c r="F60" s="255">
        <v>0.01</v>
      </c>
      <c r="G60" s="256"/>
      <c r="H60" s="257"/>
      <c r="I60" s="255">
        <v>0.01</v>
      </c>
      <c r="J60" s="256"/>
      <c r="K60" s="257"/>
      <c r="L60" s="255">
        <v>0.01</v>
      </c>
      <c r="M60" s="256"/>
      <c r="N60" s="257"/>
      <c r="O60" s="255">
        <v>0.01</v>
      </c>
      <c r="P60" s="256"/>
      <c r="Q60" s="257"/>
      <c r="R60" s="258">
        <f t="shared" si="8"/>
        <v>0.01</v>
      </c>
      <c r="S60" s="259"/>
      <c r="T60" s="260"/>
      <c r="U60" s="261">
        <f t="shared" ref="U60" si="10">_xlfn.STDEV.S(R60:T64)/SQRT(4)</f>
        <v>6.5192024052026449E-3</v>
      </c>
      <c r="V60" s="262"/>
      <c r="W60" s="262"/>
      <c r="X60" s="262"/>
      <c r="Y60" s="246">
        <f t="shared" si="1"/>
        <v>-699.99</v>
      </c>
      <c r="Z60" s="247"/>
      <c r="AA60" s="248"/>
      <c r="AF60" s="240"/>
      <c r="AG60" s="240"/>
      <c r="AH60" s="240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</row>
    <row r="61" spans="1:245" ht="21" customHeight="1">
      <c r="A61" s="251"/>
      <c r="B61" s="252"/>
      <c r="C61" s="252"/>
      <c r="D61" s="241">
        <v>2</v>
      </c>
      <c r="E61" s="241"/>
      <c r="F61" s="244">
        <v>0.02</v>
      </c>
      <c r="G61" s="244"/>
      <c r="H61" s="244"/>
      <c r="I61" s="244">
        <v>0.02</v>
      </c>
      <c r="J61" s="244"/>
      <c r="K61" s="244"/>
      <c r="L61" s="244">
        <v>0.02</v>
      </c>
      <c r="M61" s="244"/>
      <c r="N61" s="244"/>
      <c r="O61" s="244">
        <v>0.02</v>
      </c>
      <c r="P61" s="244"/>
      <c r="Q61" s="244"/>
      <c r="R61" s="245">
        <f t="shared" si="8"/>
        <v>0.02</v>
      </c>
      <c r="S61" s="245"/>
      <c r="T61" s="245"/>
      <c r="U61" s="263"/>
      <c r="V61" s="264"/>
      <c r="W61" s="264"/>
      <c r="X61" s="264"/>
      <c r="Y61" s="246">
        <f t="shared" si="1"/>
        <v>0.02</v>
      </c>
      <c r="Z61" s="247"/>
      <c r="AA61" s="248"/>
      <c r="AF61" s="240"/>
      <c r="AG61" s="240"/>
      <c r="AH61" s="240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</row>
    <row r="62" spans="1:245" ht="21" customHeight="1">
      <c r="A62" s="251"/>
      <c r="B62" s="252"/>
      <c r="C62" s="252"/>
      <c r="D62" s="241">
        <v>3</v>
      </c>
      <c r="E62" s="241"/>
      <c r="F62" s="244">
        <v>0.03</v>
      </c>
      <c r="G62" s="244"/>
      <c r="H62" s="244"/>
      <c r="I62" s="244">
        <v>0.03</v>
      </c>
      <c r="J62" s="244"/>
      <c r="K62" s="244"/>
      <c r="L62" s="244">
        <v>0.03</v>
      </c>
      <c r="M62" s="244"/>
      <c r="N62" s="244"/>
      <c r="O62" s="244">
        <v>0.03</v>
      </c>
      <c r="P62" s="244"/>
      <c r="Q62" s="244"/>
      <c r="R62" s="245">
        <f t="shared" si="8"/>
        <v>0.03</v>
      </c>
      <c r="S62" s="245"/>
      <c r="T62" s="245"/>
      <c r="U62" s="263"/>
      <c r="V62" s="264"/>
      <c r="W62" s="264"/>
      <c r="X62" s="264"/>
      <c r="Y62" s="246">
        <f t="shared" si="1"/>
        <v>0.03</v>
      </c>
      <c r="Z62" s="247"/>
      <c r="AA62" s="248"/>
      <c r="AF62" s="240"/>
      <c r="AG62" s="240"/>
      <c r="AH62" s="240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</row>
    <row r="63" spans="1:245" ht="21" customHeight="1">
      <c r="A63" s="251"/>
      <c r="B63" s="252"/>
      <c r="C63" s="252"/>
      <c r="D63" s="241">
        <v>4</v>
      </c>
      <c r="E63" s="241"/>
      <c r="F63" s="244">
        <v>0.04</v>
      </c>
      <c r="G63" s="244"/>
      <c r="H63" s="244"/>
      <c r="I63" s="244">
        <v>0.04</v>
      </c>
      <c r="J63" s="244"/>
      <c r="K63" s="244"/>
      <c r="L63" s="244">
        <v>0.04</v>
      </c>
      <c r="M63" s="244"/>
      <c r="N63" s="244"/>
      <c r="O63" s="244">
        <v>0.04</v>
      </c>
      <c r="P63" s="244"/>
      <c r="Q63" s="244"/>
      <c r="R63" s="245">
        <f t="shared" si="8"/>
        <v>0.04</v>
      </c>
      <c r="S63" s="245"/>
      <c r="T63" s="245"/>
      <c r="U63" s="263"/>
      <c r="V63" s="264"/>
      <c r="W63" s="264"/>
      <c r="X63" s="264"/>
      <c r="Y63" s="246">
        <f t="shared" si="1"/>
        <v>0.04</v>
      </c>
      <c r="Z63" s="247"/>
      <c r="AA63" s="248"/>
      <c r="AF63" s="240"/>
      <c r="AG63" s="240"/>
      <c r="AH63" s="240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</row>
    <row r="64" spans="1:245" ht="21" customHeight="1">
      <c r="A64" s="253"/>
      <c r="B64" s="254"/>
      <c r="C64" s="254"/>
      <c r="D64" s="241">
        <v>5</v>
      </c>
      <c r="E64" s="241"/>
      <c r="F64" s="244">
        <v>0.04</v>
      </c>
      <c r="G64" s="244"/>
      <c r="H64" s="244"/>
      <c r="I64" s="244">
        <v>0.04</v>
      </c>
      <c r="J64" s="244"/>
      <c r="K64" s="244"/>
      <c r="L64" s="244">
        <v>0.04</v>
      </c>
      <c r="M64" s="244"/>
      <c r="N64" s="244"/>
      <c r="O64" s="244">
        <v>0.04</v>
      </c>
      <c r="P64" s="244"/>
      <c r="Q64" s="244"/>
      <c r="R64" s="245">
        <f t="shared" si="8"/>
        <v>0.04</v>
      </c>
      <c r="S64" s="245"/>
      <c r="T64" s="245"/>
      <c r="U64" s="265"/>
      <c r="V64" s="266"/>
      <c r="W64" s="266"/>
      <c r="X64" s="266"/>
      <c r="Y64" s="246">
        <f t="shared" si="1"/>
        <v>0.04</v>
      </c>
      <c r="Z64" s="247"/>
      <c r="AA64" s="248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</row>
    <row r="65" spans="1:245" ht="21" customHeight="1">
      <c r="A65" s="249">
        <v>900</v>
      </c>
      <c r="B65" s="250"/>
      <c r="C65" s="250"/>
      <c r="D65" s="241">
        <v>1</v>
      </c>
      <c r="E65" s="241"/>
      <c r="F65" s="255">
        <v>0.01</v>
      </c>
      <c r="G65" s="256"/>
      <c r="H65" s="257"/>
      <c r="I65" s="255">
        <v>0.01</v>
      </c>
      <c r="J65" s="256"/>
      <c r="K65" s="257"/>
      <c r="L65" s="255">
        <v>0.01</v>
      </c>
      <c r="M65" s="256"/>
      <c r="N65" s="257"/>
      <c r="O65" s="255">
        <v>0.01</v>
      </c>
      <c r="P65" s="256"/>
      <c r="Q65" s="257"/>
      <c r="R65" s="258">
        <f t="shared" si="8"/>
        <v>0.01</v>
      </c>
      <c r="S65" s="259"/>
      <c r="T65" s="260"/>
      <c r="U65" s="261">
        <f t="shared" ref="U65" si="11">_xlfn.STDEV.S(R65:T69)/SQRT(4)</f>
        <v>6.5192024052026449E-3</v>
      </c>
      <c r="V65" s="262"/>
      <c r="W65" s="262"/>
      <c r="X65" s="262"/>
      <c r="Y65" s="246">
        <f t="shared" si="1"/>
        <v>-899.99</v>
      </c>
      <c r="Z65" s="247"/>
      <c r="AA65" s="248"/>
      <c r="AF65" s="240"/>
      <c r="AG65" s="240"/>
      <c r="AH65" s="240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</row>
    <row r="66" spans="1:245" ht="21" customHeight="1">
      <c r="A66" s="251"/>
      <c r="B66" s="252"/>
      <c r="C66" s="252"/>
      <c r="D66" s="241">
        <v>2</v>
      </c>
      <c r="E66" s="241"/>
      <c r="F66" s="244">
        <v>0.02</v>
      </c>
      <c r="G66" s="244"/>
      <c r="H66" s="244"/>
      <c r="I66" s="244">
        <v>0.02</v>
      </c>
      <c r="J66" s="244"/>
      <c r="K66" s="244"/>
      <c r="L66" s="244">
        <v>0.02</v>
      </c>
      <c r="M66" s="244"/>
      <c r="N66" s="244"/>
      <c r="O66" s="244">
        <v>0.02</v>
      </c>
      <c r="P66" s="244"/>
      <c r="Q66" s="244"/>
      <c r="R66" s="245">
        <f t="shared" si="8"/>
        <v>0.02</v>
      </c>
      <c r="S66" s="245"/>
      <c r="T66" s="245"/>
      <c r="U66" s="263"/>
      <c r="V66" s="264"/>
      <c r="W66" s="264"/>
      <c r="X66" s="264"/>
      <c r="Y66" s="246">
        <f t="shared" si="1"/>
        <v>0.02</v>
      </c>
      <c r="Z66" s="247"/>
      <c r="AA66" s="248"/>
      <c r="AF66" s="240"/>
      <c r="AG66" s="240"/>
      <c r="AH66" s="240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</row>
    <row r="67" spans="1:245" ht="21" customHeight="1">
      <c r="A67" s="251"/>
      <c r="B67" s="252"/>
      <c r="C67" s="252"/>
      <c r="D67" s="241">
        <v>3</v>
      </c>
      <c r="E67" s="241"/>
      <c r="F67" s="244">
        <v>0.03</v>
      </c>
      <c r="G67" s="244"/>
      <c r="H67" s="244"/>
      <c r="I67" s="244">
        <v>0.03</v>
      </c>
      <c r="J67" s="244"/>
      <c r="K67" s="244"/>
      <c r="L67" s="244">
        <v>0.03</v>
      </c>
      <c r="M67" s="244"/>
      <c r="N67" s="244"/>
      <c r="O67" s="244">
        <v>0.03</v>
      </c>
      <c r="P67" s="244"/>
      <c r="Q67" s="244"/>
      <c r="R67" s="245">
        <f t="shared" si="8"/>
        <v>0.03</v>
      </c>
      <c r="S67" s="245"/>
      <c r="T67" s="245"/>
      <c r="U67" s="263"/>
      <c r="V67" s="264"/>
      <c r="W67" s="264"/>
      <c r="X67" s="264"/>
      <c r="Y67" s="246">
        <f t="shared" si="1"/>
        <v>0.03</v>
      </c>
      <c r="Z67" s="247"/>
      <c r="AA67" s="248"/>
      <c r="AF67" s="240"/>
      <c r="AG67" s="240"/>
      <c r="AH67" s="240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</row>
    <row r="68" spans="1:245" ht="21" customHeight="1">
      <c r="A68" s="251"/>
      <c r="B68" s="252"/>
      <c r="C68" s="252"/>
      <c r="D68" s="241">
        <v>4</v>
      </c>
      <c r="E68" s="241"/>
      <c r="F68" s="244">
        <v>0.04</v>
      </c>
      <c r="G68" s="244"/>
      <c r="H68" s="244"/>
      <c r="I68" s="244">
        <v>0.04</v>
      </c>
      <c r="J68" s="244"/>
      <c r="K68" s="244"/>
      <c r="L68" s="244">
        <v>0.04</v>
      </c>
      <c r="M68" s="244"/>
      <c r="N68" s="244"/>
      <c r="O68" s="244">
        <v>0.04</v>
      </c>
      <c r="P68" s="244"/>
      <c r="Q68" s="244"/>
      <c r="R68" s="245">
        <f t="shared" si="8"/>
        <v>0.04</v>
      </c>
      <c r="S68" s="245"/>
      <c r="T68" s="245"/>
      <c r="U68" s="263"/>
      <c r="V68" s="264"/>
      <c r="W68" s="264"/>
      <c r="X68" s="264"/>
      <c r="Y68" s="246">
        <f t="shared" si="1"/>
        <v>0.04</v>
      </c>
      <c r="Z68" s="247"/>
      <c r="AA68" s="248"/>
      <c r="AF68" s="240"/>
      <c r="AG68" s="240"/>
      <c r="AH68" s="240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</row>
    <row r="69" spans="1:245" ht="21" customHeight="1">
      <c r="A69" s="253"/>
      <c r="B69" s="254"/>
      <c r="C69" s="254"/>
      <c r="D69" s="241">
        <v>5</v>
      </c>
      <c r="E69" s="241"/>
      <c r="F69" s="244">
        <v>0.04</v>
      </c>
      <c r="G69" s="244"/>
      <c r="H69" s="244"/>
      <c r="I69" s="244">
        <v>0.04</v>
      </c>
      <c r="J69" s="244"/>
      <c r="K69" s="244"/>
      <c r="L69" s="244">
        <v>0.04</v>
      </c>
      <c r="M69" s="244"/>
      <c r="N69" s="244"/>
      <c r="O69" s="244">
        <v>0.04</v>
      </c>
      <c r="P69" s="244"/>
      <c r="Q69" s="244"/>
      <c r="R69" s="245">
        <f t="shared" si="8"/>
        <v>0.04</v>
      </c>
      <c r="S69" s="245"/>
      <c r="T69" s="245"/>
      <c r="U69" s="265"/>
      <c r="V69" s="266"/>
      <c r="W69" s="266"/>
      <c r="X69" s="266"/>
      <c r="Y69" s="246">
        <f t="shared" si="1"/>
        <v>0.04</v>
      </c>
      <c r="Z69" s="247"/>
      <c r="AA69" s="248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</row>
    <row r="74" spans="1:245" ht="18.75" customHeight="1">
      <c r="A74" s="313" t="s">
        <v>3</v>
      </c>
      <c r="B74" s="313"/>
      <c r="C74" s="313"/>
      <c r="D74" s="313"/>
      <c r="E74" s="194" t="s">
        <v>92</v>
      </c>
      <c r="F74" s="194"/>
      <c r="G74" s="194"/>
      <c r="H74" s="194"/>
      <c r="I74" s="194"/>
      <c r="J74" s="194"/>
      <c r="K74" s="194"/>
      <c r="L74" s="194"/>
    </row>
  </sheetData>
  <mergeCells count="436">
    <mergeCell ref="R51:T51"/>
    <mergeCell ref="O52:Q52"/>
    <mergeCell ref="R52:T52"/>
    <mergeCell ref="R50:T50"/>
    <mergeCell ref="U50:X54"/>
    <mergeCell ref="Y50:AA50"/>
    <mergeCell ref="AF50:AH50"/>
    <mergeCell ref="A74:D74"/>
    <mergeCell ref="D53:E53"/>
    <mergeCell ref="F53:H53"/>
    <mergeCell ref="I53:K53"/>
    <mergeCell ref="L53:N53"/>
    <mergeCell ref="Y51:AA51"/>
    <mergeCell ref="D52:E52"/>
    <mergeCell ref="F52:H52"/>
    <mergeCell ref="I52:K52"/>
    <mergeCell ref="L52:N52"/>
    <mergeCell ref="R53:T53"/>
    <mergeCell ref="Y53:AA53"/>
    <mergeCell ref="AF53:AH53"/>
    <mergeCell ref="Y52:AA52"/>
    <mergeCell ref="AF52:AH52"/>
    <mergeCell ref="AF51:AH51"/>
    <mergeCell ref="O48:Q48"/>
    <mergeCell ref="R48:T48"/>
    <mergeCell ref="Y48:AA48"/>
    <mergeCell ref="AF48:AH48"/>
    <mergeCell ref="D49:E49"/>
    <mergeCell ref="F49:H49"/>
    <mergeCell ref="I49:K49"/>
    <mergeCell ref="L49:N49"/>
    <mergeCell ref="O49:Q49"/>
    <mergeCell ref="R49:T49"/>
    <mergeCell ref="Y45:AA45"/>
    <mergeCell ref="Y47:AA47"/>
    <mergeCell ref="Y49:AA49"/>
    <mergeCell ref="I44:K44"/>
    <mergeCell ref="L44:N44"/>
    <mergeCell ref="O44:Q44"/>
    <mergeCell ref="R44:T44"/>
    <mergeCell ref="Y44:AA44"/>
    <mergeCell ref="AF45:AH45"/>
    <mergeCell ref="I46:K46"/>
    <mergeCell ref="L46:N46"/>
    <mergeCell ref="O46:Q46"/>
    <mergeCell ref="R46:T46"/>
    <mergeCell ref="O45:Q45"/>
    <mergeCell ref="R45:T45"/>
    <mergeCell ref="U45:X49"/>
    <mergeCell ref="Y46:AA46"/>
    <mergeCell ref="AF46:AH46"/>
    <mergeCell ref="I47:K47"/>
    <mergeCell ref="L47:N47"/>
    <mergeCell ref="O47:Q47"/>
    <mergeCell ref="R47:T47"/>
    <mergeCell ref="AF47:AH47"/>
    <mergeCell ref="I48:K48"/>
    <mergeCell ref="A45:C49"/>
    <mergeCell ref="D45:E45"/>
    <mergeCell ref="F45:H45"/>
    <mergeCell ref="I45:K45"/>
    <mergeCell ref="L45:N45"/>
    <mergeCell ref="A25:C29"/>
    <mergeCell ref="D25:E25"/>
    <mergeCell ref="F25:H25"/>
    <mergeCell ref="D26:E26"/>
    <mergeCell ref="D44:E44"/>
    <mergeCell ref="D46:E46"/>
    <mergeCell ref="F46:H46"/>
    <mergeCell ref="I25:K25"/>
    <mergeCell ref="L25:N25"/>
    <mergeCell ref="D47:E47"/>
    <mergeCell ref="F47:H47"/>
    <mergeCell ref="D48:E48"/>
    <mergeCell ref="F48:H48"/>
    <mergeCell ref="L48:N48"/>
    <mergeCell ref="F26:H26"/>
    <mergeCell ref="I26:K26"/>
    <mergeCell ref="L26:N26"/>
    <mergeCell ref="D31:E31"/>
    <mergeCell ref="F31:H31"/>
    <mergeCell ref="AF43:AH43"/>
    <mergeCell ref="D42:E42"/>
    <mergeCell ref="F42:H42"/>
    <mergeCell ref="I42:K42"/>
    <mergeCell ref="L42:N42"/>
    <mergeCell ref="O42:Q42"/>
    <mergeCell ref="R42:T42"/>
    <mergeCell ref="F44:H44"/>
    <mergeCell ref="Y42:AA42"/>
    <mergeCell ref="AF42:AH42"/>
    <mergeCell ref="D43:E43"/>
    <mergeCell ref="F43:H43"/>
    <mergeCell ref="I43:K43"/>
    <mergeCell ref="L43:N43"/>
    <mergeCell ref="O43:Q43"/>
    <mergeCell ref="R43:T43"/>
    <mergeCell ref="Y43:AA43"/>
    <mergeCell ref="AF41:AH41"/>
    <mergeCell ref="F6:O6"/>
    <mergeCell ref="D7:J7"/>
    <mergeCell ref="O7:V7"/>
    <mergeCell ref="T12:AD12"/>
    <mergeCell ref="D20:E20"/>
    <mergeCell ref="F20:H20"/>
    <mergeCell ref="I20:K20"/>
    <mergeCell ref="L20:N20"/>
    <mergeCell ref="O25:Q25"/>
    <mergeCell ref="R25:T25"/>
    <mergeCell ref="Y23:AA23"/>
    <mergeCell ref="Y24:AA24"/>
    <mergeCell ref="Y25:AA25"/>
    <mergeCell ref="U25:X29"/>
    <mergeCell ref="G12:N12"/>
    <mergeCell ref="L7:N7"/>
    <mergeCell ref="T6:AD6"/>
    <mergeCell ref="Y7:AD7"/>
    <mergeCell ref="O9:AD9"/>
    <mergeCell ref="Y18:AA19"/>
    <mergeCell ref="F19:H19"/>
    <mergeCell ref="I19:K19"/>
    <mergeCell ref="L19:N19"/>
    <mergeCell ref="A18:C19"/>
    <mergeCell ref="D18:E19"/>
    <mergeCell ref="F18:Q18"/>
    <mergeCell ref="AF40:AH40"/>
    <mergeCell ref="T11:AD11"/>
    <mergeCell ref="G11:N11"/>
    <mergeCell ref="A1:J2"/>
    <mergeCell ref="A3:J3"/>
    <mergeCell ref="O1:T1"/>
    <mergeCell ref="W7:X7"/>
    <mergeCell ref="D8:E8"/>
    <mergeCell ref="G8:H8"/>
    <mergeCell ref="O2:S2"/>
    <mergeCell ref="Y2:AC2"/>
    <mergeCell ref="F5:X5"/>
    <mergeCell ref="A4:J4"/>
    <mergeCell ref="D21:E21"/>
    <mergeCell ref="F21:H21"/>
    <mergeCell ref="I21:K21"/>
    <mergeCell ref="L21:N21"/>
    <mergeCell ref="O21:Q21"/>
    <mergeCell ref="R21:T21"/>
    <mergeCell ref="R18:T19"/>
    <mergeCell ref="U18:X19"/>
    <mergeCell ref="O19:Q19"/>
    <mergeCell ref="I22:K22"/>
    <mergeCell ref="L22:N22"/>
    <mergeCell ref="O22:Q22"/>
    <mergeCell ref="R22:T22"/>
    <mergeCell ref="Y22:AA22"/>
    <mergeCell ref="AF22:AH22"/>
    <mergeCell ref="Y21:AA21"/>
    <mergeCell ref="O20:Q20"/>
    <mergeCell ref="R20:T20"/>
    <mergeCell ref="Y20:AA20"/>
    <mergeCell ref="AF20:AH20"/>
    <mergeCell ref="O26:Q26"/>
    <mergeCell ref="R26:T26"/>
    <mergeCell ref="Y26:AA26"/>
    <mergeCell ref="AF23:AH23"/>
    <mergeCell ref="A20:C24"/>
    <mergeCell ref="D24:E24"/>
    <mergeCell ref="F24:H24"/>
    <mergeCell ref="I24:K24"/>
    <mergeCell ref="L24:N24"/>
    <mergeCell ref="O24:Q24"/>
    <mergeCell ref="R24:T24"/>
    <mergeCell ref="U20:X24"/>
    <mergeCell ref="D23:E23"/>
    <mergeCell ref="F23:H23"/>
    <mergeCell ref="I23:K23"/>
    <mergeCell ref="L23:N23"/>
    <mergeCell ref="O23:Q23"/>
    <mergeCell ref="R23:T23"/>
    <mergeCell ref="AF21:AH21"/>
    <mergeCell ref="D22:E22"/>
    <mergeCell ref="F22:H22"/>
    <mergeCell ref="Y27:AA27"/>
    <mergeCell ref="D28:E28"/>
    <mergeCell ref="F28:H28"/>
    <mergeCell ref="I28:K28"/>
    <mergeCell ref="L28:N28"/>
    <mergeCell ref="O28:Q28"/>
    <mergeCell ref="R28:T28"/>
    <mergeCell ref="Y28:AA28"/>
    <mergeCell ref="D27:E27"/>
    <mergeCell ref="F27:H27"/>
    <mergeCell ref="I27:K27"/>
    <mergeCell ref="L27:N27"/>
    <mergeCell ref="O27:Q27"/>
    <mergeCell ref="R27:T27"/>
    <mergeCell ref="Y29:AA29"/>
    <mergeCell ref="A30:C34"/>
    <mergeCell ref="D30:E30"/>
    <mergeCell ref="F30:H30"/>
    <mergeCell ref="I30:K30"/>
    <mergeCell ref="L30:N30"/>
    <mergeCell ref="O30:Q30"/>
    <mergeCell ref="R30:T30"/>
    <mergeCell ref="U30:X34"/>
    <mergeCell ref="Y30:AA30"/>
    <mergeCell ref="D29:E29"/>
    <mergeCell ref="F29:H29"/>
    <mergeCell ref="I29:K29"/>
    <mergeCell ref="L29:N29"/>
    <mergeCell ref="O29:Q29"/>
    <mergeCell ref="R29:T29"/>
    <mergeCell ref="Y31:AA31"/>
    <mergeCell ref="D32:E32"/>
    <mergeCell ref="F32:H32"/>
    <mergeCell ref="I32:K32"/>
    <mergeCell ref="L32:N32"/>
    <mergeCell ref="O32:Q32"/>
    <mergeCell ref="R32:T32"/>
    <mergeCell ref="Y32:AA32"/>
    <mergeCell ref="I31:K31"/>
    <mergeCell ref="L31:N31"/>
    <mergeCell ref="O31:Q31"/>
    <mergeCell ref="R31:T31"/>
    <mergeCell ref="Y33:AA33"/>
    <mergeCell ref="D34:E34"/>
    <mergeCell ref="F34:H34"/>
    <mergeCell ref="I34:K34"/>
    <mergeCell ref="L34:N34"/>
    <mergeCell ref="O34:Q34"/>
    <mergeCell ref="R34:T34"/>
    <mergeCell ref="Y34:AA34"/>
    <mergeCell ref="D33:E33"/>
    <mergeCell ref="F33:H33"/>
    <mergeCell ref="I33:K33"/>
    <mergeCell ref="L33:N33"/>
    <mergeCell ref="O33:Q33"/>
    <mergeCell ref="R33:T33"/>
    <mergeCell ref="R35:T35"/>
    <mergeCell ref="U35:X39"/>
    <mergeCell ref="Y35:AA35"/>
    <mergeCell ref="AF35:AH35"/>
    <mergeCell ref="D36:E36"/>
    <mergeCell ref="F36:H36"/>
    <mergeCell ref="I36:K36"/>
    <mergeCell ref="L36:N36"/>
    <mergeCell ref="O36:Q36"/>
    <mergeCell ref="R36:T36"/>
    <mergeCell ref="D35:E35"/>
    <mergeCell ref="F35:H35"/>
    <mergeCell ref="I35:K35"/>
    <mergeCell ref="L35:N35"/>
    <mergeCell ref="O35:Q35"/>
    <mergeCell ref="D38:E38"/>
    <mergeCell ref="F38:H38"/>
    <mergeCell ref="I38:K38"/>
    <mergeCell ref="L38:N38"/>
    <mergeCell ref="Y36:AA36"/>
    <mergeCell ref="AF36:AH36"/>
    <mergeCell ref="D37:E37"/>
    <mergeCell ref="F37:H37"/>
    <mergeCell ref="I37:K37"/>
    <mergeCell ref="L37:N37"/>
    <mergeCell ref="O37:Q37"/>
    <mergeCell ref="R37:T37"/>
    <mergeCell ref="Y37:AA37"/>
    <mergeCell ref="AF37:AH37"/>
    <mergeCell ref="O38:Q38"/>
    <mergeCell ref="R38:T38"/>
    <mergeCell ref="Y38:AA38"/>
    <mergeCell ref="AF38:AH38"/>
    <mergeCell ref="D39:E39"/>
    <mergeCell ref="F39:H39"/>
    <mergeCell ref="I39:K39"/>
    <mergeCell ref="L39:N39"/>
    <mergeCell ref="O39:Q39"/>
    <mergeCell ref="R39:T39"/>
    <mergeCell ref="Y39:AA39"/>
    <mergeCell ref="A40:C44"/>
    <mergeCell ref="D40:E40"/>
    <mergeCell ref="F40:H40"/>
    <mergeCell ref="I40:K40"/>
    <mergeCell ref="L40:N40"/>
    <mergeCell ref="O40:Q40"/>
    <mergeCell ref="R40:T40"/>
    <mergeCell ref="U40:X44"/>
    <mergeCell ref="Y40:AA40"/>
    <mergeCell ref="A35:C39"/>
    <mergeCell ref="D41:E41"/>
    <mergeCell ref="F41:H41"/>
    <mergeCell ref="I41:K41"/>
    <mergeCell ref="L41:N41"/>
    <mergeCell ref="O41:Q41"/>
    <mergeCell ref="R41:T41"/>
    <mergeCell ref="Y41:AA41"/>
    <mergeCell ref="A55:C59"/>
    <mergeCell ref="D55:E55"/>
    <mergeCell ref="F55:H55"/>
    <mergeCell ref="I55:K55"/>
    <mergeCell ref="L55:N55"/>
    <mergeCell ref="O55:Q55"/>
    <mergeCell ref="A50:C54"/>
    <mergeCell ref="D50:E50"/>
    <mergeCell ref="F50:H50"/>
    <mergeCell ref="I50:K50"/>
    <mergeCell ref="L50:N50"/>
    <mergeCell ref="O50:Q50"/>
    <mergeCell ref="O53:Q53"/>
    <mergeCell ref="D54:E54"/>
    <mergeCell ref="F54:H54"/>
    <mergeCell ref="I54:K54"/>
    <mergeCell ref="D51:E51"/>
    <mergeCell ref="F51:H51"/>
    <mergeCell ref="I51:K51"/>
    <mergeCell ref="L51:N51"/>
    <mergeCell ref="O51:Q51"/>
    <mergeCell ref="AF57:AH57"/>
    <mergeCell ref="Y58:AA58"/>
    <mergeCell ref="AF58:AH58"/>
    <mergeCell ref="D59:E59"/>
    <mergeCell ref="F59:H59"/>
    <mergeCell ref="L54:N54"/>
    <mergeCell ref="O54:Q54"/>
    <mergeCell ref="R54:T54"/>
    <mergeCell ref="Y54:AA54"/>
    <mergeCell ref="AF55:AH55"/>
    <mergeCell ref="D56:E56"/>
    <mergeCell ref="F56:H56"/>
    <mergeCell ref="I56:K56"/>
    <mergeCell ref="L56:N56"/>
    <mergeCell ref="O56:Q56"/>
    <mergeCell ref="R56:T56"/>
    <mergeCell ref="Y56:AA56"/>
    <mergeCell ref="AF56:AH56"/>
    <mergeCell ref="D58:E58"/>
    <mergeCell ref="F58:H58"/>
    <mergeCell ref="I58:K58"/>
    <mergeCell ref="L58:N58"/>
    <mergeCell ref="O58:Q58"/>
    <mergeCell ref="R58:T58"/>
    <mergeCell ref="R55:T55"/>
    <mergeCell ref="U55:X59"/>
    <mergeCell ref="Y55:AA55"/>
    <mergeCell ref="D57:E57"/>
    <mergeCell ref="F57:H57"/>
    <mergeCell ref="I57:K57"/>
    <mergeCell ref="L57:N57"/>
    <mergeCell ref="O57:Q57"/>
    <mergeCell ref="R57:T57"/>
    <mergeCell ref="Y57:AA57"/>
    <mergeCell ref="AF61:AH61"/>
    <mergeCell ref="D62:E62"/>
    <mergeCell ref="F62:H62"/>
    <mergeCell ref="I62:K62"/>
    <mergeCell ref="I59:K59"/>
    <mergeCell ref="L59:N59"/>
    <mergeCell ref="O59:Q59"/>
    <mergeCell ref="R59:T59"/>
    <mergeCell ref="Y59:AA59"/>
    <mergeCell ref="F60:H60"/>
    <mergeCell ref="I60:K60"/>
    <mergeCell ref="L60:N60"/>
    <mergeCell ref="O60:Q60"/>
    <mergeCell ref="D63:E63"/>
    <mergeCell ref="F63:H63"/>
    <mergeCell ref="I63:K63"/>
    <mergeCell ref="L63:N63"/>
    <mergeCell ref="Y61:AA61"/>
    <mergeCell ref="A60:C64"/>
    <mergeCell ref="O69:Q69"/>
    <mergeCell ref="R69:T69"/>
    <mergeCell ref="Y68:AA68"/>
    <mergeCell ref="L62:N62"/>
    <mergeCell ref="O62:Q62"/>
    <mergeCell ref="R62:T62"/>
    <mergeCell ref="Y62:AA62"/>
    <mergeCell ref="AF62:AH62"/>
    <mergeCell ref="O63:Q63"/>
    <mergeCell ref="R63:T63"/>
    <mergeCell ref="Y63:AA63"/>
    <mergeCell ref="AF63:AH63"/>
    <mergeCell ref="R60:T60"/>
    <mergeCell ref="U60:X64"/>
    <mergeCell ref="Y60:AA60"/>
    <mergeCell ref="AF60:AH60"/>
    <mergeCell ref="D61:E61"/>
    <mergeCell ref="F61:H61"/>
    <mergeCell ref="I61:K61"/>
    <mergeCell ref="L61:N61"/>
    <mergeCell ref="O61:Q61"/>
    <mergeCell ref="R61:T61"/>
    <mergeCell ref="D60:E60"/>
    <mergeCell ref="A65:C69"/>
    <mergeCell ref="D65:E65"/>
    <mergeCell ref="F65:H65"/>
    <mergeCell ref="I65:K65"/>
    <mergeCell ref="L65:N65"/>
    <mergeCell ref="O65:Q65"/>
    <mergeCell ref="R65:T65"/>
    <mergeCell ref="U65:X69"/>
    <mergeCell ref="Y65:AA65"/>
    <mergeCell ref="D66:E66"/>
    <mergeCell ref="F66:H66"/>
    <mergeCell ref="I66:K66"/>
    <mergeCell ref="L66:N66"/>
    <mergeCell ref="O66:Q66"/>
    <mergeCell ref="R66:T66"/>
    <mergeCell ref="Y67:AA67"/>
    <mergeCell ref="D64:E64"/>
    <mergeCell ref="F64:H64"/>
    <mergeCell ref="I64:K64"/>
    <mergeCell ref="L64:N64"/>
    <mergeCell ref="O64:Q64"/>
    <mergeCell ref="R64:T64"/>
    <mergeCell ref="Y64:AA64"/>
    <mergeCell ref="AF68:AH68"/>
    <mergeCell ref="D67:E67"/>
    <mergeCell ref="Y69:AA69"/>
    <mergeCell ref="Z17:AA17"/>
    <mergeCell ref="X17:Y17"/>
    <mergeCell ref="D69:E69"/>
    <mergeCell ref="F69:H69"/>
    <mergeCell ref="I69:K69"/>
    <mergeCell ref="L69:N69"/>
    <mergeCell ref="D68:E68"/>
    <mergeCell ref="F68:H68"/>
    <mergeCell ref="I68:K68"/>
    <mergeCell ref="L68:N68"/>
    <mergeCell ref="O68:Q68"/>
    <mergeCell ref="R68:T68"/>
    <mergeCell ref="F67:H67"/>
    <mergeCell ref="I67:K67"/>
    <mergeCell ref="L67:N67"/>
    <mergeCell ref="O67:Q67"/>
    <mergeCell ref="R67:T67"/>
    <mergeCell ref="AF65:AH65"/>
    <mergeCell ref="Y66:AA66"/>
    <mergeCell ref="AF66:AH66"/>
    <mergeCell ref="AF67:AH67"/>
  </mergeCells>
  <phoneticPr fontId="66" type="noConversion"/>
  <pageMargins left="0.45" right="0.45" top="0.5" bottom="0.5" header="0.3" footer="0.3"/>
  <pageSetup paperSize="9" scale="93" orientation="portrait" horizontalDpi="0" verticalDpi="0"/>
  <headerFooter>
    <oddFooter>&amp;R&amp;"Gulim,Regular"&amp;8SP-FMD-04-10 Rev.0 Effective date 2-Nov-2015</oddFooter>
  </headerFooter>
  <colBreaks count="1" manualBreakCount="1">
    <brk id="30" max="34" man="1"/>
  </colBreak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753" r:id="rId3" name="Check Box 345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47625</xdr:rowOff>
                  </from>
                  <to>
                    <xdr:col>15</xdr:col>
                    <xdr:colOff>219075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5" r:id="rId4" name="Check Box 347">
              <controlPr defaultSize="0" autoFill="0" autoLine="0" autoPict="0">
                <anchor moveWithCells="1">
                  <from>
                    <xdr:col>23</xdr:col>
                    <xdr:colOff>9525</xdr:colOff>
                    <xdr:row>3</xdr:row>
                    <xdr:rowOff>47625</xdr:rowOff>
                  </from>
                  <to>
                    <xdr:col>23</xdr:col>
                    <xdr:colOff>219075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7" r:id="rId5" name="Check Box 349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66675</xdr:rowOff>
                  </from>
                  <to>
                    <xdr:col>6</xdr:col>
                    <xdr:colOff>219075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9" r:id="rId6" name="Check Box 351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47625</xdr:rowOff>
                  </from>
                  <to>
                    <xdr:col>10</xdr:col>
                    <xdr:colOff>219075</xdr:colOff>
                    <xdr:row>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IV43"/>
  <sheetViews>
    <sheetView view="pageLayout" topLeftCell="A27" zoomScaleSheetLayoutView="100" workbookViewId="0">
      <selection activeCell="D40" sqref="D40"/>
    </sheetView>
  </sheetViews>
  <sheetFormatPr defaultColWidth="9.140625" defaultRowHeight="20.25"/>
  <cols>
    <col min="1" max="14" width="3.7109375" style="39" customWidth="1"/>
    <col min="15" max="28" width="3.42578125" style="39" customWidth="1"/>
    <col min="29" max="31" width="3.7109375" style="39" customWidth="1"/>
    <col min="32" max="16384" width="9.140625" style="39"/>
  </cols>
  <sheetData>
    <row r="1" spans="1:256" ht="12.75" customHeight="1"/>
    <row r="2" spans="1:256" ht="12.75" customHeight="1"/>
    <row r="3" spans="1:256" ht="35.25" customHeight="1">
      <c r="A3" s="317" t="s">
        <v>18</v>
      </c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</row>
    <row r="4" spans="1:256" ht="19.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ht="24" customHeight="1">
      <c r="A5" s="41"/>
      <c r="B5" s="41"/>
      <c r="C5" s="145" t="s">
        <v>19</v>
      </c>
      <c r="D5" s="145"/>
      <c r="E5" s="146"/>
      <c r="F5" s="145"/>
      <c r="G5" s="146"/>
      <c r="H5" s="146"/>
      <c r="I5" s="147" t="s">
        <v>20</v>
      </c>
      <c r="J5" s="148" t="str">
        <f>'Data Record'!O1</f>
        <v>SPR15120011-1</v>
      </c>
      <c r="K5" s="149"/>
      <c r="L5" s="149"/>
      <c r="M5" s="148"/>
      <c r="N5" s="148"/>
      <c r="O5" s="148"/>
      <c r="P5" s="148"/>
      <c r="Q5" s="148"/>
      <c r="R5" s="149"/>
      <c r="S5" s="149"/>
      <c r="T5" s="149"/>
      <c r="U5" s="149"/>
      <c r="V5" s="149"/>
      <c r="W5" s="149"/>
      <c r="X5" s="5"/>
      <c r="Y5" s="150" t="s">
        <v>94</v>
      </c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24" customHeight="1">
      <c r="A6" s="41"/>
      <c r="B6" s="41"/>
      <c r="C6" s="146"/>
      <c r="D6" s="146"/>
      <c r="E6" s="146"/>
      <c r="F6" s="145"/>
      <c r="G6" s="151"/>
      <c r="H6" s="151"/>
      <c r="I6" s="145"/>
      <c r="J6" s="148"/>
      <c r="K6" s="149"/>
      <c r="L6" s="149"/>
      <c r="M6" s="148"/>
      <c r="N6" s="148"/>
      <c r="O6" s="148"/>
      <c r="P6" s="148"/>
      <c r="Q6" s="148"/>
      <c r="R6" s="149"/>
      <c r="S6" s="149"/>
      <c r="T6" s="149"/>
      <c r="U6" s="149"/>
      <c r="V6" s="149"/>
      <c r="W6" s="149"/>
      <c r="X6" s="149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ht="24" customHeight="1">
      <c r="A7" s="41"/>
      <c r="B7" s="41"/>
      <c r="C7" s="152" t="s">
        <v>21</v>
      </c>
      <c r="D7" s="152"/>
      <c r="E7" s="146"/>
      <c r="F7" s="146"/>
      <c r="G7" s="146"/>
      <c r="H7" s="146"/>
      <c r="I7" s="147" t="s">
        <v>20</v>
      </c>
      <c r="J7" s="153"/>
      <c r="K7" s="149"/>
      <c r="L7" s="149"/>
      <c r="M7" s="154"/>
      <c r="N7" s="154"/>
      <c r="O7" s="154"/>
      <c r="P7" s="154"/>
      <c r="Q7" s="154"/>
      <c r="R7" s="154"/>
      <c r="S7" s="154"/>
      <c r="T7" s="154"/>
      <c r="U7" s="154"/>
      <c r="V7" s="155"/>
      <c r="W7" s="155"/>
      <c r="X7" s="155"/>
      <c r="Y7" s="51"/>
      <c r="Z7" s="51"/>
      <c r="AA7" s="51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ht="24" customHeight="1">
      <c r="A8" s="41"/>
      <c r="B8" s="41"/>
      <c r="C8" s="146"/>
      <c r="D8" s="152"/>
      <c r="E8" s="152"/>
      <c r="F8" s="146"/>
      <c r="G8" s="146"/>
      <c r="H8" s="146"/>
      <c r="I8" s="147"/>
      <c r="J8" s="156"/>
      <c r="K8" s="149"/>
      <c r="L8" s="153"/>
      <c r="M8" s="157"/>
      <c r="N8" s="157"/>
      <c r="O8" s="154"/>
      <c r="P8" s="154"/>
      <c r="Q8" s="154"/>
      <c r="R8" s="154"/>
      <c r="S8" s="154"/>
      <c r="T8" s="154"/>
      <c r="U8" s="154"/>
      <c r="V8" s="154"/>
      <c r="W8" s="155"/>
      <c r="X8" s="155"/>
      <c r="Y8" s="48"/>
      <c r="Z8" s="48"/>
      <c r="AA8" s="48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ht="24" customHeight="1">
      <c r="A9" s="41"/>
      <c r="B9" s="41"/>
      <c r="C9" s="120"/>
      <c r="D9" s="123"/>
      <c r="E9" s="123"/>
      <c r="F9" s="120"/>
      <c r="G9" s="120"/>
      <c r="H9" s="120"/>
      <c r="I9" s="120"/>
      <c r="J9" s="52"/>
      <c r="K9" s="5"/>
      <c r="L9" s="52"/>
      <c r="M9" s="124"/>
      <c r="N9" s="124"/>
      <c r="O9" s="46"/>
      <c r="P9" s="46"/>
      <c r="Q9" s="46"/>
      <c r="R9" s="46"/>
      <c r="S9" s="46"/>
      <c r="T9" s="46"/>
      <c r="U9" s="46"/>
      <c r="V9" s="46"/>
      <c r="W9" s="47"/>
      <c r="X9" s="48"/>
      <c r="Y9" s="48"/>
      <c r="Z9" s="48"/>
      <c r="AA9" s="48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ht="15" customHeight="1">
      <c r="A10" s="49"/>
      <c r="B10" s="49"/>
      <c r="C10" s="125"/>
      <c r="D10" s="125"/>
      <c r="E10" s="125"/>
      <c r="F10" s="125"/>
      <c r="G10" s="125"/>
      <c r="H10" s="126"/>
      <c r="I10" s="125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127"/>
      <c r="V10" s="127"/>
      <c r="W10" s="50"/>
      <c r="X10" s="158"/>
      <c r="Y10" s="159"/>
      <c r="Z10" s="128"/>
      <c r="AA10" s="128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  <c r="GQ10" s="51"/>
      <c r="GR10" s="51"/>
      <c r="GS10" s="51"/>
      <c r="GT10" s="51"/>
      <c r="GU10" s="51"/>
      <c r="GV10" s="51"/>
      <c r="GW10" s="51"/>
      <c r="GX10" s="51"/>
      <c r="GY10" s="51"/>
      <c r="GZ10" s="51"/>
      <c r="HA10" s="51"/>
      <c r="HB10" s="51"/>
      <c r="HC10" s="51"/>
      <c r="HD10" s="51"/>
      <c r="HE10" s="51"/>
      <c r="HF10" s="51"/>
      <c r="HG10" s="51"/>
      <c r="HH10" s="51"/>
      <c r="HI10" s="51"/>
      <c r="HJ10" s="51"/>
      <c r="HK10" s="51"/>
      <c r="HL10" s="51"/>
      <c r="HM10" s="51"/>
      <c r="HN10" s="51"/>
      <c r="HO10" s="51"/>
      <c r="HP10" s="51"/>
      <c r="HQ10" s="51"/>
      <c r="HR10" s="51"/>
      <c r="HS10" s="51"/>
      <c r="HT10" s="51"/>
      <c r="HU10" s="51"/>
      <c r="HV10" s="51"/>
      <c r="HW10" s="51"/>
      <c r="HX10" s="51"/>
      <c r="HY10" s="51"/>
      <c r="HZ10" s="51"/>
      <c r="IA10" s="51"/>
      <c r="IB10" s="51"/>
      <c r="IC10" s="51"/>
      <c r="ID10" s="51"/>
      <c r="IE10" s="51"/>
      <c r="IF10" s="51"/>
      <c r="IG10" s="51"/>
      <c r="IH10" s="51"/>
      <c r="II10" s="51"/>
      <c r="IJ10" s="51"/>
      <c r="IK10" s="51"/>
      <c r="IL10" s="51"/>
      <c r="IM10" s="51"/>
      <c r="IN10" s="51"/>
      <c r="IO10" s="51"/>
      <c r="IP10" s="51"/>
      <c r="IQ10" s="51"/>
      <c r="IR10" s="51"/>
      <c r="IS10" s="51"/>
      <c r="IT10" s="51"/>
      <c r="IU10" s="51"/>
      <c r="IV10" s="51"/>
    </row>
    <row r="11" spans="1:256" ht="15" customHeight="1">
      <c r="A11" s="41"/>
      <c r="B11" s="41"/>
      <c r="C11" s="123"/>
      <c r="D11" s="123"/>
      <c r="E11" s="123"/>
      <c r="F11" s="123"/>
      <c r="G11" s="123"/>
      <c r="H11" s="129"/>
      <c r="I11" s="130"/>
      <c r="J11" s="47"/>
      <c r="K11" s="124"/>
      <c r="L11" s="46"/>
      <c r="M11" s="46"/>
      <c r="N11" s="46"/>
      <c r="O11" s="46"/>
      <c r="P11" s="46"/>
      <c r="Q11" s="46"/>
      <c r="R11" s="46"/>
      <c r="S11" s="46"/>
      <c r="T11" s="46"/>
      <c r="U11" s="47"/>
      <c r="V11" s="47"/>
      <c r="W11" s="44"/>
      <c r="X11" s="5"/>
      <c r="Y11" s="131"/>
      <c r="Z11" s="131"/>
      <c r="AA11" s="131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ht="24" customHeight="1">
      <c r="A12" s="41"/>
      <c r="B12" s="41"/>
      <c r="C12" s="152" t="s">
        <v>22</v>
      </c>
      <c r="D12" s="123"/>
      <c r="E12" s="123"/>
      <c r="F12" s="123"/>
      <c r="G12" s="120"/>
      <c r="H12" s="120"/>
      <c r="I12" s="129" t="s">
        <v>20</v>
      </c>
      <c r="J12" s="153" t="str">
        <f>'Data Record'!F6</f>
        <v>Measuring Foil</v>
      </c>
      <c r="K12" s="149"/>
      <c r="L12" s="153"/>
      <c r="M12" s="45"/>
      <c r="N12" s="45"/>
      <c r="O12" s="5"/>
      <c r="P12" s="45"/>
      <c r="Q12" s="52"/>
      <c r="R12" s="52"/>
      <c r="S12" s="52"/>
      <c r="T12" s="52"/>
      <c r="U12" s="52"/>
      <c r="V12" s="52"/>
      <c r="W12" s="52"/>
      <c r="X12" s="53"/>
      <c r="Y12" s="53"/>
      <c r="Z12" s="53"/>
      <c r="AA12" s="53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ht="24" customHeight="1">
      <c r="A13" s="41"/>
      <c r="B13" s="41"/>
      <c r="C13" s="160" t="s">
        <v>23</v>
      </c>
      <c r="D13" s="123"/>
      <c r="E13" s="123"/>
      <c r="F13" s="123"/>
      <c r="G13" s="120"/>
      <c r="H13" s="120"/>
      <c r="I13" s="129" t="s">
        <v>20</v>
      </c>
      <c r="J13" s="153" t="str">
        <f>'Data Record'!T6</f>
        <v>AO</v>
      </c>
      <c r="K13" s="149"/>
      <c r="L13" s="153"/>
      <c r="M13" s="45"/>
      <c r="N13" s="45"/>
      <c r="O13" s="5"/>
      <c r="P13" s="45"/>
      <c r="Q13" s="52"/>
      <c r="R13" s="52"/>
      <c r="S13" s="45"/>
      <c r="T13" s="45"/>
      <c r="U13" s="45"/>
      <c r="V13" s="45"/>
      <c r="W13" s="4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ht="24" customHeight="1">
      <c r="A14" s="41"/>
      <c r="B14" s="41"/>
      <c r="C14" s="152" t="s">
        <v>24</v>
      </c>
      <c r="D14" s="123"/>
      <c r="E14" s="123"/>
      <c r="F14" s="123"/>
      <c r="G14" s="120"/>
      <c r="H14" s="120"/>
      <c r="I14" s="129" t="s">
        <v>20</v>
      </c>
      <c r="J14" s="161">
        <f>'Data Record'!D7</f>
        <v>123</v>
      </c>
      <c r="K14" s="153"/>
      <c r="L14" s="153"/>
      <c r="M14" s="45"/>
      <c r="N14" s="45"/>
      <c r="O14" s="5"/>
      <c r="P14" s="45"/>
      <c r="Q14" s="52"/>
      <c r="R14" s="52"/>
      <c r="S14" s="52"/>
      <c r="T14" s="52"/>
      <c r="U14" s="52"/>
      <c r="V14" s="123"/>
      <c r="W14" s="45"/>
      <c r="X14" s="53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 ht="24" customHeight="1">
      <c r="A15" s="41"/>
      <c r="B15" s="41"/>
      <c r="C15" s="152" t="s">
        <v>25</v>
      </c>
      <c r="D15" s="123"/>
      <c r="E15" s="123"/>
      <c r="F15" s="123"/>
      <c r="G15" s="120"/>
      <c r="H15" s="120"/>
      <c r="I15" s="129" t="s">
        <v>20</v>
      </c>
      <c r="J15" s="318">
        <f>'Data Record'!O7</f>
        <v>456</v>
      </c>
      <c r="K15" s="318"/>
      <c r="L15" s="318"/>
      <c r="M15" s="163"/>
      <c r="N15" s="163"/>
      <c r="O15" s="5"/>
      <c r="P15" s="45"/>
      <c r="Q15" s="45"/>
      <c r="R15" s="52"/>
      <c r="S15" s="45"/>
      <c r="T15" s="45"/>
      <c r="U15" s="45"/>
      <c r="V15" s="45"/>
      <c r="W15" s="4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ht="24" customHeight="1">
      <c r="A16" s="41"/>
      <c r="B16" s="41"/>
      <c r="C16" s="152" t="s">
        <v>26</v>
      </c>
      <c r="D16" s="123"/>
      <c r="E16" s="123"/>
      <c r="F16" s="123"/>
      <c r="G16" s="120"/>
      <c r="H16" s="120"/>
      <c r="I16" s="129" t="s">
        <v>20</v>
      </c>
      <c r="J16" s="164">
        <f>'Data Record'!Y7</f>
        <v>789</v>
      </c>
      <c r="K16" s="153"/>
      <c r="L16" s="162"/>
      <c r="M16" s="45"/>
      <c r="N16" s="45"/>
      <c r="O16" s="5"/>
      <c r="P16" s="45"/>
      <c r="Q16" s="45"/>
      <c r="R16" s="52"/>
      <c r="S16" s="52"/>
      <c r="T16" s="52"/>
      <c r="U16" s="52"/>
      <c r="V16" s="54"/>
      <c r="W16" s="45"/>
      <c r="X16" s="53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 ht="18.75" customHeight="1">
      <c r="A17" s="41"/>
      <c r="B17" s="41"/>
      <c r="C17" s="123"/>
      <c r="D17" s="123"/>
      <c r="E17" s="123"/>
      <c r="F17" s="123"/>
      <c r="G17" s="120"/>
      <c r="H17" s="120"/>
      <c r="I17" s="54"/>
      <c r="J17" s="133"/>
      <c r="K17" s="45"/>
      <c r="L17" s="45"/>
      <c r="M17" s="52"/>
      <c r="N17" s="52"/>
      <c r="O17" s="5"/>
      <c r="P17" s="45"/>
      <c r="Q17" s="52"/>
      <c r="R17" s="52"/>
      <c r="S17" s="52"/>
      <c r="T17" s="54"/>
      <c r="U17" s="45"/>
      <c r="V17" s="52"/>
      <c r="W17" s="4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 ht="24" customHeight="1">
      <c r="A18" s="41"/>
      <c r="B18" s="41"/>
      <c r="C18" s="152" t="s">
        <v>30</v>
      </c>
      <c r="D18" s="152"/>
      <c r="E18" s="123"/>
      <c r="F18" s="123"/>
      <c r="G18" s="123"/>
      <c r="H18" s="123"/>
      <c r="I18" s="62"/>
      <c r="J18" s="52"/>
      <c r="K18" s="52"/>
      <c r="L18" s="120"/>
      <c r="M18" s="165"/>
      <c r="N18" s="165"/>
      <c r="O18" s="5"/>
      <c r="P18" s="5"/>
      <c r="Q18" s="5"/>
      <c r="R18" s="5"/>
      <c r="S18" s="5"/>
      <c r="T18" s="5"/>
      <c r="U18" s="5"/>
      <c r="V18" s="5"/>
      <c r="W18" s="4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 ht="24" customHeight="1">
      <c r="A19" s="41"/>
      <c r="B19" s="41"/>
      <c r="C19" s="152" t="s">
        <v>31</v>
      </c>
      <c r="D19" s="152"/>
      <c r="E19" s="123"/>
      <c r="F19" s="123"/>
      <c r="G19" s="120"/>
      <c r="H19" s="120"/>
      <c r="I19" s="121" t="s">
        <v>20</v>
      </c>
      <c r="J19" s="166" t="s">
        <v>95</v>
      </c>
      <c r="K19" s="149"/>
      <c r="L19" s="149"/>
      <c r="M19" s="165"/>
      <c r="N19" s="5"/>
      <c r="O19" s="160" t="s">
        <v>27</v>
      </c>
      <c r="P19" s="5"/>
      <c r="Q19" s="120"/>
      <c r="R19" s="134"/>
      <c r="S19" s="120"/>
      <c r="T19" s="5"/>
      <c r="U19" s="5"/>
      <c r="V19" s="129" t="s">
        <v>20</v>
      </c>
      <c r="W19" s="319">
        <f>'Data Record'!O2</f>
        <v>42506</v>
      </c>
      <c r="X19" s="319"/>
      <c r="Y19" s="319"/>
      <c r="Z19" s="167"/>
      <c r="AA19" s="167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 ht="24" customHeight="1">
      <c r="A20" s="41"/>
      <c r="B20" s="41"/>
      <c r="C20" s="152" t="s">
        <v>32</v>
      </c>
      <c r="D20" s="145"/>
      <c r="E20" s="119"/>
      <c r="F20" s="119"/>
      <c r="G20" s="120"/>
      <c r="H20" s="120"/>
      <c r="I20" s="122" t="s">
        <v>20</v>
      </c>
      <c r="J20" s="168" t="s">
        <v>96</v>
      </c>
      <c r="K20" s="149"/>
      <c r="L20" s="149"/>
      <c r="M20" s="169"/>
      <c r="N20" s="5"/>
      <c r="O20" s="160" t="s">
        <v>28</v>
      </c>
      <c r="P20" s="5"/>
      <c r="Q20" s="120"/>
      <c r="R20" s="132"/>
      <c r="S20" s="120"/>
      <c r="T20" s="5"/>
      <c r="U20" s="5"/>
      <c r="V20" s="129" t="s">
        <v>20</v>
      </c>
      <c r="W20" s="319">
        <f>'Data Record'!Y2</f>
        <v>42507</v>
      </c>
      <c r="X20" s="319"/>
      <c r="Y20" s="319"/>
      <c r="Z20" s="167"/>
      <c r="AA20" s="167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 ht="24" customHeight="1">
      <c r="A21" s="41"/>
      <c r="B21" s="41"/>
      <c r="C21" s="152" t="s">
        <v>33</v>
      </c>
      <c r="D21" s="145"/>
      <c r="E21" s="119"/>
      <c r="F21" s="119"/>
      <c r="G21" s="120"/>
      <c r="H21" s="120"/>
      <c r="I21" s="122" t="s">
        <v>20</v>
      </c>
      <c r="J21" s="166" t="s">
        <v>34</v>
      </c>
      <c r="K21" s="149"/>
      <c r="L21" s="149"/>
      <c r="M21" s="52"/>
      <c r="N21" s="5"/>
      <c r="O21" s="145" t="s">
        <v>29</v>
      </c>
      <c r="P21" s="5"/>
      <c r="Q21" s="120"/>
      <c r="R21" s="119"/>
      <c r="S21" s="120"/>
      <c r="T21" s="5"/>
      <c r="U21" s="5"/>
      <c r="V21" s="129" t="s">
        <v>20</v>
      </c>
      <c r="W21" s="320">
        <f>W20+365</f>
        <v>42872</v>
      </c>
      <c r="X21" s="320"/>
      <c r="Y21" s="320"/>
      <c r="Z21" s="170"/>
      <c r="AA21" s="170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ht="24" customHeight="1">
      <c r="A22" s="41"/>
      <c r="B22" s="41"/>
      <c r="C22" s="152" t="s">
        <v>97</v>
      </c>
      <c r="D22" s="149"/>
      <c r="E22" s="5"/>
      <c r="F22" s="5"/>
      <c r="G22" s="5"/>
      <c r="H22" s="5"/>
      <c r="I22" s="122" t="s">
        <v>20</v>
      </c>
      <c r="J22" s="149" t="s">
        <v>111</v>
      </c>
      <c r="K22" s="149"/>
      <c r="L22" s="149"/>
      <c r="M22" s="45"/>
      <c r="N22" s="45"/>
      <c r="O22" s="5"/>
      <c r="P22" s="45"/>
      <c r="Q22" s="56"/>
      <c r="R22" s="56"/>
      <c r="S22" s="45"/>
      <c r="T22" s="45"/>
      <c r="U22" s="45"/>
      <c r="V22" s="45"/>
      <c r="W22" s="4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ht="18.75" customHeight="1">
      <c r="A23" s="41"/>
      <c r="B23" s="41"/>
      <c r="C23" s="5"/>
      <c r="D23" s="5"/>
      <c r="E23" s="5"/>
      <c r="F23" s="5"/>
      <c r="G23" s="5"/>
      <c r="H23" s="5"/>
      <c r="I23" s="5"/>
      <c r="J23" s="5"/>
      <c r="K23" s="5"/>
      <c r="L23" s="5"/>
      <c r="M23" s="45"/>
      <c r="N23" s="45"/>
      <c r="O23" s="5"/>
      <c r="P23" s="45"/>
      <c r="Q23" s="45"/>
      <c r="R23" s="45"/>
      <c r="S23" s="45"/>
      <c r="T23" s="45"/>
      <c r="U23" s="45"/>
      <c r="V23" s="45"/>
      <c r="W23" s="4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ht="24" customHeight="1">
      <c r="A24" s="41"/>
      <c r="B24" s="41"/>
      <c r="C24" s="120" t="s">
        <v>35</v>
      </c>
      <c r="D24" s="57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135"/>
      <c r="X24" s="58"/>
      <c r="Y24" s="136"/>
      <c r="Z24" s="136"/>
      <c r="AA24" s="136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ht="24" customHeight="1">
      <c r="A25" s="41"/>
      <c r="B25" s="41"/>
      <c r="C25" s="137" t="s">
        <v>98</v>
      </c>
      <c r="D25" s="5"/>
      <c r="E25" s="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1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ht="24" customHeight="1">
      <c r="A26" s="41"/>
      <c r="B26" s="41"/>
      <c r="C26" s="137" t="s">
        <v>99</v>
      </c>
      <c r="D26" s="45"/>
      <c r="E26" s="41"/>
      <c r="F26" s="41"/>
      <c r="G26" s="41"/>
      <c r="H26" s="59"/>
      <c r="I26" s="59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1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ht="24" customHeight="1">
      <c r="A27" s="41"/>
      <c r="B27" s="41"/>
      <c r="C27" s="137" t="s">
        <v>100</v>
      </c>
      <c r="D27" s="45"/>
      <c r="E27" s="59"/>
      <c r="F27" s="59"/>
      <c r="G27" s="59"/>
      <c r="H27" s="59"/>
      <c r="I27" s="59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1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ht="24" customHeight="1">
      <c r="A28" s="41"/>
      <c r="B28" s="41"/>
      <c r="C28" s="137" t="s">
        <v>101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1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</row>
    <row r="29" spans="1:256" ht="24" customHeight="1">
      <c r="A29" s="41"/>
      <c r="B29" s="41"/>
      <c r="C29" s="137" t="s">
        <v>102</v>
      </c>
      <c r="D29" s="4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</row>
    <row r="30" spans="1:256" ht="24" customHeight="1">
      <c r="A30" s="41"/>
      <c r="B30" s="41"/>
      <c r="C30" s="137" t="s">
        <v>103</v>
      </c>
      <c r="D30" s="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1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</row>
    <row r="31" spans="1:256" ht="15.75" customHeight="1">
      <c r="A31" s="41"/>
      <c r="B31" s="41"/>
      <c r="C31" s="7"/>
      <c r="D31" s="7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1"/>
      <c r="V31" s="41"/>
      <c r="W31" s="5"/>
      <c r="X31" s="5"/>
      <c r="Y31" s="5"/>
      <c r="Z31" s="5"/>
      <c r="AA31" s="5"/>
      <c r="AB31" s="5"/>
      <c r="AC31" s="5"/>
      <c r="AD31" s="5"/>
      <c r="AE31" s="171"/>
      <c r="AF31" s="117"/>
      <c r="AG31" s="38"/>
      <c r="AH31" s="38"/>
      <c r="AI31" s="38"/>
      <c r="AJ31" s="38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</row>
    <row r="32" spans="1:256" ht="15.75" customHeight="1">
      <c r="A32" s="41"/>
      <c r="B32" s="41"/>
      <c r="C32" s="7"/>
      <c r="D32" s="7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1"/>
      <c r="V32" s="41"/>
      <c r="W32" s="5"/>
      <c r="X32" s="5"/>
      <c r="Y32" s="5"/>
      <c r="Z32" s="5"/>
      <c r="AA32" s="5"/>
      <c r="AB32" s="5"/>
      <c r="AC32" s="5"/>
      <c r="AD32" s="5"/>
      <c r="AE32" s="171"/>
      <c r="AF32" s="117"/>
      <c r="AG32" s="38"/>
      <c r="AH32" s="38"/>
      <c r="AI32" s="38"/>
      <c r="AJ32" s="38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</row>
    <row r="33" spans="1:256" ht="15.75" customHeight="1">
      <c r="A33" s="41"/>
      <c r="B33" s="41"/>
      <c r="C33" s="7"/>
      <c r="D33" s="7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1"/>
      <c r="V33" s="41"/>
      <c r="W33" s="5"/>
      <c r="X33" s="5"/>
      <c r="Y33" s="5"/>
      <c r="Z33" s="5"/>
      <c r="AA33" s="5"/>
      <c r="AB33" s="5"/>
      <c r="AC33" s="5"/>
      <c r="AD33" s="5"/>
      <c r="AE33" s="171"/>
      <c r="AF33" s="117"/>
      <c r="AG33" s="38"/>
      <c r="AH33" s="38"/>
      <c r="AI33" s="38"/>
      <c r="AJ33" s="38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ht="15.7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5"/>
      <c r="X34" s="5"/>
      <c r="Y34" s="5"/>
      <c r="Z34" s="5"/>
      <c r="AA34" s="5"/>
      <c r="AB34" s="5"/>
      <c r="AC34" s="5"/>
      <c r="AD34" s="5"/>
      <c r="AE34" s="171"/>
      <c r="AF34" s="117"/>
      <c r="AG34" s="38"/>
      <c r="AH34" s="38"/>
      <c r="AI34" s="38"/>
      <c r="AJ34" s="38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</row>
    <row r="35" spans="1:256" ht="24" customHeight="1">
      <c r="A35" s="41"/>
      <c r="B35" s="41"/>
      <c r="C35" s="145" t="s">
        <v>104</v>
      </c>
      <c r="D35" s="149"/>
      <c r="E35" s="149"/>
      <c r="F35" s="149"/>
      <c r="G35" s="129" t="s">
        <v>20</v>
      </c>
      <c r="H35" s="321">
        <f>W20+1</f>
        <v>42508</v>
      </c>
      <c r="I35" s="321"/>
      <c r="J35" s="321"/>
      <c r="K35" s="172"/>
      <c r="L35" s="149"/>
      <c r="M35" s="149"/>
      <c r="N35" s="145"/>
      <c r="O35" s="145" t="s">
        <v>36</v>
      </c>
      <c r="P35" s="145"/>
      <c r="Q35" s="145"/>
      <c r="R35" s="149"/>
      <c r="S35" s="148"/>
      <c r="T35" s="173"/>
      <c r="U35" s="173"/>
      <c r="V35" s="173"/>
      <c r="W35" s="173"/>
      <c r="X35" s="173"/>
      <c r="Y35" s="174"/>
      <c r="Z35" s="5"/>
      <c r="AA35" s="5"/>
      <c r="AB35" s="5"/>
      <c r="AC35" s="5"/>
      <c r="AD35" s="5"/>
      <c r="AE35" s="171"/>
      <c r="AF35" s="117"/>
      <c r="AG35" s="38"/>
      <c r="AH35" s="38"/>
      <c r="AI35" s="38"/>
      <c r="AJ35" s="38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</row>
    <row r="36" spans="1:256" ht="24" customHeight="1">
      <c r="A36" s="60"/>
      <c r="B36" s="60"/>
      <c r="C36" s="145" t="s">
        <v>105</v>
      </c>
      <c r="D36" s="145"/>
      <c r="E36" s="145"/>
      <c r="F36" s="149"/>
      <c r="G36" s="129" t="s">
        <v>20</v>
      </c>
      <c r="H36" s="175" t="str">
        <f>'Data Record'!E74</f>
        <v>Ms. Arunkamon Raramanus</v>
      </c>
      <c r="I36" s="149"/>
      <c r="J36" s="176"/>
      <c r="K36" s="149"/>
      <c r="L36" s="149"/>
      <c r="M36" s="149"/>
      <c r="N36" s="149"/>
      <c r="O36" s="149"/>
      <c r="P36" s="177"/>
      <c r="Q36" s="178">
        <v>3</v>
      </c>
      <c r="R36" s="149"/>
      <c r="S36" s="314" t="str">
        <f>IF(Q36=1,"( Mr.Sombut Srikampa )",IF(Q36=3,"( Mr. Natthaphol Boonmee )"))</f>
        <v>( Mr. Natthaphol Boonmee )</v>
      </c>
      <c r="T36" s="314"/>
      <c r="U36" s="314"/>
      <c r="V36" s="314"/>
      <c r="W36" s="314"/>
      <c r="X36" s="314"/>
      <c r="Y36" s="314"/>
      <c r="Z36" s="314"/>
      <c r="AA36" s="61"/>
      <c r="AB36" s="5"/>
      <c r="AC36" s="5"/>
      <c r="AD36" s="5"/>
      <c r="AE36" s="171"/>
      <c r="AF36" s="117"/>
      <c r="AG36" s="38"/>
      <c r="AH36" s="38"/>
      <c r="AI36" s="38"/>
      <c r="AJ36" s="38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</row>
    <row r="37" spans="1:256" ht="21" customHeight="1">
      <c r="A37" s="41"/>
      <c r="B37" s="41"/>
      <c r="C37" s="149"/>
      <c r="D37" s="149"/>
      <c r="E37" s="149"/>
      <c r="F37" s="149"/>
      <c r="G37" s="149"/>
      <c r="H37" s="172"/>
      <c r="I37" s="172"/>
      <c r="J37" s="172"/>
      <c r="K37" s="149"/>
      <c r="L37" s="149"/>
      <c r="M37" s="148"/>
      <c r="N37" s="148"/>
      <c r="O37" s="149"/>
      <c r="P37" s="149"/>
      <c r="Q37" s="149"/>
      <c r="R37" s="149"/>
      <c r="S37" s="315" t="s">
        <v>37</v>
      </c>
      <c r="T37" s="315"/>
      <c r="U37" s="315"/>
      <c r="V37" s="315"/>
      <c r="W37" s="315"/>
      <c r="X37" s="315"/>
      <c r="Y37" s="315"/>
      <c r="Z37" s="315"/>
      <c r="AA37" s="61"/>
      <c r="AB37" s="43"/>
      <c r="AC37" s="179"/>
      <c r="AD37" s="180"/>
      <c r="AE37" s="181"/>
      <c r="AF37" s="181"/>
      <c r="AG37" s="181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</row>
    <row r="38" spans="1:256">
      <c r="A38" s="41"/>
      <c r="B38" s="41"/>
      <c r="C38" s="5"/>
      <c r="D38" s="5"/>
      <c r="E38" s="44"/>
      <c r="F38" s="44"/>
      <c r="G38" s="44"/>
      <c r="H38" s="44"/>
      <c r="I38" s="44"/>
      <c r="J38" s="5"/>
      <c r="K38" s="5"/>
      <c r="L38" s="49"/>
      <c r="M38" s="41"/>
      <c r="N38" s="41"/>
      <c r="O38" s="41"/>
      <c r="P38" s="62"/>
      <c r="Q38" s="62"/>
      <c r="R38" s="62"/>
      <c r="S38" s="62"/>
      <c r="T38" s="62"/>
      <c r="U38" s="42"/>
      <c r="V38" s="61"/>
      <c r="W38" s="61"/>
      <c r="X38" s="61"/>
      <c r="Y38" s="61"/>
      <c r="Z38" s="61"/>
      <c r="AA38" s="61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</row>
    <row r="39" spans="1:256">
      <c r="A39" s="316"/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6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</row>
    <row r="40" spans="1:256" ht="21.75">
      <c r="C40" s="63">
        <v>11</v>
      </c>
      <c r="D40" s="179" t="s">
        <v>92</v>
      </c>
      <c r="T40" s="43">
        <v>1</v>
      </c>
      <c r="U40" s="182" t="s">
        <v>90</v>
      </c>
    </row>
    <row r="41" spans="1:256" ht="21.75">
      <c r="T41" s="55">
        <v>3</v>
      </c>
      <c r="U41" s="179" t="s">
        <v>91</v>
      </c>
    </row>
    <row r="42" spans="1:256" ht="21.75">
      <c r="T42" s="55"/>
      <c r="U42" s="179"/>
    </row>
    <row r="43" spans="1:256" ht="21.75">
      <c r="T43" s="63"/>
      <c r="U43" s="179"/>
    </row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honeticPr fontId="66" type="noConversion"/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legacy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J62"/>
  <sheetViews>
    <sheetView view="pageLayout" zoomScaleSheetLayoutView="100" workbookViewId="0">
      <selection activeCell="G8" sqref="G8:P9"/>
    </sheetView>
  </sheetViews>
  <sheetFormatPr defaultColWidth="10.42578125" defaultRowHeight="12"/>
  <cols>
    <col min="1" max="22" width="4.28515625" style="45" customWidth="1"/>
    <col min="23" max="23" width="4.85546875" style="45" customWidth="1"/>
    <col min="24" max="29" width="5.28515625" style="45" customWidth="1"/>
    <col min="30" max="16384" width="10.42578125" style="45"/>
  </cols>
  <sheetData>
    <row r="1" spans="1:36" ht="14.1" customHeight="1"/>
    <row r="3" spans="1:36" ht="34.5" customHeight="1">
      <c r="A3" s="331" t="s">
        <v>38</v>
      </c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120"/>
    </row>
    <row r="4" spans="1:36" ht="18.75" customHeight="1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</row>
    <row r="5" spans="1:36" ht="17.850000000000001" customHeight="1">
      <c r="B5" s="119" t="s">
        <v>116</v>
      </c>
      <c r="C5" s="119"/>
      <c r="D5" s="120"/>
      <c r="E5" s="119"/>
      <c r="G5" s="121" t="s">
        <v>20</v>
      </c>
      <c r="H5" s="44" t="str">
        <f>'Certificate '!J5</f>
        <v>SPR15120011-1</v>
      </c>
      <c r="L5" s="44"/>
      <c r="M5" s="44"/>
      <c r="N5" s="44"/>
      <c r="O5" s="44"/>
      <c r="U5" s="201" t="s">
        <v>106</v>
      </c>
    </row>
    <row r="6" spans="1:36" ht="18.75" customHeight="1">
      <c r="B6" s="120"/>
      <c r="C6" s="120"/>
      <c r="D6" s="120"/>
      <c r="E6" s="119"/>
      <c r="F6" s="122"/>
      <c r="G6" s="122"/>
      <c r="H6" s="122"/>
      <c r="I6" s="119"/>
      <c r="J6" s="44"/>
      <c r="L6" s="44"/>
      <c r="M6" s="44"/>
      <c r="N6" s="44"/>
      <c r="O6" s="44"/>
    </row>
    <row r="7" spans="1:36" ht="17.850000000000001" customHeight="1">
      <c r="B7" s="123"/>
      <c r="C7" s="123"/>
      <c r="D7" s="120"/>
      <c r="E7" s="120"/>
      <c r="F7" s="120"/>
      <c r="G7" s="120"/>
      <c r="H7" s="120"/>
      <c r="I7" s="121"/>
      <c r="J7" s="52"/>
      <c r="L7" s="46"/>
      <c r="M7" s="46"/>
      <c r="N7" s="46"/>
      <c r="O7" s="46"/>
      <c r="P7" s="46"/>
      <c r="Q7" s="46"/>
      <c r="R7" s="46"/>
      <c r="S7" s="46"/>
      <c r="T7" s="47"/>
      <c r="U7" s="47"/>
      <c r="V7" s="47"/>
      <c r="W7" s="44"/>
      <c r="AB7" s="45" t="s">
        <v>117</v>
      </c>
    </row>
    <row r="8" spans="1:36" ht="14.1" customHeight="1">
      <c r="B8" s="120"/>
      <c r="C8" s="123"/>
      <c r="D8" s="123"/>
      <c r="E8" s="120"/>
      <c r="F8" s="120"/>
      <c r="G8" s="333" t="s">
        <v>107</v>
      </c>
      <c r="H8" s="333"/>
      <c r="I8" s="333"/>
      <c r="J8" s="333"/>
      <c r="K8" s="333"/>
      <c r="L8" s="333"/>
      <c r="M8" s="333"/>
      <c r="N8" s="333"/>
      <c r="O8" s="333"/>
      <c r="P8" s="333"/>
      <c r="Q8" s="46"/>
      <c r="R8" s="46"/>
      <c r="S8" s="46"/>
      <c r="T8" s="46"/>
      <c r="U8" s="47"/>
      <c r="V8" s="47"/>
      <c r="W8" s="47"/>
      <c r="X8" s="44"/>
      <c r="Z8" s="137"/>
    </row>
    <row r="9" spans="1:36" ht="14.1" customHeight="1">
      <c r="B9" s="120"/>
      <c r="C9" s="123"/>
      <c r="D9" s="123"/>
      <c r="E9" s="120"/>
      <c r="F9" s="120"/>
      <c r="G9" s="333"/>
      <c r="H9" s="333"/>
      <c r="I9" s="333"/>
      <c r="J9" s="333"/>
      <c r="K9" s="333"/>
      <c r="L9" s="333"/>
      <c r="M9" s="333"/>
      <c r="N9" s="333"/>
      <c r="O9" s="333"/>
      <c r="P9" s="333"/>
      <c r="Q9" s="46"/>
      <c r="R9" s="46"/>
      <c r="S9" s="46"/>
      <c r="T9" s="46"/>
      <c r="U9" s="47"/>
      <c r="V9" s="47"/>
      <c r="W9" s="47"/>
      <c r="X9" s="44"/>
    </row>
    <row r="10" spans="1:36" s="44" customFormat="1" ht="18.75" customHeight="1">
      <c r="B10" s="125"/>
      <c r="C10" s="125"/>
      <c r="D10" s="125"/>
      <c r="E10" s="125"/>
      <c r="F10" s="125"/>
      <c r="G10" s="126"/>
      <c r="H10" s="125"/>
      <c r="I10" s="50"/>
      <c r="J10" s="50"/>
      <c r="K10" s="50"/>
      <c r="L10" s="50"/>
      <c r="M10" s="50"/>
      <c r="N10" s="50"/>
      <c r="O10" s="50"/>
      <c r="P10" s="50"/>
      <c r="Q10" s="50"/>
      <c r="S10" s="47"/>
      <c r="T10" s="47"/>
      <c r="V10" s="183"/>
      <c r="W10" s="202"/>
    </row>
    <row r="11" spans="1:36" ht="21" customHeight="1">
      <c r="B11" s="334" t="s">
        <v>22</v>
      </c>
      <c r="C11" s="335"/>
      <c r="D11" s="335"/>
      <c r="E11" s="335"/>
      <c r="F11" s="335"/>
      <c r="G11" s="336"/>
      <c r="H11" s="337" t="s">
        <v>24</v>
      </c>
      <c r="I11" s="337"/>
      <c r="J11" s="337"/>
      <c r="K11" s="337"/>
      <c r="L11" s="334" t="s">
        <v>39</v>
      </c>
      <c r="M11" s="335"/>
      <c r="N11" s="336"/>
      <c r="O11" s="334" t="s">
        <v>40</v>
      </c>
      <c r="P11" s="335"/>
      <c r="Q11" s="335"/>
      <c r="R11" s="336"/>
      <c r="S11" s="337" t="s">
        <v>41</v>
      </c>
      <c r="T11" s="337"/>
      <c r="U11" s="337"/>
      <c r="V11" s="337"/>
      <c r="W11" s="137"/>
    </row>
    <row r="12" spans="1:36" ht="21" customHeight="1">
      <c r="B12" s="329" t="s">
        <v>118</v>
      </c>
      <c r="C12" s="324"/>
      <c r="D12" s="324"/>
      <c r="E12" s="324"/>
      <c r="F12" s="324"/>
      <c r="G12" s="324"/>
      <c r="H12" s="324" t="s">
        <v>42</v>
      </c>
      <c r="I12" s="324"/>
      <c r="J12" s="324"/>
      <c r="K12" s="324"/>
      <c r="L12" s="330" t="s">
        <v>43</v>
      </c>
      <c r="M12" s="330"/>
      <c r="N12" s="330"/>
      <c r="O12" s="324" t="s">
        <v>119</v>
      </c>
      <c r="P12" s="324"/>
      <c r="Q12" s="324"/>
      <c r="R12" s="324"/>
      <c r="S12" s="325">
        <v>42853</v>
      </c>
      <c r="T12" s="325"/>
      <c r="U12" s="325"/>
      <c r="V12" s="325"/>
      <c r="W12" s="52"/>
      <c r="X12" s="52"/>
      <c r="Y12" s="52"/>
      <c r="Z12" s="79"/>
    </row>
    <row r="13" spans="1:36" ht="21" customHeight="1">
      <c r="B13" s="324"/>
      <c r="C13" s="324"/>
      <c r="D13" s="324"/>
      <c r="E13" s="324"/>
      <c r="F13" s="324"/>
      <c r="G13" s="324"/>
      <c r="H13" s="324"/>
      <c r="I13" s="324"/>
      <c r="J13" s="324"/>
      <c r="K13" s="324"/>
      <c r="L13" s="330"/>
      <c r="M13" s="330"/>
      <c r="N13" s="330"/>
      <c r="O13" s="324"/>
      <c r="P13" s="324"/>
      <c r="Q13" s="324"/>
      <c r="R13" s="324"/>
      <c r="S13" s="325"/>
      <c r="T13" s="325"/>
      <c r="U13" s="325"/>
      <c r="V13" s="325"/>
      <c r="AH13" s="52"/>
      <c r="AI13" s="52"/>
    </row>
    <row r="14" spans="1:36" ht="16.5" customHeight="1">
      <c r="B14" s="132"/>
      <c r="C14" s="123"/>
      <c r="D14" s="123"/>
      <c r="E14" s="123"/>
      <c r="F14" s="120"/>
      <c r="G14" s="120"/>
      <c r="H14" s="120"/>
      <c r="I14" s="129"/>
      <c r="J14" s="52"/>
      <c r="L14" s="52"/>
      <c r="O14" s="52"/>
      <c r="P14" s="52"/>
      <c r="AH14" s="52"/>
      <c r="AI14" s="52"/>
    </row>
    <row r="15" spans="1:36" ht="16.5" customHeight="1">
      <c r="B15" s="134" t="s">
        <v>44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52"/>
      <c r="AI15" s="52"/>
      <c r="AJ15" s="52"/>
    </row>
    <row r="16" spans="1:36" ht="16.5" customHeight="1">
      <c r="C16" s="45" t="s">
        <v>45</v>
      </c>
      <c r="P16" s="52"/>
      <c r="Q16" s="52"/>
      <c r="R16" s="52"/>
      <c r="S16" s="52"/>
      <c r="T16" s="54"/>
      <c r="V16" s="52"/>
      <c r="AI16" s="52"/>
      <c r="AJ16" s="52"/>
    </row>
    <row r="17" spans="1:35" ht="18.75" customHeight="1">
      <c r="B17" s="57" t="s">
        <v>46</v>
      </c>
      <c r="C17" s="59"/>
      <c r="D17" s="59"/>
      <c r="E17" s="59"/>
      <c r="F17" s="59"/>
      <c r="G17" s="59"/>
      <c r="H17" s="59"/>
      <c r="P17" s="52"/>
      <c r="Q17" s="52"/>
      <c r="R17" s="54"/>
      <c r="T17" s="52"/>
      <c r="AG17" s="52"/>
      <c r="AH17" s="52"/>
    </row>
    <row r="18" spans="1:35" ht="16.5" customHeight="1">
      <c r="B18" s="132"/>
      <c r="C18" s="129"/>
      <c r="D18" s="120"/>
      <c r="E18" s="134"/>
      <c r="F18" s="120"/>
      <c r="G18" s="120"/>
      <c r="H18" s="120"/>
      <c r="I18" s="129"/>
      <c r="J18" s="165"/>
      <c r="K18" s="169"/>
      <c r="L18" s="169"/>
      <c r="M18" s="169"/>
      <c r="O18" s="52"/>
      <c r="P18" s="52"/>
      <c r="Q18" s="52"/>
      <c r="R18" s="54"/>
      <c r="T18" s="52"/>
      <c r="Y18" s="203"/>
      <c r="Z18" s="129"/>
      <c r="AF18" s="204"/>
      <c r="AG18" s="204"/>
      <c r="AH18" s="204"/>
    </row>
    <row r="19" spans="1:35" ht="16.5" customHeight="1">
      <c r="B19" s="132"/>
      <c r="C19" s="129"/>
      <c r="D19" s="120"/>
      <c r="E19" s="132"/>
      <c r="F19" s="120"/>
      <c r="G19" s="120"/>
      <c r="H19" s="120"/>
      <c r="I19" s="129"/>
      <c r="J19" s="332"/>
      <c r="K19" s="326"/>
      <c r="L19" s="326"/>
      <c r="M19" s="326"/>
      <c r="O19" s="52"/>
      <c r="P19" s="52"/>
      <c r="Q19" s="52"/>
      <c r="R19" s="54"/>
      <c r="T19" s="52"/>
      <c r="AG19" s="52"/>
      <c r="AH19" s="52"/>
    </row>
    <row r="20" spans="1:35" ht="16.5" customHeight="1">
      <c r="B20" s="119"/>
      <c r="C20" s="129"/>
      <c r="D20" s="120"/>
      <c r="E20" s="119"/>
      <c r="F20" s="120"/>
      <c r="G20" s="120"/>
      <c r="H20" s="120"/>
      <c r="I20" s="129"/>
      <c r="J20" s="326"/>
      <c r="K20" s="326"/>
      <c r="L20" s="326"/>
      <c r="M20" s="326"/>
      <c r="O20" s="52"/>
      <c r="P20" s="52"/>
      <c r="Q20" s="52"/>
      <c r="R20" s="54"/>
      <c r="T20" s="52"/>
      <c r="AG20" s="52"/>
      <c r="AH20" s="52"/>
    </row>
    <row r="21" spans="1:35" ht="18.75" customHeight="1">
      <c r="B21" s="119"/>
      <c r="C21" s="129"/>
      <c r="D21" s="120"/>
      <c r="E21" s="119"/>
      <c r="F21" s="120"/>
      <c r="G21" s="129"/>
      <c r="H21" s="120"/>
      <c r="I21" s="205"/>
      <c r="J21" s="205"/>
      <c r="K21" s="205"/>
      <c r="L21" s="52"/>
      <c r="M21" s="52"/>
      <c r="O21" s="52"/>
      <c r="P21" s="54"/>
      <c r="R21" s="52"/>
      <c r="AF21" s="52"/>
    </row>
    <row r="22" spans="1:35" ht="16.5" customHeight="1">
      <c r="B22" s="123"/>
      <c r="C22" s="123"/>
      <c r="D22" s="123"/>
      <c r="E22" s="123"/>
      <c r="F22" s="123"/>
      <c r="G22" s="123"/>
      <c r="H22" s="123"/>
      <c r="I22" s="62"/>
      <c r="J22" s="52"/>
      <c r="K22" s="52"/>
      <c r="L22" s="120"/>
      <c r="O22" s="56"/>
      <c r="P22" s="56"/>
      <c r="AF22" s="56"/>
      <c r="AG22" s="56"/>
    </row>
    <row r="23" spans="1:35" ht="16.5" customHeight="1">
      <c r="B23" s="123"/>
      <c r="C23" s="123"/>
      <c r="D23" s="123"/>
      <c r="E23" s="123"/>
      <c r="F23" s="120"/>
      <c r="G23" s="120"/>
      <c r="H23" s="120"/>
      <c r="I23" s="121"/>
      <c r="J23" s="206"/>
      <c r="AG23" s="132"/>
      <c r="AH23" s="207"/>
      <c r="AI23" s="44"/>
    </row>
    <row r="24" spans="1:35" ht="16.5" customHeight="1">
      <c r="B24" s="123"/>
      <c r="C24" s="119"/>
      <c r="D24" s="119"/>
      <c r="E24" s="119"/>
      <c r="F24" s="120"/>
      <c r="G24" s="120"/>
      <c r="H24" s="120"/>
      <c r="I24" s="122"/>
      <c r="J24" s="206"/>
      <c r="V24" s="44"/>
      <c r="W24" s="44"/>
      <c r="AC24" s="123"/>
      <c r="AD24" s="123"/>
      <c r="AE24" s="123"/>
      <c r="AF24" s="123"/>
      <c r="AG24" s="132"/>
      <c r="AH24" s="207"/>
      <c r="AI24" s="44"/>
    </row>
    <row r="25" spans="1:35" ht="16.5" customHeight="1">
      <c r="B25" s="123"/>
      <c r="C25" s="119"/>
      <c r="D25" s="119"/>
      <c r="E25" s="119"/>
      <c r="F25" s="120"/>
      <c r="G25" s="120"/>
      <c r="H25" s="120"/>
      <c r="I25" s="122"/>
      <c r="J25" s="206"/>
      <c r="V25" s="44"/>
      <c r="W25" s="44"/>
      <c r="AC25" s="123"/>
      <c r="AD25" s="123"/>
      <c r="AE25" s="123"/>
      <c r="AF25" s="123"/>
      <c r="AG25" s="132"/>
      <c r="AH25" s="207"/>
      <c r="AI25" s="44"/>
    </row>
    <row r="26" spans="1:35" ht="18.75" customHeight="1">
      <c r="B26" s="120"/>
      <c r="C26" s="120"/>
      <c r="D26" s="119"/>
      <c r="E26" s="119"/>
      <c r="F26" s="119"/>
      <c r="G26" s="119"/>
      <c r="H26" s="122"/>
      <c r="N26" s="52"/>
      <c r="U26" s="44"/>
      <c r="V26" s="44"/>
      <c r="AA26" s="123"/>
      <c r="AB26" s="123"/>
      <c r="AC26" s="123"/>
      <c r="AD26" s="123"/>
      <c r="AE26" s="123"/>
      <c r="AF26" s="132"/>
      <c r="AG26" s="207"/>
      <c r="AH26" s="44"/>
    </row>
    <row r="27" spans="1:35" ht="16.5" customHeight="1">
      <c r="A27" s="44"/>
      <c r="B27" s="119"/>
      <c r="C27" s="120"/>
      <c r="D27" s="119"/>
      <c r="E27" s="119"/>
      <c r="F27" s="119"/>
      <c r="G27" s="119"/>
      <c r="I27" s="44"/>
      <c r="M27" s="44"/>
      <c r="T27" s="44"/>
    </row>
    <row r="28" spans="1:35" ht="16.5" customHeight="1">
      <c r="V28" s="208"/>
    </row>
    <row r="29" spans="1:35" ht="16.5" customHeight="1">
      <c r="V29" s="208"/>
    </row>
    <row r="30" spans="1:35" ht="18.75" customHeight="1"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135"/>
      <c r="W30" s="135"/>
      <c r="X30" s="59"/>
      <c r="Y30" s="59"/>
    </row>
    <row r="31" spans="1:35" ht="16.5" customHeight="1">
      <c r="P31" s="62"/>
      <c r="Q31" s="62"/>
      <c r="R31" s="62"/>
      <c r="S31" s="62"/>
      <c r="T31" s="62"/>
      <c r="U31" s="135"/>
      <c r="V31" s="135"/>
      <c r="W31" s="59"/>
      <c r="X31" s="59"/>
    </row>
    <row r="32" spans="1:35" ht="16.5" customHeight="1"/>
    <row r="33" spans="1:26" ht="16.5" customHeight="1"/>
    <row r="34" spans="1:26" ht="18.75" customHeight="1">
      <c r="B34" s="57"/>
      <c r="C34" s="59"/>
      <c r="D34" s="59"/>
      <c r="E34" s="59"/>
      <c r="F34" s="59"/>
      <c r="G34" s="59"/>
      <c r="H34" s="59"/>
    </row>
    <row r="35" spans="1:26" ht="16.5" customHeight="1">
      <c r="B35" s="119"/>
      <c r="C35" s="6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</row>
    <row r="36" spans="1:26" ht="16.5" customHeight="1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</row>
    <row r="37" spans="1:26" ht="16.5" customHeight="1">
      <c r="B37" s="64"/>
      <c r="C37" s="59"/>
      <c r="D37" s="59"/>
      <c r="E37" s="59"/>
      <c r="F37" s="59"/>
      <c r="G37" s="59"/>
      <c r="H37" s="59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</row>
    <row r="38" spans="1:26" ht="18.75" customHeight="1"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</row>
    <row r="39" spans="1:26" ht="16.5" customHeight="1">
      <c r="B39" s="119"/>
      <c r="C39" s="44"/>
      <c r="D39" s="44"/>
      <c r="E39" s="44"/>
      <c r="F39" s="327"/>
      <c r="G39" s="327"/>
      <c r="H39" s="327"/>
      <c r="I39" s="327"/>
      <c r="J39" s="209"/>
      <c r="K39" s="44"/>
      <c r="L39" s="328"/>
      <c r="M39" s="328"/>
      <c r="N39" s="328"/>
      <c r="O39" s="328"/>
      <c r="P39" s="44"/>
      <c r="Q39" s="44"/>
      <c r="R39" s="44"/>
      <c r="S39" s="44"/>
      <c r="T39" s="44"/>
    </row>
    <row r="40" spans="1:26" ht="14.1" customHeight="1">
      <c r="A40" s="210"/>
      <c r="B40" s="44"/>
      <c r="C40" s="44"/>
      <c r="D40" s="44"/>
      <c r="E40" s="44"/>
      <c r="F40" s="44"/>
      <c r="G40" s="44"/>
      <c r="H40" s="44"/>
      <c r="I40" s="59"/>
      <c r="J40" s="44"/>
      <c r="K40" s="44"/>
      <c r="L40" s="44"/>
      <c r="M40" s="44"/>
      <c r="N40" s="211"/>
      <c r="O40" s="212"/>
      <c r="P40" s="59"/>
      <c r="Q40" s="59"/>
      <c r="R40" s="59"/>
      <c r="S40" s="59"/>
      <c r="T40" s="59"/>
      <c r="U40" s="119"/>
      <c r="V40" s="119"/>
      <c r="W40" s="119"/>
      <c r="X40" s="119"/>
      <c r="Y40" s="119"/>
      <c r="Z40" s="119"/>
    </row>
    <row r="41" spans="1:26" ht="16.5" customHeight="1">
      <c r="B41" s="119"/>
      <c r="C41" s="119"/>
      <c r="D41" s="119"/>
      <c r="E41" s="44"/>
      <c r="F41" s="44"/>
      <c r="G41" s="209"/>
      <c r="H41" s="209"/>
      <c r="I41" s="209"/>
      <c r="J41" s="44"/>
      <c r="K41" s="44"/>
      <c r="L41" s="44"/>
      <c r="M41" s="44"/>
      <c r="N41" s="44"/>
      <c r="O41" s="44"/>
      <c r="P41" s="322"/>
      <c r="Q41" s="322"/>
      <c r="R41" s="322"/>
      <c r="S41" s="322"/>
      <c r="T41" s="322"/>
      <c r="U41" s="119"/>
      <c r="V41" s="119"/>
      <c r="W41" s="119"/>
      <c r="X41" s="119"/>
      <c r="Y41" s="119"/>
      <c r="Z41" s="119"/>
    </row>
    <row r="42" spans="1:26" ht="18.75" customHeight="1">
      <c r="D42" s="322"/>
      <c r="E42" s="322"/>
      <c r="F42" s="322"/>
      <c r="G42" s="322"/>
      <c r="H42" s="322"/>
      <c r="K42" s="44"/>
      <c r="N42" s="62"/>
      <c r="O42" s="62"/>
      <c r="P42" s="62"/>
      <c r="Q42" s="62"/>
      <c r="R42" s="62"/>
      <c r="S42" s="119"/>
      <c r="T42" s="119"/>
      <c r="U42" s="119"/>
      <c r="V42" s="119"/>
      <c r="W42" s="119"/>
      <c r="X42" s="119"/>
      <c r="Y42" s="119"/>
    </row>
    <row r="43" spans="1:26" ht="16.5" customHeight="1">
      <c r="A43" s="323"/>
      <c r="B43" s="323"/>
      <c r="C43" s="323"/>
      <c r="D43" s="323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3"/>
      <c r="U43" s="213"/>
    </row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</sheetData>
  <mergeCells count="19">
    <mergeCell ref="A3:U3"/>
    <mergeCell ref="J19:M19"/>
    <mergeCell ref="G8:P9"/>
    <mergeCell ref="B11:G11"/>
    <mergeCell ref="H11:K11"/>
    <mergeCell ref="L11:N11"/>
    <mergeCell ref="O11:R11"/>
    <mergeCell ref="S11:V11"/>
    <mergeCell ref="D42:H42"/>
    <mergeCell ref="A43:T43"/>
    <mergeCell ref="O12:R13"/>
    <mergeCell ref="S12:V13"/>
    <mergeCell ref="J20:M20"/>
    <mergeCell ref="F39:I39"/>
    <mergeCell ref="L39:O39"/>
    <mergeCell ref="P41:T41"/>
    <mergeCell ref="B12:G13"/>
    <mergeCell ref="H12:K13"/>
    <mergeCell ref="L12:N13"/>
  </mergeCells>
  <phoneticPr fontId="66" type="noConversion"/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V239"/>
  <sheetViews>
    <sheetView view="pageLayout" topLeftCell="A12" zoomScaleSheetLayoutView="100" workbookViewId="0">
      <selection activeCell="R19" sqref="R19:T19"/>
    </sheetView>
  </sheetViews>
  <sheetFormatPr defaultColWidth="8.85546875" defaultRowHeight="15"/>
  <cols>
    <col min="1" max="1" width="4.140625" customWidth="1"/>
    <col min="2" max="119" width="4.42578125" customWidth="1"/>
  </cols>
  <sheetData>
    <row r="1" spans="1:22" ht="17.100000000000001" customHeight="1"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spans="1:22" ht="17.100000000000001" customHeight="1"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34.5" customHeight="1">
      <c r="A3" s="352" t="s">
        <v>47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80"/>
    </row>
    <row r="4" spans="1:22" ht="17.100000000000001" customHeight="1"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Q4" s="66"/>
      <c r="R4" s="66"/>
      <c r="S4" s="66"/>
      <c r="T4" s="66"/>
      <c r="U4" s="66"/>
    </row>
    <row r="5" spans="1:22" s="139" customFormat="1" ht="21" customHeight="1">
      <c r="B5" s="215" t="s">
        <v>65</v>
      </c>
      <c r="C5" s="215"/>
      <c r="D5" s="215"/>
      <c r="E5" s="141"/>
      <c r="F5" s="214" t="str">
        <f>Report!H5</f>
        <v>SPR15120011-1</v>
      </c>
      <c r="G5" s="214"/>
      <c r="H5" s="214"/>
      <c r="I5" s="214"/>
      <c r="J5" s="214"/>
      <c r="K5" s="142"/>
      <c r="L5" s="142"/>
      <c r="M5" s="142"/>
      <c r="N5" s="69"/>
      <c r="O5" s="143"/>
      <c r="Q5" s="144" t="s">
        <v>93</v>
      </c>
      <c r="S5" s="144"/>
      <c r="T5" s="144"/>
      <c r="U5" s="69"/>
    </row>
    <row r="6" spans="1:22" ht="17.100000000000001" customHeight="1">
      <c r="B6" s="68"/>
      <c r="C6" s="68"/>
      <c r="D6" s="68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  <c r="P6" s="67"/>
      <c r="Q6" s="67"/>
      <c r="R6" s="67"/>
      <c r="S6" s="67"/>
      <c r="T6" s="67"/>
      <c r="U6" s="67"/>
    </row>
    <row r="7" spans="1:22" s="139" customFormat="1" ht="21" customHeight="1">
      <c r="B7" s="69"/>
      <c r="C7" s="69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0"/>
      <c r="T7" s="140"/>
    </row>
    <row r="8" spans="1:22" s="139" customFormat="1" ht="21" customHeight="1">
      <c r="B8" s="69"/>
      <c r="C8" s="69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0"/>
      <c r="T8" s="140"/>
    </row>
    <row r="9" spans="1:22" s="139" customFormat="1" ht="21" customHeight="1">
      <c r="B9" s="69"/>
      <c r="C9" s="69"/>
      <c r="E9" s="216"/>
      <c r="F9" s="216"/>
      <c r="G9" s="216"/>
      <c r="H9" s="217"/>
      <c r="I9" s="217"/>
      <c r="J9" s="217"/>
      <c r="K9" s="217"/>
      <c r="L9" s="217"/>
      <c r="M9" s="217"/>
      <c r="N9" s="211"/>
      <c r="O9" s="211"/>
      <c r="P9" s="211"/>
      <c r="Q9" s="211"/>
      <c r="R9" s="142"/>
      <c r="S9" s="140"/>
      <c r="T9" s="140"/>
    </row>
    <row r="10" spans="1:22" s="139" customFormat="1" ht="21" customHeight="1">
      <c r="B10" s="69"/>
      <c r="C10" s="69"/>
      <c r="E10" s="216"/>
      <c r="F10" s="216"/>
      <c r="G10" s="216"/>
      <c r="H10" s="217"/>
      <c r="I10" s="217"/>
      <c r="J10" s="217"/>
      <c r="K10" s="217"/>
      <c r="L10" s="217"/>
      <c r="M10" s="217"/>
      <c r="N10" s="211"/>
      <c r="O10" s="211"/>
      <c r="P10" s="211"/>
      <c r="Q10" s="211"/>
      <c r="R10" s="142"/>
      <c r="S10" s="140"/>
      <c r="T10" s="140"/>
    </row>
    <row r="11" spans="1:22" s="139" customFormat="1" ht="21" customHeight="1">
      <c r="B11" s="69"/>
      <c r="C11" s="69"/>
      <c r="E11" s="216"/>
      <c r="F11" s="216"/>
      <c r="G11" s="216"/>
      <c r="H11" s="217"/>
      <c r="I11" s="217"/>
      <c r="J11" s="217"/>
      <c r="K11" s="217"/>
      <c r="L11" s="217"/>
      <c r="M11" s="217"/>
      <c r="N11" s="211"/>
      <c r="O11" s="211"/>
      <c r="P11" s="211"/>
      <c r="Q11" s="211"/>
      <c r="R11" s="142"/>
      <c r="S11" s="140"/>
      <c r="T11" s="140"/>
    </row>
    <row r="12" spans="1:22" s="139" customFormat="1" ht="21" customHeight="1">
      <c r="B12" s="69"/>
      <c r="C12" s="69"/>
      <c r="E12" s="216"/>
      <c r="F12" s="216"/>
      <c r="G12" s="216"/>
      <c r="H12" s="217"/>
      <c r="I12" s="217"/>
      <c r="J12" s="217"/>
      <c r="K12" s="217"/>
      <c r="L12" s="217"/>
      <c r="M12" s="217"/>
      <c r="N12" s="211"/>
      <c r="O12" s="211"/>
      <c r="P12" s="211"/>
      <c r="Q12" s="211"/>
      <c r="R12" s="339" t="str">
        <f>'Data Record'!$X$17</f>
        <v>Unit :</v>
      </c>
      <c r="S12" s="339"/>
      <c r="T12" s="140" t="str">
        <f>'Data Record'!$Z$17</f>
        <v>µm</v>
      </c>
    </row>
    <row r="13" spans="1:22" s="139" customFormat="1" ht="21" customHeight="1">
      <c r="C13" s="353" t="s">
        <v>120</v>
      </c>
      <c r="D13" s="353"/>
      <c r="E13" s="353"/>
      <c r="F13" s="358" t="s">
        <v>121</v>
      </c>
      <c r="G13" s="359"/>
      <c r="H13" s="359"/>
      <c r="I13" s="359"/>
      <c r="J13" s="359"/>
      <c r="K13" s="359"/>
      <c r="L13" s="359"/>
      <c r="M13" s="359"/>
      <c r="N13" s="359"/>
      <c r="O13" s="360"/>
      <c r="P13" s="354" t="s">
        <v>48</v>
      </c>
      <c r="Q13" s="355"/>
      <c r="R13" s="353" t="s">
        <v>122</v>
      </c>
      <c r="S13" s="353"/>
      <c r="T13" s="353"/>
    </row>
    <row r="14" spans="1:22" s="139" customFormat="1" ht="21" customHeight="1">
      <c r="C14" s="353"/>
      <c r="D14" s="353"/>
      <c r="E14" s="353"/>
      <c r="F14" s="353">
        <v>1</v>
      </c>
      <c r="G14" s="353"/>
      <c r="H14" s="353">
        <v>2</v>
      </c>
      <c r="I14" s="353"/>
      <c r="J14" s="353">
        <v>3</v>
      </c>
      <c r="K14" s="353"/>
      <c r="L14" s="353">
        <v>4</v>
      </c>
      <c r="M14" s="353"/>
      <c r="N14" s="353">
        <v>5</v>
      </c>
      <c r="O14" s="353"/>
      <c r="P14" s="356"/>
      <c r="Q14" s="357"/>
      <c r="R14" s="353"/>
      <c r="S14" s="353"/>
      <c r="T14" s="353"/>
    </row>
    <row r="15" spans="1:22" s="139" customFormat="1" ht="23.1" customHeight="1">
      <c r="C15" s="349">
        <f>'Data Record'!$A$20</f>
        <v>25</v>
      </c>
      <c r="D15" s="349"/>
      <c r="E15" s="349"/>
      <c r="F15" s="350">
        <f>'Data Record'!$R$20</f>
        <v>0.01</v>
      </c>
      <c r="G15" s="350"/>
      <c r="H15" s="350">
        <f>'Data Record'!$R$21</f>
        <v>0.02</v>
      </c>
      <c r="I15" s="350"/>
      <c r="J15" s="350">
        <f>'Data Record'!$R$22</f>
        <v>0.03</v>
      </c>
      <c r="K15" s="350"/>
      <c r="L15" s="350">
        <f>'Data Record'!$R$23</f>
        <v>0.04</v>
      </c>
      <c r="M15" s="350"/>
      <c r="N15" s="350">
        <f>'Data Record'!$R$24</f>
        <v>0.04</v>
      </c>
      <c r="O15" s="350"/>
      <c r="P15" s="351">
        <f>MAX('Data Record'!Y20:AA24)+MIN('Data Record'!Y20:AA24)</f>
        <v>-24.95</v>
      </c>
      <c r="Q15" s="351"/>
      <c r="R15" s="348">
        <f>'Uncertainty Budget'!R7</f>
        <v>0.27014366809475882</v>
      </c>
      <c r="S15" s="348"/>
      <c r="T15" s="348"/>
    </row>
    <row r="16" spans="1:22" s="139" customFormat="1" ht="23.1" customHeight="1">
      <c r="C16" s="346">
        <f>'Data Record'!$A$25</f>
        <v>40</v>
      </c>
      <c r="D16" s="346"/>
      <c r="E16" s="346"/>
      <c r="F16" s="347">
        <f>'Data Record'!R25</f>
        <v>0.01</v>
      </c>
      <c r="G16" s="347"/>
      <c r="H16" s="347">
        <f>'Data Record'!R26</f>
        <v>0.02</v>
      </c>
      <c r="I16" s="347"/>
      <c r="J16" s="347">
        <f>'Data Record'!R27</f>
        <v>0.03</v>
      </c>
      <c r="K16" s="347"/>
      <c r="L16" s="347">
        <f>'Data Record'!R28</f>
        <v>0.04</v>
      </c>
      <c r="M16" s="347"/>
      <c r="N16" s="347">
        <f>'Data Record'!R29</f>
        <v>0.04</v>
      </c>
      <c r="O16" s="347"/>
      <c r="P16" s="340">
        <f>MAX('Data Record'!Y25:AA29)+MIN('Data Record'!Y25:AA29)</f>
        <v>-39.950000000000003</v>
      </c>
      <c r="Q16" s="340"/>
      <c r="R16" s="341">
        <f>'Uncertainty Budget'!R8</f>
        <v>0.27014398630713704</v>
      </c>
      <c r="S16" s="341"/>
      <c r="T16" s="341"/>
    </row>
    <row r="17" spans="1:22" s="139" customFormat="1" ht="23.1" customHeight="1">
      <c r="C17" s="346">
        <f>'Data Record'!$A$30</f>
        <v>50</v>
      </c>
      <c r="D17" s="346"/>
      <c r="E17" s="346"/>
      <c r="F17" s="347">
        <f>'Data Record'!R30</f>
        <v>0.01</v>
      </c>
      <c r="G17" s="347"/>
      <c r="H17" s="347">
        <f>'Data Record'!R31</f>
        <v>0.02</v>
      </c>
      <c r="I17" s="347"/>
      <c r="J17" s="347">
        <f>'Data Record'!R32</f>
        <v>0.03</v>
      </c>
      <c r="K17" s="347"/>
      <c r="L17" s="347">
        <f>'Data Record'!R28</f>
        <v>0.04</v>
      </c>
      <c r="M17" s="347"/>
      <c r="N17" s="347">
        <f>'Data Record'!R29</f>
        <v>0.04</v>
      </c>
      <c r="O17" s="347"/>
      <c r="P17" s="340">
        <f>MAX('Data Record'!Y30:AA34)+MIN('Data Record'!Y30:AA34)</f>
        <v>-49.95</v>
      </c>
      <c r="Q17" s="340"/>
      <c r="R17" s="341">
        <f>'Uncertainty Budget'!R9</f>
        <v>0.27014428003677399</v>
      </c>
      <c r="S17" s="341"/>
      <c r="T17" s="341"/>
    </row>
    <row r="18" spans="1:22" s="139" customFormat="1" ht="23.1" customHeight="1">
      <c r="C18" s="346">
        <f>'Data Record'!$A$35</f>
        <v>100</v>
      </c>
      <c r="D18" s="346"/>
      <c r="E18" s="346"/>
      <c r="F18" s="347">
        <f>'Data Record'!R35</f>
        <v>0.01</v>
      </c>
      <c r="G18" s="347"/>
      <c r="H18" s="347">
        <f>'Data Record'!R36</f>
        <v>0.02</v>
      </c>
      <c r="I18" s="347"/>
      <c r="J18" s="347">
        <f>'Data Record'!R37</f>
        <v>0.03</v>
      </c>
      <c r="K18" s="347"/>
      <c r="L18" s="347">
        <f>'Data Record'!R38</f>
        <v>0.04</v>
      </c>
      <c r="M18" s="347"/>
      <c r="N18" s="347">
        <f>'Data Record'!R39</f>
        <v>0.04</v>
      </c>
      <c r="O18" s="347"/>
      <c r="P18" s="340">
        <f>MAX('Data Record'!Y35:AA39)+MIN('Data Record'!Y35:AA39)</f>
        <v>-99.949999999999989</v>
      </c>
      <c r="Q18" s="340"/>
      <c r="R18" s="341">
        <f>'Uncertainty Budget'!R10</f>
        <v>0.27014672778555543</v>
      </c>
      <c r="S18" s="341"/>
      <c r="T18" s="341"/>
    </row>
    <row r="19" spans="1:22" s="139" customFormat="1" ht="23.1" customHeight="1">
      <c r="C19" s="346">
        <f>'Data Record'!$A$40</f>
        <v>200</v>
      </c>
      <c r="D19" s="346"/>
      <c r="E19" s="346"/>
      <c r="F19" s="347">
        <f>'Data Record'!R40</f>
        <v>0.01</v>
      </c>
      <c r="G19" s="347"/>
      <c r="H19" s="347">
        <f>'Data Record'!R41</f>
        <v>0.02</v>
      </c>
      <c r="I19" s="347"/>
      <c r="J19" s="347">
        <f>'Data Record'!R42</f>
        <v>0.03</v>
      </c>
      <c r="K19" s="347"/>
      <c r="L19" s="347">
        <f>'Data Record'!R43</f>
        <v>0.04</v>
      </c>
      <c r="M19" s="347"/>
      <c r="N19" s="347">
        <f>'Data Record'!R44</f>
        <v>0.04</v>
      </c>
      <c r="O19" s="347"/>
      <c r="P19" s="340">
        <f>MAX('Data Record'!Y40:AA44)+MIN('Data Record'!Y40:AA44)</f>
        <v>-199.95000000000002</v>
      </c>
      <c r="Q19" s="340"/>
      <c r="R19" s="341">
        <f>'Uncertainty Budget'!R11</f>
        <v>0.2701565185640929</v>
      </c>
      <c r="S19" s="341"/>
      <c r="T19" s="341"/>
    </row>
    <row r="20" spans="1:22" s="139" customFormat="1" ht="23.1" customHeight="1">
      <c r="C20" s="346">
        <f>'Data Record'!$A$45</f>
        <v>250</v>
      </c>
      <c r="D20" s="346"/>
      <c r="E20" s="346"/>
      <c r="F20" s="347">
        <f>'Data Record'!R45</f>
        <v>0.01</v>
      </c>
      <c r="G20" s="347"/>
      <c r="H20" s="347">
        <f>'Data Record'!R46</f>
        <v>0.02</v>
      </c>
      <c r="I20" s="347"/>
      <c r="J20" s="347">
        <f>'Data Record'!R47</f>
        <v>0.03</v>
      </c>
      <c r="K20" s="347"/>
      <c r="L20" s="347">
        <f>'Data Record'!R48</f>
        <v>0.04</v>
      </c>
      <c r="M20" s="347"/>
      <c r="N20" s="347">
        <f>'Data Record'!R49</f>
        <v>0.04</v>
      </c>
      <c r="O20" s="347"/>
      <c r="P20" s="340">
        <f>MAX('Data Record'!Y45:AA49)+MIN('Data Record'!Y45:AA49)</f>
        <v>-249.95000000000002</v>
      </c>
      <c r="Q20" s="340"/>
      <c r="R20" s="341">
        <f>'Uncertainty Budget'!R12</f>
        <v>0.27016386141669529</v>
      </c>
      <c r="S20" s="341"/>
      <c r="T20" s="341"/>
    </row>
    <row r="21" spans="1:22" s="139" customFormat="1" ht="23.1" customHeight="1">
      <c r="C21" s="346">
        <f>'Data Record'!$A$50</f>
        <v>300</v>
      </c>
      <c r="D21" s="346"/>
      <c r="E21" s="346"/>
      <c r="F21" s="347">
        <f>'Data Record'!R50</f>
        <v>0.01</v>
      </c>
      <c r="G21" s="347"/>
      <c r="H21" s="347">
        <f>'Data Record'!R51</f>
        <v>0.02</v>
      </c>
      <c r="I21" s="347"/>
      <c r="J21" s="347">
        <f>'Data Record'!R52</f>
        <v>0.03</v>
      </c>
      <c r="K21" s="347"/>
      <c r="L21" s="347">
        <f>'Data Record'!R53</f>
        <v>0.04</v>
      </c>
      <c r="M21" s="347"/>
      <c r="N21" s="347">
        <f>'Data Record'!R54</f>
        <v>0.04</v>
      </c>
      <c r="O21" s="347"/>
      <c r="P21" s="340">
        <f>MAX('Data Record'!Y50:AA54)+MIN('Data Record'!Y50:AA54)</f>
        <v>-299.95</v>
      </c>
      <c r="Q21" s="340"/>
      <c r="R21" s="341">
        <f>'Uncertainty Budget'!R13</f>
        <v>0.27017283574065593</v>
      </c>
      <c r="S21" s="341"/>
      <c r="T21" s="341"/>
    </row>
    <row r="22" spans="1:22" s="139" customFormat="1" ht="23.1" customHeight="1">
      <c r="C22" s="346">
        <f>'Data Record'!$A$55</f>
        <v>500</v>
      </c>
      <c r="D22" s="346"/>
      <c r="E22" s="346"/>
      <c r="F22" s="347">
        <f>'Data Record'!R55</f>
        <v>0.01</v>
      </c>
      <c r="G22" s="347"/>
      <c r="H22" s="347">
        <f>'Data Record'!R56</f>
        <v>0.02</v>
      </c>
      <c r="I22" s="347"/>
      <c r="J22" s="347">
        <f>'Data Record'!R57</f>
        <v>0.03</v>
      </c>
      <c r="K22" s="347"/>
      <c r="L22" s="347">
        <f>'Data Record'!R58</f>
        <v>0.04</v>
      </c>
      <c r="M22" s="347"/>
      <c r="N22" s="347">
        <f>'Data Record'!R59</f>
        <v>0.04</v>
      </c>
      <c r="O22" s="347"/>
      <c r="P22" s="340">
        <f>MAX('Data Record'!Y55:AA59)+MIN('Data Record'!Y55:AA59)</f>
        <v>-499.95</v>
      </c>
      <c r="Q22" s="340"/>
      <c r="R22" s="341">
        <f>'Uncertainty Budget'!R14</f>
        <v>0.27022504407496739</v>
      </c>
      <c r="S22" s="341"/>
      <c r="T22" s="341"/>
    </row>
    <row r="23" spans="1:22" s="139" customFormat="1" ht="23.1" customHeight="1">
      <c r="C23" s="346">
        <f>'Data Record'!$A$60</f>
        <v>700</v>
      </c>
      <c r="D23" s="346"/>
      <c r="E23" s="346"/>
      <c r="F23" s="347">
        <f>'Data Record'!R60</f>
        <v>0.01</v>
      </c>
      <c r="G23" s="347"/>
      <c r="H23" s="347">
        <f>'Data Record'!R61</f>
        <v>0.02</v>
      </c>
      <c r="I23" s="347"/>
      <c r="J23" s="347">
        <f>'Data Record'!R62</f>
        <v>0.03</v>
      </c>
      <c r="K23" s="347"/>
      <c r="L23" s="347">
        <f>'Data Record'!R63</f>
        <v>0.04</v>
      </c>
      <c r="M23" s="347"/>
      <c r="N23" s="347">
        <f>'Data Record'!R64</f>
        <v>0.04</v>
      </c>
      <c r="O23" s="347"/>
      <c r="P23" s="340">
        <f>MAX('Data Record'!Y60:AA64)+MIN('Data Record'!Y60:AA64)</f>
        <v>-699.95</v>
      </c>
      <c r="Q23" s="340"/>
      <c r="R23" s="341">
        <f>'Uncertainty Budget'!R15</f>
        <v>0.27030333767668963</v>
      </c>
      <c r="S23" s="341"/>
      <c r="T23" s="341"/>
    </row>
    <row r="24" spans="1:22" s="139" customFormat="1" ht="23.1" customHeight="1">
      <c r="C24" s="342">
        <f>'Data Record'!$A$65</f>
        <v>900</v>
      </c>
      <c r="D24" s="342"/>
      <c r="E24" s="342"/>
      <c r="F24" s="343">
        <f>'Data Record'!R65</f>
        <v>0.01</v>
      </c>
      <c r="G24" s="343"/>
      <c r="H24" s="343">
        <f>'Data Record'!R66</f>
        <v>0.02</v>
      </c>
      <c r="I24" s="343"/>
      <c r="J24" s="343">
        <f>'Data Record'!R67</f>
        <v>0.03</v>
      </c>
      <c r="K24" s="343"/>
      <c r="L24" s="343">
        <f>'Data Record'!R68</f>
        <v>0.04</v>
      </c>
      <c r="M24" s="343"/>
      <c r="N24" s="343">
        <f>'Data Record'!R69</f>
        <v>0.04</v>
      </c>
      <c r="O24" s="343"/>
      <c r="P24" s="344">
        <f>MAX('Data Record'!Y65:AA69)+MIN('Data Record'!Y65:AA69)</f>
        <v>-899.95</v>
      </c>
      <c r="Q24" s="344"/>
      <c r="R24" s="345">
        <f>'Uncertainty Budget'!R16</f>
        <v>0.27040769387872615</v>
      </c>
      <c r="S24" s="345"/>
      <c r="T24" s="345"/>
    </row>
    <row r="25" spans="1:22" ht="17.100000000000001" customHeight="1">
      <c r="B25" s="75"/>
      <c r="C25" s="74"/>
      <c r="D25" s="74"/>
      <c r="E25" s="76"/>
      <c r="F25" s="71"/>
      <c r="G25" s="71"/>
      <c r="H25" s="71"/>
      <c r="I25" s="71"/>
      <c r="J25" s="72"/>
      <c r="K25" s="73"/>
      <c r="L25" s="77"/>
      <c r="M25" s="78"/>
      <c r="N25" s="69"/>
      <c r="O25" s="70"/>
      <c r="P25" s="71"/>
      <c r="Q25" s="71"/>
      <c r="R25" s="71"/>
      <c r="S25" s="74"/>
      <c r="T25" s="74"/>
      <c r="U25" s="74"/>
    </row>
    <row r="26" spans="1:22" s="139" customFormat="1" ht="21" customHeight="1">
      <c r="B26" s="79"/>
      <c r="C26" s="123" t="s">
        <v>49</v>
      </c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79"/>
      <c r="U26" s="79"/>
    </row>
    <row r="27" spans="1:22" s="139" customFormat="1" ht="21" customHeight="1">
      <c r="B27" s="195"/>
      <c r="C27" s="196" t="s">
        <v>50</v>
      </c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79"/>
      <c r="U27" s="79"/>
    </row>
    <row r="28" spans="1:22" s="139" customFormat="1" ht="21" customHeight="1">
      <c r="B28" s="196" t="s">
        <v>51</v>
      </c>
      <c r="D28" s="196"/>
      <c r="E28" s="196"/>
      <c r="F28" s="196"/>
      <c r="G28" s="196"/>
      <c r="H28" s="196"/>
      <c r="I28" s="196"/>
      <c r="J28" s="196"/>
      <c r="K28" s="196"/>
      <c r="L28" s="196"/>
      <c r="M28" s="196"/>
      <c r="N28" s="196"/>
      <c r="O28" s="196"/>
      <c r="P28" s="196"/>
      <c r="Q28" s="196"/>
      <c r="R28" s="196"/>
      <c r="S28" s="196"/>
      <c r="T28" s="79"/>
      <c r="U28" s="79"/>
    </row>
    <row r="29" spans="1:22" s="139" customFormat="1" ht="21" customHeight="1">
      <c r="A29" s="338" t="s">
        <v>52</v>
      </c>
      <c r="B29" s="338"/>
      <c r="C29" s="338"/>
      <c r="D29" s="338"/>
      <c r="E29" s="338"/>
      <c r="F29" s="338"/>
      <c r="G29" s="338"/>
      <c r="H29" s="338"/>
      <c r="I29" s="338"/>
      <c r="J29" s="338"/>
      <c r="K29" s="338"/>
      <c r="L29" s="338"/>
      <c r="M29" s="338"/>
      <c r="N29" s="338"/>
      <c r="O29" s="338"/>
      <c r="P29" s="338"/>
      <c r="Q29" s="338"/>
      <c r="R29" s="338"/>
      <c r="S29" s="338"/>
      <c r="T29" s="338"/>
      <c r="U29" s="338"/>
      <c r="V29" s="338"/>
    </row>
    <row r="30" spans="1:22" ht="17.100000000000001" customHeight="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</row>
    <row r="31" spans="1:22" ht="17.100000000000001" customHeight="1"/>
    <row r="32" spans="1:22" ht="17.100000000000001" customHeight="1"/>
    <row r="33" ht="17.100000000000001" customHeight="1"/>
    <row r="34" ht="17.100000000000001" customHeight="1"/>
    <row r="35" ht="17.100000000000001" customHeight="1"/>
    <row r="36" ht="17.100000000000001" customHeight="1"/>
    <row r="37" ht="17.100000000000001" customHeight="1"/>
    <row r="38" ht="17.100000000000001" customHeight="1"/>
    <row r="39" ht="17.100000000000001" customHeight="1"/>
    <row r="40" ht="17.100000000000001" customHeight="1"/>
    <row r="41" ht="17.100000000000001" customHeight="1"/>
    <row r="42" ht="17.100000000000001" customHeight="1"/>
    <row r="43" ht="17.100000000000001" customHeight="1"/>
    <row r="44" ht="17.100000000000001" customHeight="1"/>
    <row r="45" ht="17.100000000000001" customHeight="1"/>
    <row r="46" ht="17.100000000000001" customHeight="1"/>
    <row r="47" ht="17.100000000000001" customHeight="1"/>
    <row r="48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  <row r="210" ht="17.100000000000001" customHeight="1"/>
    <row r="211" ht="17.100000000000001" customHeight="1"/>
    <row r="212" ht="17.100000000000001" customHeight="1"/>
    <row r="213" ht="17.100000000000001" customHeight="1"/>
    <row r="214" ht="17.100000000000001" customHeight="1"/>
    <row r="215" ht="17.100000000000001" customHeight="1"/>
    <row r="216" ht="17.100000000000001" customHeight="1"/>
    <row r="217" ht="17.100000000000001" customHeight="1"/>
    <row r="218" ht="17.100000000000001" customHeight="1"/>
    <row r="219" ht="17.100000000000001" customHeight="1"/>
    <row r="220" ht="17.100000000000001" customHeight="1"/>
    <row r="221" ht="17.100000000000001" customHeight="1"/>
    <row r="222" ht="17.100000000000001" customHeight="1"/>
    <row r="223" ht="17.100000000000001" customHeight="1"/>
    <row r="224" ht="17.100000000000001" customHeight="1"/>
    <row r="225" ht="17.100000000000001" customHeight="1"/>
    <row r="226" ht="17.100000000000001" customHeight="1"/>
    <row r="227" ht="17.100000000000001" customHeight="1"/>
    <row r="228" ht="17.100000000000001" customHeight="1"/>
    <row r="229" ht="17.100000000000001" customHeight="1"/>
    <row r="230" ht="17.100000000000001" customHeight="1"/>
    <row r="231" ht="17.100000000000001" customHeight="1"/>
    <row r="232" ht="17.100000000000001" customHeight="1"/>
    <row r="233" ht="17.100000000000001" customHeight="1"/>
    <row r="234" ht="17.100000000000001" customHeight="1"/>
    <row r="235" ht="17.100000000000001" customHeight="1"/>
    <row r="236" ht="17.100000000000001" customHeight="1"/>
    <row r="237" ht="17.100000000000001" customHeight="1"/>
    <row r="238" ht="17.100000000000001" customHeight="1"/>
    <row r="239" ht="17.100000000000001" customHeight="1"/>
  </sheetData>
  <mergeCells count="92">
    <mergeCell ref="A3:U3"/>
    <mergeCell ref="C13:E14"/>
    <mergeCell ref="P13:Q14"/>
    <mergeCell ref="R13:T14"/>
    <mergeCell ref="F14:G14"/>
    <mergeCell ref="H14:I14"/>
    <mergeCell ref="J14:K14"/>
    <mergeCell ref="L14:M14"/>
    <mergeCell ref="N14:O14"/>
    <mergeCell ref="F13:O13"/>
    <mergeCell ref="R15:T15"/>
    <mergeCell ref="C16:E16"/>
    <mergeCell ref="F16:G16"/>
    <mergeCell ref="H16:I16"/>
    <mergeCell ref="J16:K16"/>
    <mergeCell ref="L16:M16"/>
    <mergeCell ref="N16:O16"/>
    <mergeCell ref="P16:Q16"/>
    <mergeCell ref="R16:T16"/>
    <mergeCell ref="C15:E15"/>
    <mergeCell ref="F15:G15"/>
    <mergeCell ref="H15:I15"/>
    <mergeCell ref="J15:K15"/>
    <mergeCell ref="L15:M15"/>
    <mergeCell ref="N15:O15"/>
    <mergeCell ref="P15:Q15"/>
    <mergeCell ref="C17:E17"/>
    <mergeCell ref="F17:G17"/>
    <mergeCell ref="H17:I17"/>
    <mergeCell ref="J17:K17"/>
    <mergeCell ref="L17:M17"/>
    <mergeCell ref="C18:E18"/>
    <mergeCell ref="F18:G18"/>
    <mergeCell ref="H18:I18"/>
    <mergeCell ref="J18:K18"/>
    <mergeCell ref="L18:M18"/>
    <mergeCell ref="C21:E21"/>
    <mergeCell ref="F21:G21"/>
    <mergeCell ref="H21:I21"/>
    <mergeCell ref="J21:K21"/>
    <mergeCell ref="P19:Q19"/>
    <mergeCell ref="C20:E20"/>
    <mergeCell ref="F20:G20"/>
    <mergeCell ref="H20:I20"/>
    <mergeCell ref="J20:K20"/>
    <mergeCell ref="L20:M20"/>
    <mergeCell ref="C19:E19"/>
    <mergeCell ref="F19:G19"/>
    <mergeCell ref="H19:I19"/>
    <mergeCell ref="J19:K19"/>
    <mergeCell ref="L19:M19"/>
    <mergeCell ref="N19:O19"/>
    <mergeCell ref="C22:E22"/>
    <mergeCell ref="F22:G22"/>
    <mergeCell ref="H22:I22"/>
    <mergeCell ref="J22:K22"/>
    <mergeCell ref="L22:M22"/>
    <mergeCell ref="L21:M21"/>
    <mergeCell ref="N20:O20"/>
    <mergeCell ref="R19:T19"/>
    <mergeCell ref="P17:Q17"/>
    <mergeCell ref="R17:T17"/>
    <mergeCell ref="N18:O18"/>
    <mergeCell ref="P18:Q18"/>
    <mergeCell ref="R18:T18"/>
    <mergeCell ref="N17:O17"/>
    <mergeCell ref="N21:O21"/>
    <mergeCell ref="P21:Q21"/>
    <mergeCell ref="R21:T21"/>
    <mergeCell ref="P20:Q20"/>
    <mergeCell ref="R20:T20"/>
    <mergeCell ref="L23:M23"/>
    <mergeCell ref="N23:O23"/>
    <mergeCell ref="N22:O22"/>
    <mergeCell ref="P22:Q22"/>
    <mergeCell ref="R22:T22"/>
    <mergeCell ref="A29:V29"/>
    <mergeCell ref="R12:S12"/>
    <mergeCell ref="P23:Q23"/>
    <mergeCell ref="R23:T23"/>
    <mergeCell ref="C24:E24"/>
    <mergeCell ref="F24:G24"/>
    <mergeCell ref="H24:I24"/>
    <mergeCell ref="J24:K24"/>
    <mergeCell ref="L24:M24"/>
    <mergeCell ref="N24:O24"/>
    <mergeCell ref="P24:Q24"/>
    <mergeCell ref="R24:T24"/>
    <mergeCell ref="C23:E23"/>
    <mergeCell ref="F23:G23"/>
    <mergeCell ref="H23:I23"/>
    <mergeCell ref="J23:K23"/>
  </mergeCells>
  <phoneticPr fontId="66" type="noConversion"/>
  <pageMargins left="0.23622047244094491" right="0" top="0.98425196850393704" bottom="0" header="0" footer="0"/>
  <pageSetup paperSize="9" orientation="portrait" r:id="rId1"/>
  <headerFooter>
    <oddFooter>&amp;R&amp;"Gulim,Regular"&amp;10SP-FM-04-15 Rev.0</oddFooter>
  </headerFooter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IV128"/>
  <sheetViews>
    <sheetView topLeftCell="B1" workbookViewId="0">
      <selection activeCell="Q7" sqref="Q7:Q16"/>
    </sheetView>
  </sheetViews>
  <sheetFormatPr defaultColWidth="7.42578125" defaultRowHeight="15"/>
  <cols>
    <col min="1" max="1" width="1.140625" style="9" customWidth="1"/>
    <col min="2" max="18" width="9.7109375" style="9" customWidth="1"/>
    <col min="19" max="19" width="1.42578125" style="9" customWidth="1"/>
    <col min="20" max="20" width="17.85546875" customWidth="1"/>
    <col min="21" max="21" width="15.140625" customWidth="1"/>
    <col min="22" max="25" width="9" customWidth="1"/>
    <col min="26" max="254" width="9" style="9" customWidth="1"/>
    <col min="255" max="255" width="1.140625" style="9" customWidth="1"/>
    <col min="256" max="16384" width="7.42578125" style="9"/>
  </cols>
  <sheetData>
    <row r="1" spans="1:256">
      <c r="B1" s="10"/>
      <c r="C1" s="10"/>
      <c r="D1" s="10"/>
      <c r="E1" s="10"/>
      <c r="F1" s="10"/>
      <c r="G1" s="10"/>
    </row>
    <row r="2" spans="1:256" ht="23.25">
      <c r="B2" s="361" t="s">
        <v>85</v>
      </c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</row>
    <row r="3" spans="1:256">
      <c r="B3" s="362"/>
      <c r="C3" s="362"/>
      <c r="D3" s="362"/>
      <c r="E3" s="362"/>
      <c r="F3" s="362"/>
      <c r="G3" s="362"/>
      <c r="H3" s="11"/>
      <c r="I3" s="11"/>
      <c r="J3" s="11"/>
      <c r="K3" s="11"/>
      <c r="R3" s="11"/>
    </row>
    <row r="4" spans="1:256">
      <c r="B4" s="363" t="s">
        <v>10</v>
      </c>
      <c r="C4" s="364"/>
      <c r="D4" s="363" t="s">
        <v>11</v>
      </c>
      <c r="E4" s="364"/>
      <c r="F4" s="363" t="s">
        <v>55</v>
      </c>
      <c r="G4" s="364"/>
      <c r="H4" s="363" t="s">
        <v>56</v>
      </c>
      <c r="I4" s="364"/>
      <c r="J4" s="365" t="s">
        <v>16</v>
      </c>
      <c r="K4" s="366"/>
      <c r="L4" s="363" t="s">
        <v>57</v>
      </c>
      <c r="M4" s="364"/>
      <c r="N4" s="367" t="s">
        <v>12</v>
      </c>
      <c r="O4" s="367" t="s">
        <v>13</v>
      </c>
      <c r="P4" s="367" t="s">
        <v>108</v>
      </c>
      <c r="Q4" s="367" t="s">
        <v>109</v>
      </c>
      <c r="R4" s="188" t="s">
        <v>110</v>
      </c>
      <c r="Z4" s="12"/>
      <c r="AA4" s="12"/>
      <c r="AB4" s="12"/>
    </row>
    <row r="5" spans="1:256">
      <c r="B5" s="369" t="str">
        <f>'Data Record'!Z17</f>
        <v>µm</v>
      </c>
      <c r="C5" s="370"/>
      <c r="D5" s="369" t="str">
        <f>B5</f>
        <v>µm</v>
      </c>
      <c r="E5" s="370"/>
      <c r="F5" s="369" t="str">
        <f>D5</f>
        <v>µm</v>
      </c>
      <c r="G5" s="370"/>
      <c r="H5" s="369" t="str">
        <f>F5</f>
        <v>µm</v>
      </c>
      <c r="I5" s="370"/>
      <c r="J5" s="369" t="str">
        <f>H5</f>
        <v>µm</v>
      </c>
      <c r="K5" s="370"/>
      <c r="L5" s="369" t="str">
        <f>J5</f>
        <v>µm</v>
      </c>
      <c r="M5" s="370"/>
      <c r="N5" s="368"/>
      <c r="O5" s="368"/>
      <c r="P5" s="368"/>
      <c r="Q5" s="368"/>
      <c r="R5" s="189" t="str">
        <f>L5</f>
        <v>µm</v>
      </c>
      <c r="Z5" s="12"/>
      <c r="AA5" s="12"/>
      <c r="AB5" s="12"/>
    </row>
    <row r="6" spans="1:256" ht="18.75">
      <c r="B6" s="371" t="s">
        <v>4</v>
      </c>
      <c r="C6" s="372"/>
      <c r="D6" s="13" t="s">
        <v>4</v>
      </c>
      <c r="E6" s="14" t="s">
        <v>13</v>
      </c>
      <c r="F6" s="13" t="s">
        <v>4</v>
      </c>
      <c r="G6" s="14" t="s">
        <v>13</v>
      </c>
      <c r="H6" s="13" t="s">
        <v>4</v>
      </c>
      <c r="I6" s="14" t="s">
        <v>13</v>
      </c>
      <c r="J6" s="13" t="s">
        <v>4</v>
      </c>
      <c r="K6" s="14" t="s">
        <v>13</v>
      </c>
      <c r="L6" s="13" t="s">
        <v>4</v>
      </c>
      <c r="M6" s="14" t="s">
        <v>13</v>
      </c>
      <c r="N6" s="13" t="s">
        <v>4</v>
      </c>
      <c r="O6" s="13" t="s">
        <v>4</v>
      </c>
      <c r="P6" s="13" t="s">
        <v>4</v>
      </c>
      <c r="Q6" s="15" t="s">
        <v>4</v>
      </c>
      <c r="R6" s="190" t="s">
        <v>4</v>
      </c>
      <c r="S6" s="33"/>
      <c r="Z6" s="12"/>
      <c r="AA6" s="12"/>
      <c r="AB6" s="12"/>
    </row>
    <row r="7" spans="1:256" ht="18.75">
      <c r="A7" s="12"/>
      <c r="B7" s="373">
        <f>'Data Record'!A20</f>
        <v>25</v>
      </c>
      <c r="C7" s="374"/>
      <c r="D7" s="18">
        <f>'Data Record'!U20</f>
        <v>6.5192024052026449E-3</v>
      </c>
      <c r="E7" s="17">
        <f t="shared" ref="E7:E20" si="0">D7/1</f>
        <v>6.5192024052026449E-3</v>
      </c>
      <c r="F7" s="191">
        <f>'Cert of STD'!D4</f>
        <v>0.21</v>
      </c>
      <c r="G7" s="17">
        <f t="shared" ref="G7:G20" si="1">F7/2</f>
        <v>0.105</v>
      </c>
      <c r="H7" s="19">
        <f>U37*1000000/2</f>
        <v>0.14673184599757955</v>
      </c>
      <c r="I7" s="19">
        <f t="shared" ref="I7:I20" si="2">H7/SQRT(3)</f>
        <v>8.4715670785393271E-2</v>
      </c>
      <c r="J7" s="19">
        <f t="shared" ref="J7:J20" si="3">((B7)*(11.5*10^-6)*1)</f>
        <v>2.875E-4</v>
      </c>
      <c r="K7" s="19">
        <f t="shared" ref="K7:K20" si="4">J7/SQRT(3)</f>
        <v>1.6598820239201742E-4</v>
      </c>
      <c r="L7" s="18">
        <f>0.0001/2</f>
        <v>5.0000000000000002E-5</v>
      </c>
      <c r="M7" s="19">
        <f t="shared" ref="M7:M20" si="5">(L7/SQRT(3))</f>
        <v>2.8867513459481293E-5</v>
      </c>
      <c r="N7" s="17">
        <f>SQRT(E7^2+G7^2+I7^2+K7^2+M7^2)</f>
        <v>0.1350713635899031</v>
      </c>
      <c r="O7" s="20">
        <f>E7/1</f>
        <v>6.5192024052026449E-3</v>
      </c>
      <c r="P7" s="21">
        <f>IF(D7=0,"∞",(N7^4/(D7^4/3)))</f>
        <v>552836.27436927659</v>
      </c>
      <c r="Q7" s="16">
        <f>IF(P7="∞",2,_xlfn.T.INV.2T(0.0455,P7))</f>
        <v>2.000006966057998</v>
      </c>
      <c r="R7" s="192">
        <f>N7*Q7</f>
        <v>0.27014366809475882</v>
      </c>
      <c r="S7" s="33"/>
      <c r="Z7" s="12"/>
      <c r="AA7" s="12"/>
      <c r="AB7" s="12"/>
    </row>
    <row r="8" spans="1:256" ht="18.75">
      <c r="A8" s="12"/>
      <c r="B8" s="373">
        <f>'Data Record'!A25</f>
        <v>40</v>
      </c>
      <c r="C8" s="374"/>
      <c r="D8" s="18">
        <f>'Data Record'!U25</f>
        <v>6.5192024052026449E-3</v>
      </c>
      <c r="E8" s="17">
        <f t="shared" si="0"/>
        <v>6.5192024052026449E-3</v>
      </c>
      <c r="F8" s="191">
        <f>'Cert of STD'!D4</f>
        <v>0.21</v>
      </c>
      <c r="G8" s="17">
        <f t="shared" si="1"/>
        <v>0.105</v>
      </c>
      <c r="H8" s="19">
        <f>H7</f>
        <v>0.14673184599757955</v>
      </c>
      <c r="I8" s="19">
        <f t="shared" si="2"/>
        <v>8.4715670785393271E-2</v>
      </c>
      <c r="J8" s="19">
        <f t="shared" si="3"/>
        <v>4.6000000000000001E-4</v>
      </c>
      <c r="K8" s="19">
        <f t="shared" si="4"/>
        <v>2.6558112382722785E-4</v>
      </c>
      <c r="L8" s="18">
        <f>L7</f>
        <v>5.0000000000000002E-5</v>
      </c>
      <c r="M8" s="19">
        <f t="shared" si="5"/>
        <v>2.8867513459481293E-5</v>
      </c>
      <c r="N8" s="17">
        <f t="shared" ref="N8:N20" si="6">SQRT(E8^2+G8^2+I8^2+K8^2+M8^2)</f>
        <v>0.13507152269551786</v>
      </c>
      <c r="O8" s="20">
        <f t="shared" ref="O8:O20" si="7">E8/1</f>
        <v>6.5192024052026449E-3</v>
      </c>
      <c r="P8" s="21">
        <f t="shared" ref="P8:P16" si="8">IF(D8=0,"∞",(N8^4/(D8^4/3)))</f>
        <v>552838.87920003792</v>
      </c>
      <c r="Q8" s="16">
        <f t="shared" ref="Q8:Q16" si="9">IF(P8="∞",2,_xlfn.T.INV.2T(0.0455,P8))</f>
        <v>2.0000069660582964</v>
      </c>
      <c r="R8" s="192">
        <f t="shared" ref="R8:R20" si="10">N8*Q8</f>
        <v>0.27014398630713704</v>
      </c>
      <c r="S8" s="33"/>
      <c r="Z8" s="12"/>
      <c r="AA8" s="12"/>
      <c r="AB8" s="12"/>
    </row>
    <row r="9" spans="1:256" ht="18.75">
      <c r="A9" s="12"/>
      <c r="B9" s="373">
        <f>'Data Record'!A30</f>
        <v>50</v>
      </c>
      <c r="C9" s="374"/>
      <c r="D9" s="18">
        <f>'Data Record'!U30</f>
        <v>6.5192024052026449E-3</v>
      </c>
      <c r="E9" s="17">
        <f t="shared" si="0"/>
        <v>6.5192024052026449E-3</v>
      </c>
      <c r="F9" s="191">
        <f>'Cert of STD'!D4</f>
        <v>0.21</v>
      </c>
      <c r="G9" s="17">
        <f t="shared" si="1"/>
        <v>0.105</v>
      </c>
      <c r="H9" s="19">
        <f t="shared" ref="H9:H20" si="11">H8</f>
        <v>0.14673184599757955</v>
      </c>
      <c r="I9" s="19">
        <f t="shared" si="2"/>
        <v>8.4715670785393271E-2</v>
      </c>
      <c r="J9" s="19">
        <f t="shared" si="3"/>
        <v>5.7499999999999999E-4</v>
      </c>
      <c r="K9" s="19">
        <f t="shared" si="4"/>
        <v>3.3197640478403484E-4</v>
      </c>
      <c r="L9" s="18">
        <f t="shared" ref="L9:L20" si="12">L8</f>
        <v>5.0000000000000002E-5</v>
      </c>
      <c r="M9" s="19">
        <f t="shared" si="5"/>
        <v>2.8867513459481293E-5</v>
      </c>
      <c r="N9" s="17">
        <f t="shared" si="6"/>
        <v>0.13507166956207287</v>
      </c>
      <c r="O9" s="20">
        <f t="shared" si="7"/>
        <v>6.5192024052026449E-3</v>
      </c>
      <c r="P9" s="21">
        <f t="shared" si="8"/>
        <v>552841.28366464935</v>
      </c>
      <c r="Q9" s="16">
        <f t="shared" si="9"/>
        <v>2.0000069660250097</v>
      </c>
      <c r="R9" s="192">
        <f t="shared" si="10"/>
        <v>0.27014428003677399</v>
      </c>
      <c r="S9" s="31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</row>
    <row r="10" spans="1:256" ht="18.75">
      <c r="A10" s="12"/>
      <c r="B10" s="373">
        <f>'Data Record'!A35</f>
        <v>100</v>
      </c>
      <c r="C10" s="374"/>
      <c r="D10" s="18">
        <f>'Data Record'!U35</f>
        <v>6.5192024052026449E-3</v>
      </c>
      <c r="E10" s="17">
        <f t="shared" si="0"/>
        <v>6.5192024052026449E-3</v>
      </c>
      <c r="F10" s="191">
        <f>'Cert of STD'!D4</f>
        <v>0.21</v>
      </c>
      <c r="G10" s="17">
        <f t="shared" si="1"/>
        <v>0.105</v>
      </c>
      <c r="H10" s="19">
        <f t="shared" si="11"/>
        <v>0.14673184599757955</v>
      </c>
      <c r="I10" s="19">
        <f t="shared" si="2"/>
        <v>8.4715670785393271E-2</v>
      </c>
      <c r="J10" s="19">
        <f t="shared" si="3"/>
        <v>1.15E-3</v>
      </c>
      <c r="K10" s="19">
        <f t="shared" si="4"/>
        <v>6.6395280956806969E-4</v>
      </c>
      <c r="L10" s="18">
        <f t="shared" si="12"/>
        <v>5.0000000000000002E-5</v>
      </c>
      <c r="M10" s="19">
        <f t="shared" si="5"/>
        <v>2.8867513459481293E-5</v>
      </c>
      <c r="N10" s="17">
        <f t="shared" si="6"/>
        <v>0.13507289344382092</v>
      </c>
      <c r="O10" s="20">
        <f t="shared" si="7"/>
        <v>6.5192024052026449E-3</v>
      </c>
      <c r="P10" s="21">
        <f t="shared" si="8"/>
        <v>552861.32107308751</v>
      </c>
      <c r="Q10" s="16">
        <f t="shared" si="9"/>
        <v>2.0000069658529522</v>
      </c>
      <c r="R10" s="192">
        <f t="shared" si="10"/>
        <v>0.27014672778555543</v>
      </c>
      <c r="S10" s="31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</row>
    <row r="11" spans="1:256" ht="18.75">
      <c r="A11" s="12"/>
      <c r="B11" s="373">
        <f>'Data Record'!A40</f>
        <v>200</v>
      </c>
      <c r="C11" s="374"/>
      <c r="D11" s="18">
        <f>'Data Record'!U40</f>
        <v>6.5192024052026449E-3</v>
      </c>
      <c r="E11" s="17">
        <f t="shared" si="0"/>
        <v>6.5192024052026449E-3</v>
      </c>
      <c r="F11" s="191">
        <f>'Cert of STD'!D4</f>
        <v>0.21</v>
      </c>
      <c r="G11" s="17">
        <f t="shared" si="1"/>
        <v>0.105</v>
      </c>
      <c r="H11" s="19">
        <f t="shared" si="11"/>
        <v>0.14673184599757955</v>
      </c>
      <c r="I11" s="19">
        <f t="shared" si="2"/>
        <v>8.4715670785393271E-2</v>
      </c>
      <c r="J11" s="19">
        <f t="shared" si="3"/>
        <v>2.3E-3</v>
      </c>
      <c r="K11" s="19">
        <f t="shared" si="4"/>
        <v>1.3279056191361394E-3</v>
      </c>
      <c r="L11" s="18">
        <f t="shared" si="12"/>
        <v>5.0000000000000002E-5</v>
      </c>
      <c r="M11" s="19">
        <f t="shared" si="5"/>
        <v>2.8867513459481293E-5</v>
      </c>
      <c r="N11" s="17">
        <f t="shared" si="6"/>
        <v>0.1350777888599225</v>
      </c>
      <c r="O11" s="20">
        <f t="shared" si="7"/>
        <v>6.5192024052026449E-3</v>
      </c>
      <c r="P11" s="21">
        <f t="shared" si="8"/>
        <v>552941.4743379954</v>
      </c>
      <c r="Q11" s="16">
        <f t="shared" si="9"/>
        <v>2.0000069652032049</v>
      </c>
      <c r="R11" s="192">
        <f t="shared" si="10"/>
        <v>0.2701565185640929</v>
      </c>
      <c r="S11" s="31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</row>
    <row r="12" spans="1:256" ht="18.75">
      <c r="A12" s="12"/>
      <c r="B12" s="373">
        <f>'Data Record'!A45</f>
        <v>250</v>
      </c>
      <c r="C12" s="374"/>
      <c r="D12" s="18">
        <f>'Data Record'!U45</f>
        <v>6.5192024052026449E-3</v>
      </c>
      <c r="E12" s="17">
        <f t="shared" si="0"/>
        <v>6.5192024052026449E-3</v>
      </c>
      <c r="F12" s="191">
        <f>'Cert of STD'!D4</f>
        <v>0.21</v>
      </c>
      <c r="G12" s="17">
        <f t="shared" si="1"/>
        <v>0.105</v>
      </c>
      <c r="H12" s="19">
        <f t="shared" si="11"/>
        <v>0.14673184599757955</v>
      </c>
      <c r="I12" s="19">
        <f t="shared" si="2"/>
        <v>8.4715670785393271E-2</v>
      </c>
      <c r="J12" s="19">
        <f t="shared" si="3"/>
        <v>2.875E-3</v>
      </c>
      <c r="K12" s="19">
        <f t="shared" si="4"/>
        <v>1.6598820239201741E-3</v>
      </c>
      <c r="L12" s="18">
        <f t="shared" si="12"/>
        <v>5.0000000000000002E-5</v>
      </c>
      <c r="M12" s="19">
        <f t="shared" si="5"/>
        <v>2.8867513459481293E-5</v>
      </c>
      <c r="N12" s="17">
        <f t="shared" si="6"/>
        <v>0.13508146030557192</v>
      </c>
      <c r="O12" s="20">
        <f t="shared" si="7"/>
        <v>6.5192024052026449E-3</v>
      </c>
      <c r="P12" s="21">
        <f t="shared" si="8"/>
        <v>553001.59309938876</v>
      </c>
      <c r="Q12" s="16">
        <f t="shared" si="9"/>
        <v>2.0000069647274268</v>
      </c>
      <c r="R12" s="192">
        <f t="shared" si="10"/>
        <v>0.27016386141669529</v>
      </c>
      <c r="S12" s="31"/>
      <c r="T12" s="12"/>
      <c r="U12" s="12"/>
      <c r="V12" s="12"/>
      <c r="W12" s="12"/>
      <c r="X12" s="12"/>
      <c r="Y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</row>
    <row r="13" spans="1:256" ht="18.75">
      <c r="A13" s="12"/>
      <c r="B13" s="373">
        <f>'Data Record'!A50</f>
        <v>300</v>
      </c>
      <c r="C13" s="374"/>
      <c r="D13" s="18">
        <f>'Data Record'!U50</f>
        <v>6.5192024052026449E-3</v>
      </c>
      <c r="E13" s="17">
        <f t="shared" si="0"/>
        <v>6.5192024052026449E-3</v>
      </c>
      <c r="F13" s="191">
        <f>'Cert of STD'!D4</f>
        <v>0.21</v>
      </c>
      <c r="G13" s="17">
        <f t="shared" si="1"/>
        <v>0.105</v>
      </c>
      <c r="H13" s="19">
        <f t="shared" si="11"/>
        <v>0.14673184599757955</v>
      </c>
      <c r="I13" s="19">
        <f t="shared" si="2"/>
        <v>8.4715670785393271E-2</v>
      </c>
      <c r="J13" s="19">
        <f t="shared" si="3"/>
        <v>3.4499999999999999E-3</v>
      </c>
      <c r="K13" s="19">
        <f t="shared" si="4"/>
        <v>1.9918584287042088E-3</v>
      </c>
      <c r="L13" s="18">
        <f t="shared" si="12"/>
        <v>5.0000000000000002E-5</v>
      </c>
      <c r="M13" s="19">
        <f t="shared" si="5"/>
        <v>2.8867513459481293E-5</v>
      </c>
      <c r="N13" s="17">
        <f t="shared" si="6"/>
        <v>0.1350859474925222</v>
      </c>
      <c r="O13" s="20">
        <f t="shared" si="7"/>
        <v>6.5192024052026449E-3</v>
      </c>
      <c r="P13" s="21">
        <f t="shared" si="8"/>
        <v>553075.07602361427</v>
      </c>
      <c r="Q13" s="16">
        <f t="shared" si="9"/>
        <v>2.0000069641263876</v>
      </c>
      <c r="R13" s="192">
        <f t="shared" si="10"/>
        <v>0.27017283574065593</v>
      </c>
      <c r="S13" s="31"/>
      <c r="T13" s="12"/>
      <c r="U13" s="12"/>
      <c r="V13" s="12"/>
      <c r="W13" s="12"/>
      <c r="X13" s="12"/>
      <c r="Y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</row>
    <row r="14" spans="1:256" ht="18.75">
      <c r="A14" s="12"/>
      <c r="B14" s="373">
        <f>'Data Record'!A55</f>
        <v>500</v>
      </c>
      <c r="C14" s="374"/>
      <c r="D14" s="18">
        <f>'Data Record'!U55</f>
        <v>6.5192024052026449E-3</v>
      </c>
      <c r="E14" s="17">
        <f t="shared" si="0"/>
        <v>6.5192024052026449E-3</v>
      </c>
      <c r="F14" s="191">
        <f>'Cert of STD'!D4</f>
        <v>0.21</v>
      </c>
      <c r="G14" s="17">
        <f t="shared" si="1"/>
        <v>0.105</v>
      </c>
      <c r="H14" s="19">
        <f t="shared" si="11"/>
        <v>0.14673184599757955</v>
      </c>
      <c r="I14" s="19">
        <f t="shared" si="2"/>
        <v>8.4715670785393271E-2</v>
      </c>
      <c r="J14" s="19">
        <f t="shared" si="3"/>
        <v>5.7499999999999999E-3</v>
      </c>
      <c r="K14" s="19">
        <f t="shared" si="4"/>
        <v>3.3197640478403482E-3</v>
      </c>
      <c r="L14" s="18">
        <f t="shared" si="12"/>
        <v>5.0000000000000002E-5</v>
      </c>
      <c r="M14" s="19">
        <f t="shared" si="5"/>
        <v>2.8867513459481293E-5</v>
      </c>
      <c r="N14" s="17">
        <f t="shared" si="6"/>
        <v>0.13511205180621674</v>
      </c>
      <c r="O14" s="20">
        <f t="shared" si="7"/>
        <v>6.5192024052026449E-3</v>
      </c>
      <c r="P14" s="21">
        <f t="shared" si="8"/>
        <v>553502.70986808673</v>
      </c>
      <c r="Q14" s="16">
        <f t="shared" si="9"/>
        <v>2.000006960611739</v>
      </c>
      <c r="R14" s="192">
        <f t="shared" si="10"/>
        <v>0.27022504407496739</v>
      </c>
      <c r="S14" s="31"/>
      <c r="T14" s="12"/>
      <c r="U14" s="12"/>
      <c r="V14" s="12"/>
      <c r="W14" s="12"/>
      <c r="X14" s="12"/>
      <c r="Y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</row>
    <row r="15" spans="1:256" ht="18.75">
      <c r="A15" s="12"/>
      <c r="B15" s="373">
        <f>'Data Record'!A60</f>
        <v>700</v>
      </c>
      <c r="C15" s="374"/>
      <c r="D15" s="18">
        <f>'Data Record'!U60</f>
        <v>6.5192024052026449E-3</v>
      </c>
      <c r="E15" s="17">
        <f t="shared" si="0"/>
        <v>6.5192024052026449E-3</v>
      </c>
      <c r="F15" s="191">
        <f>'Cert of STD'!D4</f>
        <v>0.21</v>
      </c>
      <c r="G15" s="17">
        <f t="shared" si="1"/>
        <v>0.105</v>
      </c>
      <c r="H15" s="19">
        <f t="shared" si="11"/>
        <v>0.14673184599757955</v>
      </c>
      <c r="I15" s="19">
        <f t="shared" si="2"/>
        <v>8.4715670785393271E-2</v>
      </c>
      <c r="J15" s="19">
        <f t="shared" si="3"/>
        <v>8.0499999999999999E-3</v>
      </c>
      <c r="K15" s="19">
        <f t="shared" si="4"/>
        <v>4.6476696669764872E-3</v>
      </c>
      <c r="L15" s="18">
        <f t="shared" si="12"/>
        <v>5.0000000000000002E-5</v>
      </c>
      <c r="M15" s="19">
        <f t="shared" si="5"/>
        <v>2.8867513459481293E-5</v>
      </c>
      <c r="N15" s="17">
        <f t="shared" si="6"/>
        <v>0.13515119882296936</v>
      </c>
      <c r="O15" s="20">
        <f t="shared" si="7"/>
        <v>6.5192024052026449E-3</v>
      </c>
      <c r="P15" s="21">
        <f t="shared" si="8"/>
        <v>554144.47049334203</v>
      </c>
      <c r="Q15" s="16">
        <f t="shared" si="9"/>
        <v>2.0000069554007593</v>
      </c>
      <c r="R15" s="192">
        <f t="shared" si="10"/>
        <v>0.27030333767668963</v>
      </c>
      <c r="S15" s="31"/>
      <c r="T15" s="12"/>
      <c r="U15" s="12"/>
      <c r="V15" s="12"/>
      <c r="W15" s="12"/>
      <c r="X15" s="12"/>
      <c r="Y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</row>
    <row r="16" spans="1:256" ht="18.75">
      <c r="A16" s="12"/>
      <c r="B16" s="373">
        <f>'Data Record'!A65</f>
        <v>900</v>
      </c>
      <c r="C16" s="374"/>
      <c r="D16" s="18">
        <f>'Data Record'!U65</f>
        <v>6.5192024052026449E-3</v>
      </c>
      <c r="E16" s="17">
        <f t="shared" si="0"/>
        <v>6.5192024052026449E-3</v>
      </c>
      <c r="F16" s="191">
        <f>'Cert of STD'!D4</f>
        <v>0.21</v>
      </c>
      <c r="G16" s="17">
        <f t="shared" si="1"/>
        <v>0.105</v>
      </c>
      <c r="H16" s="19">
        <f t="shared" si="11"/>
        <v>0.14673184599757955</v>
      </c>
      <c r="I16" s="19">
        <f t="shared" si="2"/>
        <v>8.4715670785393271E-2</v>
      </c>
      <c r="J16" s="19">
        <f t="shared" si="3"/>
        <v>1.035E-2</v>
      </c>
      <c r="K16" s="19">
        <f t="shared" si="4"/>
        <v>5.975575286112627E-3</v>
      </c>
      <c r="L16" s="18">
        <f t="shared" si="12"/>
        <v>5.0000000000000002E-5</v>
      </c>
      <c r="M16" s="19">
        <f t="shared" si="5"/>
        <v>2.8867513459481293E-5</v>
      </c>
      <c r="N16" s="17">
        <f t="shared" si="6"/>
        <v>0.13520337721356099</v>
      </c>
      <c r="O16" s="20">
        <f t="shared" si="7"/>
        <v>6.5192024052026449E-3</v>
      </c>
      <c r="P16" s="21">
        <f t="shared" si="8"/>
        <v>555000.72972963681</v>
      </c>
      <c r="Q16" s="16">
        <f t="shared" si="9"/>
        <v>2.0000069484329721</v>
      </c>
      <c r="R16" s="192">
        <f t="shared" si="10"/>
        <v>0.27040769387872615</v>
      </c>
      <c r="S16" s="31"/>
      <c r="T16" s="12"/>
      <c r="U16" s="12"/>
      <c r="V16" s="12"/>
      <c r="W16" s="12"/>
      <c r="X16" s="12"/>
      <c r="Y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</row>
    <row r="17" spans="1:256" ht="18.75" hidden="1">
      <c r="A17" s="12"/>
      <c r="B17" s="373"/>
      <c r="C17" s="374"/>
      <c r="D17" s="18">
        <f>'Data Record'!T30</f>
        <v>0</v>
      </c>
      <c r="E17" s="17">
        <f t="shared" si="0"/>
        <v>0</v>
      </c>
      <c r="F17" s="191" t="e">
        <f>'[1]Cert of STD'!F3</f>
        <v>#REF!</v>
      </c>
      <c r="G17" s="17" t="e">
        <f t="shared" si="1"/>
        <v>#REF!</v>
      </c>
      <c r="H17" s="19">
        <f t="shared" si="11"/>
        <v>0.14673184599757955</v>
      </c>
      <c r="I17" s="19">
        <f t="shared" si="2"/>
        <v>8.4715670785393271E-2</v>
      </c>
      <c r="J17" s="19">
        <f t="shared" si="3"/>
        <v>0</v>
      </c>
      <c r="K17" s="19">
        <f t="shared" si="4"/>
        <v>0</v>
      </c>
      <c r="L17" s="18">
        <f t="shared" si="12"/>
        <v>5.0000000000000002E-5</v>
      </c>
      <c r="M17" s="19">
        <f t="shared" si="5"/>
        <v>2.8867513459481293E-5</v>
      </c>
      <c r="N17" s="17" t="e">
        <f t="shared" si="6"/>
        <v>#REF!</v>
      </c>
      <c r="O17" s="20">
        <f t="shared" si="7"/>
        <v>0</v>
      </c>
      <c r="P17" s="21" t="e">
        <f t="shared" ref="P17:P20" si="13">(N17^4)/(((IF(O17&lt;=0,0.001,O17)^4)/9))</f>
        <v>#REF!</v>
      </c>
      <c r="Q17" s="16" t="e">
        <f t="shared" ref="Q17:Q20" si="14">IF(P17&gt;0,"2.00",TINV(0.0455,P17))</f>
        <v>#REF!</v>
      </c>
      <c r="R17" s="218" t="e">
        <f t="shared" si="10"/>
        <v>#REF!</v>
      </c>
      <c r="S17" s="12"/>
      <c r="T17" s="12"/>
      <c r="U17" s="12"/>
      <c r="V17" s="12"/>
      <c r="W17" s="12"/>
      <c r="X17" s="12"/>
      <c r="Y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</row>
    <row r="18" spans="1:256" ht="18.75" hidden="1">
      <c r="A18" s="12"/>
      <c r="B18" s="373"/>
      <c r="C18" s="374"/>
      <c r="D18" s="18">
        <f>'Data Record'!T31</f>
        <v>0</v>
      </c>
      <c r="E18" s="17">
        <f t="shared" si="0"/>
        <v>0</v>
      </c>
      <c r="F18" s="191" t="e">
        <f>'[1]Cert of STD'!F3</f>
        <v>#REF!</v>
      </c>
      <c r="G18" s="17" t="e">
        <f t="shared" si="1"/>
        <v>#REF!</v>
      </c>
      <c r="H18" s="19">
        <f t="shared" si="11"/>
        <v>0.14673184599757955</v>
      </c>
      <c r="I18" s="19">
        <f t="shared" si="2"/>
        <v>8.4715670785393271E-2</v>
      </c>
      <c r="J18" s="19">
        <f t="shared" si="3"/>
        <v>0</v>
      </c>
      <c r="K18" s="19">
        <f t="shared" si="4"/>
        <v>0</v>
      </c>
      <c r="L18" s="18">
        <f t="shared" si="12"/>
        <v>5.0000000000000002E-5</v>
      </c>
      <c r="M18" s="19">
        <f t="shared" si="5"/>
        <v>2.8867513459481293E-5</v>
      </c>
      <c r="N18" s="17" t="e">
        <f t="shared" si="6"/>
        <v>#REF!</v>
      </c>
      <c r="O18" s="20">
        <f t="shared" si="7"/>
        <v>0</v>
      </c>
      <c r="P18" s="21" t="e">
        <f t="shared" si="13"/>
        <v>#REF!</v>
      </c>
      <c r="Q18" s="16" t="e">
        <f t="shared" si="14"/>
        <v>#REF!</v>
      </c>
      <c r="R18" s="218" t="e">
        <f t="shared" si="10"/>
        <v>#REF!</v>
      </c>
      <c r="S18" s="12"/>
      <c r="T18" s="12"/>
      <c r="U18" s="12"/>
      <c r="V18" s="12"/>
      <c r="W18" s="12"/>
      <c r="X18" s="12"/>
      <c r="Y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</row>
    <row r="19" spans="1:256" ht="18.75" hidden="1">
      <c r="B19" s="373"/>
      <c r="C19" s="374"/>
      <c r="D19" s="18">
        <f>'Data Record'!T32</f>
        <v>0</v>
      </c>
      <c r="E19" s="17">
        <f t="shared" si="0"/>
        <v>0</v>
      </c>
      <c r="F19" s="191" t="e">
        <f>'[1]Cert of STD'!F3</f>
        <v>#REF!</v>
      </c>
      <c r="G19" s="17" t="e">
        <f t="shared" si="1"/>
        <v>#REF!</v>
      </c>
      <c r="H19" s="19">
        <f>H18</f>
        <v>0.14673184599757955</v>
      </c>
      <c r="I19" s="19">
        <f t="shared" si="2"/>
        <v>8.4715670785393271E-2</v>
      </c>
      <c r="J19" s="19">
        <f t="shared" si="3"/>
        <v>0</v>
      </c>
      <c r="K19" s="19">
        <f t="shared" si="4"/>
        <v>0</v>
      </c>
      <c r="L19" s="18">
        <f t="shared" si="12"/>
        <v>5.0000000000000002E-5</v>
      </c>
      <c r="M19" s="19">
        <f t="shared" si="5"/>
        <v>2.8867513459481293E-5</v>
      </c>
      <c r="N19" s="17" t="e">
        <f t="shared" si="6"/>
        <v>#REF!</v>
      </c>
      <c r="O19" s="20">
        <f t="shared" si="7"/>
        <v>0</v>
      </c>
      <c r="P19" s="21" t="e">
        <f t="shared" si="13"/>
        <v>#REF!</v>
      </c>
      <c r="Q19" s="16" t="e">
        <f t="shared" si="14"/>
        <v>#REF!</v>
      </c>
      <c r="R19" s="218" t="e">
        <f t="shared" si="10"/>
        <v>#REF!</v>
      </c>
      <c r="S19" s="12"/>
      <c r="T19" s="12"/>
      <c r="U19" s="12"/>
      <c r="V19" s="12"/>
      <c r="W19" s="12"/>
      <c r="X19" s="12"/>
      <c r="Y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</row>
    <row r="20" spans="1:256" ht="18.75" hidden="1">
      <c r="B20" s="373"/>
      <c r="C20" s="374"/>
      <c r="D20" s="18">
        <f>'Data Record'!T33</f>
        <v>0</v>
      </c>
      <c r="E20" s="17">
        <f t="shared" si="0"/>
        <v>0</v>
      </c>
      <c r="F20" s="191" t="e">
        <f>'[1]Cert of STD'!F3</f>
        <v>#REF!</v>
      </c>
      <c r="G20" s="17" t="e">
        <f t="shared" si="1"/>
        <v>#REF!</v>
      </c>
      <c r="H20" s="19">
        <f t="shared" si="11"/>
        <v>0.14673184599757955</v>
      </c>
      <c r="I20" s="19">
        <f t="shared" si="2"/>
        <v>8.4715670785393271E-2</v>
      </c>
      <c r="J20" s="19">
        <f t="shared" si="3"/>
        <v>0</v>
      </c>
      <c r="K20" s="19">
        <f t="shared" si="4"/>
        <v>0</v>
      </c>
      <c r="L20" s="18">
        <f t="shared" si="12"/>
        <v>5.0000000000000002E-5</v>
      </c>
      <c r="M20" s="19">
        <f t="shared" si="5"/>
        <v>2.8867513459481293E-5</v>
      </c>
      <c r="N20" s="17" t="e">
        <f t="shared" si="6"/>
        <v>#REF!</v>
      </c>
      <c r="O20" s="20">
        <f t="shared" si="7"/>
        <v>0</v>
      </c>
      <c r="P20" s="21" t="e">
        <f t="shared" si="13"/>
        <v>#REF!</v>
      </c>
      <c r="Q20" s="16" t="e">
        <f t="shared" si="14"/>
        <v>#REF!</v>
      </c>
      <c r="R20" s="218" t="e">
        <f t="shared" si="10"/>
        <v>#REF!</v>
      </c>
      <c r="S20" s="12"/>
      <c r="T20" s="12"/>
      <c r="U20" s="12"/>
      <c r="V20" s="12"/>
      <c r="W20" s="12"/>
      <c r="X20" s="12"/>
      <c r="Y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</row>
    <row r="21" spans="1:256" ht="12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87"/>
      <c r="R21" s="88"/>
      <c r="S21" s="12"/>
      <c r="T21" s="12"/>
      <c r="U21" s="12"/>
      <c r="V21" s="12"/>
      <c r="W21" s="12"/>
      <c r="X21" s="12"/>
      <c r="Y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</row>
    <row r="22" spans="1:256" ht="12">
      <c r="B22" s="22"/>
      <c r="C22" s="22"/>
      <c r="D22" s="22"/>
      <c r="E22" s="22"/>
      <c r="F22" s="22"/>
      <c r="G22" s="22"/>
      <c r="H22" s="22" t="s">
        <v>56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12"/>
      <c r="T22" s="12"/>
      <c r="U22" s="12"/>
      <c r="V22" s="12"/>
      <c r="W22" s="12"/>
      <c r="X22" s="12"/>
      <c r="Y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</row>
    <row r="23" spans="1:256" ht="21.75">
      <c r="B23" s="22"/>
      <c r="C23" s="22"/>
      <c r="D23" s="22"/>
      <c r="E23" s="22"/>
      <c r="F23" s="22"/>
      <c r="G23" s="22"/>
      <c r="H23" s="81" t="s">
        <v>58</v>
      </c>
      <c r="I23" s="375">
        <f>(1-0.28)/(PI()*2*10^11)</f>
        <v>1.1459155902616464E-12</v>
      </c>
      <c r="J23" s="375"/>
      <c r="K23" s="82"/>
      <c r="L23" s="83"/>
      <c r="M23" s="83"/>
      <c r="N23" s="22"/>
      <c r="O23" s="22"/>
      <c r="P23" s="22"/>
      <c r="Q23" s="22"/>
      <c r="R23" s="22"/>
      <c r="S23" s="12"/>
      <c r="T23" s="12"/>
      <c r="U23" s="12"/>
      <c r="V23" s="12"/>
      <c r="W23" s="12"/>
      <c r="X23" s="12"/>
      <c r="Y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</row>
    <row r="24" spans="1:256" ht="21.75">
      <c r="A24" s="23"/>
      <c r="B24" s="22"/>
      <c r="C24" s="22"/>
      <c r="D24" s="22"/>
      <c r="E24" s="22"/>
      <c r="F24" s="22"/>
      <c r="G24" s="22"/>
      <c r="H24" s="81" t="s">
        <v>59</v>
      </c>
      <c r="I24" s="375">
        <f>(1-0.28)/(PI()*2*10^11)</f>
        <v>1.1459155902616464E-12</v>
      </c>
      <c r="J24" s="375"/>
      <c r="K24" s="82"/>
      <c r="L24" s="83"/>
      <c r="M24" s="83"/>
      <c r="N24" s="22"/>
      <c r="O24" s="22"/>
      <c r="P24" s="22"/>
      <c r="Q24" s="22"/>
      <c r="R24" s="22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</row>
    <row r="25" spans="1:256" ht="21.75">
      <c r="A25" s="23"/>
      <c r="B25" s="22"/>
      <c r="C25" s="22"/>
      <c r="D25" s="22"/>
      <c r="E25" s="22"/>
      <c r="F25" s="22"/>
      <c r="G25" s="22"/>
      <c r="H25" s="84" t="s">
        <v>60</v>
      </c>
      <c r="I25" s="375">
        <f>(2.9/(2.5/1000))*(I23+I24)*(1+LN((0.0025^3)/((I23+I24)*2.9*((300/1000)/2))))</f>
        <v>2.8339031758891741E-8</v>
      </c>
      <c r="J25" s="375"/>
      <c r="K25" s="85" t="s">
        <v>61</v>
      </c>
      <c r="L25" s="86" t="s">
        <v>62</v>
      </c>
      <c r="M25" s="193">
        <f>I25*10^3</f>
        <v>2.8339031758891741E-5</v>
      </c>
      <c r="N25" s="22" t="s">
        <v>14</v>
      </c>
      <c r="O25" s="22"/>
      <c r="P25" s="22"/>
      <c r="Q25" s="22"/>
      <c r="R25" s="22"/>
      <c r="S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</row>
    <row r="26" spans="1:256" ht="21.75">
      <c r="A26" s="23"/>
      <c r="B26" s="22"/>
      <c r="C26" s="22"/>
      <c r="D26" s="22"/>
      <c r="E26" s="22"/>
      <c r="F26" s="22"/>
      <c r="G26" s="22"/>
      <c r="H26" s="83"/>
      <c r="I26" s="83"/>
      <c r="J26" s="83"/>
      <c r="K26" s="83"/>
      <c r="L26" s="83"/>
      <c r="M26" s="83"/>
      <c r="N26" s="22"/>
      <c r="O26" s="22"/>
      <c r="P26" s="22"/>
      <c r="Q26" s="22"/>
      <c r="R26" s="22"/>
      <c r="S26" s="23"/>
      <c r="T26" s="219" t="s">
        <v>126</v>
      </c>
      <c r="U26" s="220"/>
      <c r="V26" s="221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</row>
    <row r="27" spans="1:256" ht="21.75">
      <c r="A27" s="23"/>
      <c r="B27" s="22"/>
      <c r="C27" s="22"/>
      <c r="D27" s="22"/>
      <c r="E27" s="22"/>
      <c r="F27" s="22"/>
      <c r="G27" s="22"/>
      <c r="H27" s="83"/>
      <c r="I27" s="83"/>
      <c r="J27" s="83"/>
      <c r="K27" s="83"/>
      <c r="L27" s="83"/>
      <c r="M27" s="83"/>
      <c r="N27" s="22"/>
      <c r="O27" s="22"/>
      <c r="P27" s="22"/>
      <c r="Q27" s="22"/>
      <c r="R27" s="22"/>
      <c r="S27" s="23"/>
      <c r="T27" s="222" t="s">
        <v>125</v>
      </c>
      <c r="U27" s="223" t="s">
        <v>4</v>
      </c>
      <c r="V27" s="224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</row>
    <row r="28" spans="1:256" ht="14.25">
      <c r="A28" s="2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3"/>
      <c r="T28" s="225" t="s">
        <v>124</v>
      </c>
      <c r="U28" s="226">
        <v>2.2999999999999998</v>
      </c>
      <c r="V28" s="224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</row>
    <row r="29" spans="1:256" ht="14.25">
      <c r="A29" s="23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3"/>
      <c r="T29" s="227" t="s">
        <v>123</v>
      </c>
      <c r="U29" s="228">
        <v>0.02</v>
      </c>
      <c r="V29" s="224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</row>
    <row r="30" spans="1:256" ht="18.75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3"/>
      <c r="T30" s="225" t="s">
        <v>130</v>
      </c>
      <c r="U30" s="226">
        <v>0.28000000000000003</v>
      </c>
      <c r="V30" s="224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  <c r="IV30" s="23"/>
    </row>
    <row r="31" spans="1:256" ht="18">
      <c r="A31" s="23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  <c r="T31" s="227" t="s">
        <v>131</v>
      </c>
      <c r="U31" s="228">
        <v>0.28000000000000003</v>
      </c>
      <c r="V31" s="224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</row>
    <row r="32" spans="1:256" ht="18.75">
      <c r="A32" s="23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3"/>
      <c r="T32" s="225" t="s">
        <v>132</v>
      </c>
      <c r="U32" s="229">
        <v>200000000000</v>
      </c>
      <c r="V32" s="224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  <c r="IU32" s="23"/>
      <c r="IV32" s="23"/>
    </row>
    <row r="33" spans="1:256" ht="18.75">
      <c r="A33" s="23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3"/>
      <c r="T33" s="230" t="s">
        <v>133</v>
      </c>
      <c r="U33" s="231">
        <v>200000000000</v>
      </c>
      <c r="V33" s="224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</row>
    <row r="34" spans="1:256" ht="14.25">
      <c r="A34" s="23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3"/>
      <c r="T34" s="232"/>
      <c r="U34" s="232"/>
      <c r="V34" s="23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  <c r="ID34" s="23"/>
      <c r="IE34" s="23"/>
      <c r="IF34" s="23"/>
      <c r="IG34" s="23"/>
      <c r="IH34" s="23"/>
      <c r="II34" s="23"/>
      <c r="IJ34" s="23"/>
      <c r="IK34" s="23"/>
      <c r="IL34" s="23"/>
      <c r="IM34" s="23"/>
      <c r="IN34" s="23"/>
      <c r="IO34" s="23"/>
      <c r="IP34" s="23"/>
      <c r="IQ34" s="23"/>
      <c r="IR34" s="23"/>
      <c r="IS34" s="23"/>
      <c r="IT34" s="23"/>
      <c r="IU34" s="23"/>
      <c r="IV34" s="23"/>
    </row>
    <row r="35" spans="1:256" ht="14.25">
      <c r="A35" s="23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3"/>
      <c r="T35" s="234"/>
      <c r="U35" s="234"/>
      <c r="V35" s="23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  <c r="ID35" s="23"/>
      <c r="IE35" s="23"/>
      <c r="IF35" s="23"/>
      <c r="IG35" s="23"/>
      <c r="IH35" s="23"/>
      <c r="II35" s="23"/>
      <c r="IJ35" s="23"/>
      <c r="IK35" s="23"/>
      <c r="IL35" s="23"/>
      <c r="IM35" s="23"/>
      <c r="IN35" s="23"/>
      <c r="IO35" s="23"/>
      <c r="IP35" s="23"/>
      <c r="IQ35" s="23"/>
      <c r="IR35" s="23"/>
      <c r="IS35" s="23"/>
      <c r="IT35" s="23"/>
      <c r="IU35" s="23"/>
      <c r="IV35" s="23"/>
    </row>
    <row r="36" spans="1:256" ht="18.75">
      <c r="A36" s="23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3"/>
      <c r="T36" s="235" t="s">
        <v>127</v>
      </c>
      <c r="U36" s="236">
        <f>((9*U28^2)/(8*U29))*((1-U30^2)/U32+(1-U31^2)/U33)^2</f>
        <v>2.5273368575999993E-20</v>
      </c>
      <c r="V36" s="221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</row>
    <row r="37" spans="1:256" ht="18.75">
      <c r="A37" s="23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3"/>
      <c r="T37" s="237" t="s">
        <v>128</v>
      </c>
      <c r="U37" s="238">
        <f>POWER(U36,1/3)</f>
        <v>2.9346369199515908E-7</v>
      </c>
      <c r="V37" s="224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  <c r="ID37" s="23"/>
      <c r="IE37" s="23"/>
      <c r="IF37" s="23"/>
      <c r="IG37" s="23"/>
      <c r="IH37" s="23"/>
      <c r="II37" s="23"/>
      <c r="IJ37" s="23"/>
      <c r="IK37" s="23"/>
      <c r="IL37" s="23"/>
      <c r="IM37" s="23"/>
      <c r="IN37" s="23"/>
      <c r="IO37" s="23"/>
      <c r="IP37" s="23"/>
      <c r="IQ37" s="23"/>
      <c r="IR37" s="23"/>
      <c r="IS37" s="23"/>
      <c r="IT37" s="23"/>
      <c r="IU37" s="23"/>
      <c r="IV37" s="23"/>
    </row>
    <row r="38" spans="1:256" ht="18.75">
      <c r="A38" s="23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3"/>
      <c r="T38" s="232" t="s">
        <v>129</v>
      </c>
      <c r="U38" s="239">
        <f>U37/SQRT(3)</f>
        <v>1.6943134157078654E-7</v>
      </c>
      <c r="V38" s="233" t="s">
        <v>61</v>
      </c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  <c r="ID38" s="23"/>
      <c r="IE38" s="23"/>
      <c r="IF38" s="23"/>
      <c r="IG38" s="23"/>
      <c r="IH38" s="23"/>
      <c r="II38" s="23"/>
      <c r="IJ38" s="23"/>
      <c r="IK38" s="23"/>
      <c r="IL38" s="23"/>
      <c r="IM38" s="23"/>
      <c r="IN38" s="23"/>
      <c r="IO38" s="23"/>
      <c r="IP38" s="23"/>
      <c r="IQ38" s="23"/>
      <c r="IR38" s="23"/>
      <c r="IS38" s="23"/>
      <c r="IT38" s="23"/>
      <c r="IU38" s="23"/>
      <c r="IV38" s="23"/>
    </row>
    <row r="39" spans="1:256" ht="14.25">
      <c r="A39" s="23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3"/>
      <c r="T39" s="233"/>
      <c r="U39" s="233">
        <f>U38*1000</f>
        <v>1.6943134157078655E-4</v>
      </c>
      <c r="V39" s="233" t="s">
        <v>14</v>
      </c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  <c r="ID39" s="23"/>
      <c r="IE39" s="23"/>
      <c r="IF39" s="23"/>
      <c r="IG39" s="23"/>
      <c r="IH39" s="23"/>
      <c r="II39" s="23"/>
      <c r="IJ39" s="23"/>
      <c r="IK39" s="23"/>
      <c r="IL39" s="23"/>
      <c r="IM39" s="23"/>
      <c r="IN39" s="23"/>
      <c r="IO39" s="23"/>
      <c r="IP39" s="23"/>
      <c r="IQ39" s="23"/>
      <c r="IR39" s="23"/>
      <c r="IS39" s="23"/>
      <c r="IT39" s="23"/>
      <c r="IU39" s="23"/>
      <c r="IV39" s="23"/>
    </row>
    <row r="40" spans="1:256" ht="12">
      <c r="A40" s="23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  <c r="IT40" s="23"/>
      <c r="IU40" s="23"/>
      <c r="IV40" s="23"/>
    </row>
    <row r="41" spans="1:256" ht="12">
      <c r="A41" s="23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  <c r="IV41" s="23"/>
    </row>
    <row r="42" spans="1:256" ht="12">
      <c r="A42" s="23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</row>
    <row r="43" spans="1:256" ht="12">
      <c r="A43" s="23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</row>
    <row r="44" spans="1:256" ht="12">
      <c r="A44" s="23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</row>
    <row r="45" spans="1:256" ht="12">
      <c r="A45" s="23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  <c r="IR45" s="23"/>
      <c r="IS45" s="23"/>
      <c r="IT45" s="23"/>
      <c r="IU45" s="23"/>
      <c r="IV45" s="23"/>
    </row>
    <row r="46" spans="1:256" ht="12">
      <c r="A46" s="23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</row>
    <row r="47" spans="1:256" ht="12">
      <c r="A47" s="23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</row>
    <row r="48" spans="1:256" ht="12">
      <c r="A48" s="23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</row>
    <row r="49" spans="1:256" ht="12">
      <c r="A49" s="23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</row>
    <row r="50" spans="1:256" ht="12">
      <c r="A50" s="23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</row>
    <row r="51" spans="1:256" ht="12">
      <c r="A51" s="23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</row>
    <row r="52" spans="1:256" ht="12">
      <c r="A52" s="23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</row>
    <row r="53" spans="1:256" ht="12">
      <c r="A53" s="23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</row>
    <row r="54" spans="1:256" ht="12">
      <c r="A54" s="23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</row>
    <row r="55" spans="1:256" ht="12">
      <c r="A55" s="23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</row>
    <row r="56" spans="1:256" ht="12">
      <c r="A56" s="23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</row>
    <row r="57" spans="1:256" ht="12">
      <c r="A57" s="23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</row>
    <row r="58" spans="1:256" ht="12">
      <c r="A58" s="23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</row>
    <row r="59" spans="1:256" ht="12">
      <c r="A59" s="23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</row>
    <row r="60" spans="1:256" ht="12">
      <c r="A60" s="23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</row>
    <row r="61" spans="1:256" ht="12">
      <c r="A61" s="23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</row>
    <row r="62" spans="1:256" ht="12">
      <c r="A62" s="23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</row>
    <row r="63" spans="1:256" ht="12">
      <c r="A63" s="23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</row>
    <row r="64" spans="1:256" ht="12">
      <c r="A64" s="23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</row>
    <row r="65" spans="1:256" ht="12">
      <c r="A65" s="23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</row>
    <row r="66" spans="1:256" ht="12">
      <c r="A66" s="23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</row>
    <row r="67" spans="1:256" ht="12">
      <c r="A67" s="23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  <c r="IT67" s="23"/>
      <c r="IU67" s="23"/>
      <c r="IV67" s="23"/>
    </row>
    <row r="68" spans="1:256" ht="12">
      <c r="A68" s="23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</row>
    <row r="69" spans="1:256" ht="12">
      <c r="A69" s="23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</row>
    <row r="70" spans="1:256" ht="12">
      <c r="A70" s="23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</row>
    <row r="71" spans="1:256" ht="12">
      <c r="A71" s="23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  <c r="FY71" s="23"/>
      <c r="FZ71" s="23"/>
      <c r="GA71" s="23"/>
      <c r="GB71" s="23"/>
      <c r="GC71" s="23"/>
      <c r="GD71" s="23"/>
      <c r="GE71" s="23"/>
      <c r="GF71" s="23"/>
      <c r="GG71" s="23"/>
      <c r="GH71" s="23"/>
      <c r="GI71" s="23"/>
      <c r="GJ71" s="23"/>
      <c r="GK71" s="23"/>
      <c r="GL71" s="23"/>
      <c r="GM71" s="23"/>
      <c r="GN71" s="23"/>
      <c r="GO71" s="23"/>
      <c r="GP71" s="23"/>
      <c r="GQ71" s="23"/>
      <c r="GR71" s="23"/>
      <c r="GS71" s="23"/>
      <c r="GT71" s="23"/>
      <c r="GU71" s="23"/>
      <c r="GV71" s="23"/>
      <c r="GW71" s="23"/>
      <c r="GX71" s="23"/>
      <c r="GY71" s="23"/>
      <c r="GZ71" s="23"/>
      <c r="HA71" s="23"/>
      <c r="HB71" s="23"/>
      <c r="HC71" s="23"/>
      <c r="HD71" s="23"/>
      <c r="HE71" s="23"/>
      <c r="HF71" s="23"/>
      <c r="HG71" s="23"/>
      <c r="HH71" s="23"/>
      <c r="HI71" s="23"/>
      <c r="HJ71" s="23"/>
      <c r="HK71" s="23"/>
      <c r="HL71" s="23"/>
      <c r="HM71" s="23"/>
      <c r="HN71" s="23"/>
      <c r="HO71" s="23"/>
      <c r="HP71" s="23"/>
      <c r="HQ71" s="23"/>
      <c r="HR71" s="23"/>
      <c r="HS71" s="23"/>
      <c r="HT71" s="23"/>
      <c r="HU71" s="23"/>
      <c r="HV71" s="23"/>
      <c r="HW71" s="23"/>
      <c r="HX71" s="23"/>
      <c r="HY71" s="23"/>
      <c r="HZ71" s="23"/>
      <c r="IA71" s="23"/>
      <c r="IB71" s="23"/>
      <c r="IC71" s="23"/>
      <c r="ID71" s="23"/>
      <c r="IE71" s="23"/>
      <c r="IF71" s="23"/>
      <c r="IG71" s="23"/>
      <c r="IH71" s="23"/>
      <c r="II71" s="23"/>
      <c r="IJ71" s="23"/>
      <c r="IK71" s="23"/>
      <c r="IL71" s="23"/>
      <c r="IM71" s="23"/>
      <c r="IN71" s="23"/>
      <c r="IO71" s="23"/>
      <c r="IP71" s="23"/>
      <c r="IQ71" s="23"/>
      <c r="IR71" s="23"/>
      <c r="IS71" s="23"/>
      <c r="IT71" s="23"/>
      <c r="IU71" s="23"/>
      <c r="IV71" s="23"/>
    </row>
    <row r="72" spans="1:256" ht="12">
      <c r="A72" s="23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  <c r="FY72" s="23"/>
      <c r="FZ72" s="23"/>
      <c r="GA72" s="23"/>
      <c r="GB72" s="23"/>
      <c r="GC72" s="23"/>
      <c r="GD72" s="23"/>
      <c r="GE72" s="23"/>
      <c r="GF72" s="23"/>
      <c r="GG72" s="23"/>
      <c r="GH72" s="23"/>
      <c r="GI72" s="23"/>
      <c r="GJ72" s="23"/>
      <c r="GK72" s="23"/>
      <c r="GL72" s="23"/>
      <c r="GM72" s="23"/>
      <c r="GN72" s="23"/>
      <c r="GO72" s="23"/>
      <c r="GP72" s="23"/>
      <c r="GQ72" s="23"/>
      <c r="GR72" s="23"/>
      <c r="GS72" s="23"/>
      <c r="GT72" s="23"/>
      <c r="GU72" s="23"/>
      <c r="GV72" s="23"/>
      <c r="GW72" s="23"/>
      <c r="GX72" s="23"/>
      <c r="GY72" s="23"/>
      <c r="GZ72" s="23"/>
      <c r="HA72" s="23"/>
      <c r="HB72" s="23"/>
      <c r="HC72" s="23"/>
      <c r="HD72" s="23"/>
      <c r="HE72" s="23"/>
      <c r="HF72" s="23"/>
      <c r="HG72" s="23"/>
      <c r="HH72" s="23"/>
      <c r="HI72" s="23"/>
      <c r="HJ72" s="23"/>
      <c r="HK72" s="23"/>
      <c r="HL72" s="23"/>
      <c r="HM72" s="23"/>
      <c r="HN72" s="23"/>
      <c r="HO72" s="23"/>
      <c r="HP72" s="23"/>
      <c r="HQ72" s="23"/>
      <c r="HR72" s="23"/>
      <c r="HS72" s="23"/>
      <c r="HT72" s="23"/>
      <c r="HU72" s="23"/>
      <c r="HV72" s="23"/>
      <c r="HW72" s="23"/>
      <c r="HX72" s="23"/>
      <c r="HY72" s="23"/>
      <c r="HZ72" s="23"/>
      <c r="IA72" s="23"/>
      <c r="IB72" s="23"/>
      <c r="IC72" s="23"/>
      <c r="ID72" s="23"/>
      <c r="IE72" s="23"/>
      <c r="IF72" s="23"/>
      <c r="IG72" s="23"/>
      <c r="IH72" s="23"/>
      <c r="II72" s="23"/>
      <c r="IJ72" s="23"/>
      <c r="IK72" s="23"/>
      <c r="IL72" s="23"/>
      <c r="IM72" s="23"/>
      <c r="IN72" s="23"/>
      <c r="IO72" s="23"/>
      <c r="IP72" s="23"/>
      <c r="IQ72" s="23"/>
      <c r="IR72" s="23"/>
      <c r="IS72" s="23"/>
      <c r="IT72" s="23"/>
      <c r="IU72" s="23"/>
      <c r="IV72" s="23"/>
    </row>
    <row r="73" spans="1:256" ht="12">
      <c r="A73" s="23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  <c r="FY73" s="23"/>
      <c r="FZ73" s="23"/>
      <c r="GA73" s="23"/>
      <c r="GB73" s="23"/>
      <c r="GC73" s="23"/>
      <c r="GD73" s="23"/>
      <c r="GE73" s="23"/>
      <c r="GF73" s="23"/>
      <c r="GG73" s="23"/>
      <c r="GH73" s="23"/>
      <c r="GI73" s="23"/>
      <c r="GJ73" s="23"/>
      <c r="GK73" s="23"/>
      <c r="GL73" s="23"/>
      <c r="GM73" s="23"/>
      <c r="GN73" s="23"/>
      <c r="GO73" s="23"/>
      <c r="GP73" s="23"/>
      <c r="GQ73" s="23"/>
      <c r="GR73" s="23"/>
      <c r="GS73" s="23"/>
      <c r="GT73" s="23"/>
      <c r="GU73" s="23"/>
      <c r="GV73" s="23"/>
      <c r="GW73" s="23"/>
      <c r="GX73" s="23"/>
      <c r="GY73" s="23"/>
      <c r="GZ73" s="23"/>
      <c r="HA73" s="23"/>
      <c r="HB73" s="23"/>
      <c r="HC73" s="23"/>
      <c r="HD73" s="23"/>
      <c r="HE73" s="23"/>
      <c r="HF73" s="23"/>
      <c r="HG73" s="23"/>
      <c r="HH73" s="23"/>
      <c r="HI73" s="23"/>
      <c r="HJ73" s="23"/>
      <c r="HK73" s="23"/>
      <c r="HL73" s="23"/>
      <c r="HM73" s="23"/>
      <c r="HN73" s="23"/>
      <c r="HO73" s="23"/>
      <c r="HP73" s="23"/>
      <c r="HQ73" s="23"/>
      <c r="HR73" s="23"/>
      <c r="HS73" s="23"/>
      <c r="HT73" s="23"/>
      <c r="HU73" s="23"/>
      <c r="HV73" s="23"/>
      <c r="HW73" s="23"/>
      <c r="HX73" s="23"/>
      <c r="HY73" s="23"/>
      <c r="HZ73" s="23"/>
      <c r="IA73" s="23"/>
      <c r="IB73" s="23"/>
      <c r="IC73" s="23"/>
      <c r="ID73" s="23"/>
      <c r="IE73" s="23"/>
      <c r="IF73" s="23"/>
      <c r="IG73" s="23"/>
      <c r="IH73" s="23"/>
      <c r="II73" s="23"/>
      <c r="IJ73" s="23"/>
      <c r="IK73" s="23"/>
      <c r="IL73" s="23"/>
      <c r="IM73" s="23"/>
      <c r="IN73" s="23"/>
      <c r="IO73" s="23"/>
      <c r="IP73" s="23"/>
      <c r="IQ73" s="23"/>
      <c r="IR73" s="23"/>
      <c r="IS73" s="23"/>
      <c r="IT73" s="23"/>
      <c r="IU73" s="23"/>
      <c r="IV73" s="23"/>
    </row>
    <row r="74" spans="1:256" ht="12">
      <c r="A74" s="23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  <c r="FY74" s="23"/>
      <c r="FZ74" s="23"/>
      <c r="GA74" s="23"/>
      <c r="GB74" s="23"/>
      <c r="GC74" s="23"/>
      <c r="GD74" s="23"/>
      <c r="GE74" s="23"/>
      <c r="GF74" s="23"/>
      <c r="GG74" s="23"/>
      <c r="GH74" s="23"/>
      <c r="GI74" s="23"/>
      <c r="GJ74" s="23"/>
      <c r="GK74" s="23"/>
      <c r="GL74" s="23"/>
      <c r="GM74" s="23"/>
      <c r="GN74" s="23"/>
      <c r="GO74" s="23"/>
      <c r="GP74" s="23"/>
      <c r="GQ74" s="23"/>
      <c r="GR74" s="23"/>
      <c r="GS74" s="23"/>
      <c r="GT74" s="23"/>
      <c r="GU74" s="23"/>
      <c r="GV74" s="23"/>
      <c r="GW74" s="23"/>
      <c r="GX74" s="23"/>
      <c r="GY74" s="23"/>
      <c r="GZ74" s="23"/>
      <c r="HA74" s="23"/>
      <c r="HB74" s="23"/>
      <c r="HC74" s="23"/>
      <c r="HD74" s="23"/>
      <c r="HE74" s="23"/>
      <c r="HF74" s="23"/>
      <c r="HG74" s="23"/>
      <c r="HH74" s="23"/>
      <c r="HI74" s="23"/>
      <c r="HJ74" s="23"/>
      <c r="HK74" s="23"/>
      <c r="HL74" s="23"/>
      <c r="HM74" s="23"/>
      <c r="HN74" s="23"/>
      <c r="HO74" s="23"/>
      <c r="HP74" s="23"/>
      <c r="HQ74" s="23"/>
      <c r="HR74" s="23"/>
      <c r="HS74" s="23"/>
      <c r="HT74" s="23"/>
      <c r="HU74" s="23"/>
      <c r="HV74" s="23"/>
      <c r="HW74" s="23"/>
      <c r="HX74" s="23"/>
      <c r="HY74" s="23"/>
      <c r="HZ74" s="23"/>
      <c r="IA74" s="23"/>
      <c r="IB74" s="23"/>
      <c r="IC74" s="23"/>
      <c r="ID74" s="23"/>
      <c r="IE74" s="23"/>
      <c r="IF74" s="23"/>
      <c r="IG74" s="23"/>
      <c r="IH74" s="23"/>
      <c r="II74" s="23"/>
      <c r="IJ74" s="23"/>
      <c r="IK74" s="23"/>
      <c r="IL74" s="23"/>
      <c r="IM74" s="23"/>
      <c r="IN74" s="23"/>
      <c r="IO74" s="23"/>
      <c r="IP74" s="23"/>
      <c r="IQ74" s="23"/>
      <c r="IR74" s="23"/>
      <c r="IS74" s="23"/>
      <c r="IT74" s="23"/>
      <c r="IU74" s="23"/>
      <c r="IV74" s="23"/>
    </row>
    <row r="75" spans="1:256" ht="12">
      <c r="A75" s="23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  <c r="FY75" s="23"/>
      <c r="FZ75" s="23"/>
      <c r="GA75" s="23"/>
      <c r="GB75" s="23"/>
      <c r="GC75" s="23"/>
      <c r="GD75" s="23"/>
      <c r="GE75" s="23"/>
      <c r="GF75" s="23"/>
      <c r="GG75" s="23"/>
      <c r="GH75" s="23"/>
      <c r="GI75" s="23"/>
      <c r="GJ75" s="23"/>
      <c r="GK75" s="23"/>
      <c r="GL75" s="23"/>
      <c r="GM75" s="23"/>
      <c r="GN75" s="23"/>
      <c r="GO75" s="23"/>
      <c r="GP75" s="23"/>
      <c r="GQ75" s="23"/>
      <c r="GR75" s="23"/>
      <c r="GS75" s="23"/>
      <c r="GT75" s="23"/>
      <c r="GU75" s="23"/>
      <c r="GV75" s="23"/>
      <c r="GW75" s="23"/>
      <c r="GX75" s="23"/>
      <c r="GY75" s="23"/>
      <c r="GZ75" s="23"/>
      <c r="HA75" s="23"/>
      <c r="HB75" s="23"/>
      <c r="HC75" s="23"/>
      <c r="HD75" s="23"/>
      <c r="HE75" s="23"/>
      <c r="HF75" s="23"/>
      <c r="HG75" s="23"/>
      <c r="HH75" s="23"/>
      <c r="HI75" s="23"/>
      <c r="HJ75" s="23"/>
      <c r="HK75" s="23"/>
      <c r="HL75" s="23"/>
      <c r="HM75" s="23"/>
      <c r="HN75" s="23"/>
      <c r="HO75" s="23"/>
      <c r="HP75" s="23"/>
      <c r="HQ75" s="23"/>
      <c r="HR75" s="23"/>
      <c r="HS75" s="23"/>
      <c r="HT75" s="23"/>
      <c r="HU75" s="23"/>
      <c r="HV75" s="23"/>
      <c r="HW75" s="23"/>
      <c r="HX75" s="23"/>
      <c r="HY75" s="23"/>
      <c r="HZ75" s="23"/>
      <c r="IA75" s="23"/>
      <c r="IB75" s="23"/>
      <c r="IC75" s="23"/>
      <c r="ID75" s="23"/>
      <c r="IE75" s="23"/>
      <c r="IF75" s="23"/>
      <c r="IG75" s="23"/>
      <c r="IH75" s="23"/>
      <c r="II75" s="23"/>
      <c r="IJ75" s="23"/>
      <c r="IK75" s="23"/>
      <c r="IL75" s="23"/>
      <c r="IM75" s="23"/>
      <c r="IN75" s="23"/>
      <c r="IO75" s="23"/>
      <c r="IP75" s="23"/>
      <c r="IQ75" s="23"/>
      <c r="IR75" s="23"/>
      <c r="IS75" s="23"/>
      <c r="IT75" s="23"/>
      <c r="IU75" s="23"/>
      <c r="IV75" s="23"/>
    </row>
    <row r="76" spans="1:256" ht="12">
      <c r="A76" s="23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  <c r="FY76" s="23"/>
      <c r="FZ76" s="23"/>
      <c r="GA76" s="23"/>
      <c r="GB76" s="23"/>
      <c r="GC76" s="23"/>
      <c r="GD76" s="23"/>
      <c r="GE76" s="23"/>
      <c r="GF76" s="23"/>
      <c r="GG76" s="23"/>
      <c r="GH76" s="23"/>
      <c r="GI76" s="23"/>
      <c r="GJ76" s="23"/>
      <c r="GK76" s="23"/>
      <c r="GL76" s="23"/>
      <c r="GM76" s="23"/>
      <c r="GN76" s="23"/>
      <c r="GO76" s="23"/>
      <c r="GP76" s="23"/>
      <c r="GQ76" s="23"/>
      <c r="GR76" s="23"/>
      <c r="GS76" s="23"/>
      <c r="GT76" s="23"/>
      <c r="GU76" s="23"/>
      <c r="GV76" s="23"/>
      <c r="GW76" s="23"/>
      <c r="GX76" s="23"/>
      <c r="GY76" s="23"/>
      <c r="GZ76" s="23"/>
      <c r="HA76" s="23"/>
      <c r="HB76" s="23"/>
      <c r="HC76" s="23"/>
      <c r="HD76" s="23"/>
      <c r="HE76" s="23"/>
      <c r="HF76" s="23"/>
      <c r="HG76" s="23"/>
      <c r="HH76" s="23"/>
      <c r="HI76" s="23"/>
      <c r="HJ76" s="23"/>
      <c r="HK76" s="23"/>
      <c r="HL76" s="23"/>
      <c r="HM76" s="23"/>
      <c r="HN76" s="23"/>
      <c r="HO76" s="23"/>
      <c r="HP76" s="23"/>
      <c r="HQ76" s="23"/>
      <c r="HR76" s="23"/>
      <c r="HS76" s="23"/>
      <c r="HT76" s="23"/>
      <c r="HU76" s="23"/>
      <c r="HV76" s="23"/>
      <c r="HW76" s="23"/>
      <c r="HX76" s="23"/>
      <c r="HY76" s="23"/>
      <c r="HZ76" s="23"/>
      <c r="IA76" s="23"/>
      <c r="IB76" s="23"/>
      <c r="IC76" s="23"/>
      <c r="ID76" s="23"/>
      <c r="IE76" s="23"/>
      <c r="IF76" s="23"/>
      <c r="IG76" s="23"/>
      <c r="IH76" s="23"/>
      <c r="II76" s="23"/>
      <c r="IJ76" s="23"/>
      <c r="IK76" s="23"/>
      <c r="IL76" s="23"/>
      <c r="IM76" s="23"/>
      <c r="IN76" s="23"/>
      <c r="IO76" s="23"/>
      <c r="IP76" s="23"/>
      <c r="IQ76" s="23"/>
      <c r="IR76" s="23"/>
      <c r="IS76" s="23"/>
      <c r="IT76" s="23"/>
      <c r="IU76" s="23"/>
      <c r="IV76" s="23"/>
    </row>
    <row r="77" spans="1:256" ht="12">
      <c r="A77" s="23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  <c r="FY77" s="23"/>
      <c r="FZ77" s="23"/>
      <c r="GA77" s="23"/>
      <c r="GB77" s="23"/>
      <c r="GC77" s="23"/>
      <c r="GD77" s="23"/>
      <c r="GE77" s="23"/>
      <c r="GF77" s="23"/>
      <c r="GG77" s="23"/>
      <c r="GH77" s="23"/>
      <c r="GI77" s="23"/>
      <c r="GJ77" s="23"/>
      <c r="GK77" s="23"/>
      <c r="GL77" s="23"/>
      <c r="GM77" s="23"/>
      <c r="GN77" s="23"/>
      <c r="GO77" s="23"/>
      <c r="GP77" s="23"/>
      <c r="GQ77" s="23"/>
      <c r="GR77" s="23"/>
      <c r="GS77" s="23"/>
      <c r="GT77" s="23"/>
      <c r="GU77" s="23"/>
      <c r="GV77" s="23"/>
      <c r="GW77" s="23"/>
      <c r="GX77" s="23"/>
      <c r="GY77" s="23"/>
      <c r="GZ77" s="23"/>
      <c r="HA77" s="23"/>
      <c r="HB77" s="23"/>
      <c r="HC77" s="23"/>
      <c r="HD77" s="23"/>
      <c r="HE77" s="23"/>
      <c r="HF77" s="23"/>
      <c r="HG77" s="23"/>
      <c r="HH77" s="23"/>
      <c r="HI77" s="23"/>
      <c r="HJ77" s="23"/>
      <c r="HK77" s="23"/>
      <c r="HL77" s="23"/>
      <c r="HM77" s="23"/>
      <c r="HN77" s="23"/>
      <c r="HO77" s="23"/>
      <c r="HP77" s="23"/>
      <c r="HQ77" s="23"/>
      <c r="HR77" s="23"/>
      <c r="HS77" s="23"/>
      <c r="HT77" s="23"/>
      <c r="HU77" s="23"/>
      <c r="HV77" s="23"/>
      <c r="HW77" s="23"/>
      <c r="HX77" s="23"/>
      <c r="HY77" s="23"/>
      <c r="HZ77" s="23"/>
      <c r="IA77" s="23"/>
      <c r="IB77" s="23"/>
      <c r="IC77" s="23"/>
      <c r="ID77" s="23"/>
      <c r="IE77" s="23"/>
      <c r="IF77" s="23"/>
      <c r="IG77" s="23"/>
      <c r="IH77" s="23"/>
      <c r="II77" s="23"/>
      <c r="IJ77" s="23"/>
      <c r="IK77" s="23"/>
      <c r="IL77" s="23"/>
      <c r="IM77" s="23"/>
      <c r="IN77" s="23"/>
      <c r="IO77" s="23"/>
      <c r="IP77" s="23"/>
      <c r="IQ77" s="23"/>
      <c r="IR77" s="23"/>
      <c r="IS77" s="23"/>
      <c r="IT77" s="23"/>
      <c r="IU77" s="23"/>
      <c r="IV77" s="23"/>
    </row>
    <row r="78" spans="1:256" ht="12">
      <c r="A78" s="23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  <c r="FY78" s="23"/>
      <c r="FZ78" s="23"/>
      <c r="GA78" s="23"/>
      <c r="GB78" s="23"/>
      <c r="GC78" s="23"/>
      <c r="GD78" s="23"/>
      <c r="GE78" s="23"/>
      <c r="GF78" s="23"/>
      <c r="GG78" s="23"/>
      <c r="GH78" s="23"/>
      <c r="GI78" s="23"/>
      <c r="GJ78" s="23"/>
      <c r="GK78" s="23"/>
      <c r="GL78" s="23"/>
      <c r="GM78" s="23"/>
      <c r="GN78" s="23"/>
      <c r="GO78" s="23"/>
      <c r="GP78" s="23"/>
      <c r="GQ78" s="23"/>
      <c r="GR78" s="23"/>
      <c r="GS78" s="23"/>
      <c r="GT78" s="23"/>
      <c r="GU78" s="23"/>
      <c r="GV78" s="23"/>
      <c r="GW78" s="23"/>
      <c r="GX78" s="23"/>
      <c r="GY78" s="23"/>
      <c r="GZ78" s="23"/>
      <c r="HA78" s="23"/>
      <c r="HB78" s="23"/>
      <c r="HC78" s="23"/>
      <c r="HD78" s="23"/>
      <c r="HE78" s="23"/>
      <c r="HF78" s="23"/>
      <c r="HG78" s="23"/>
      <c r="HH78" s="23"/>
      <c r="HI78" s="23"/>
      <c r="HJ78" s="23"/>
      <c r="HK78" s="23"/>
      <c r="HL78" s="23"/>
      <c r="HM78" s="23"/>
      <c r="HN78" s="23"/>
      <c r="HO78" s="23"/>
      <c r="HP78" s="23"/>
      <c r="HQ78" s="23"/>
      <c r="HR78" s="23"/>
      <c r="HS78" s="23"/>
      <c r="HT78" s="23"/>
      <c r="HU78" s="23"/>
      <c r="HV78" s="23"/>
      <c r="HW78" s="23"/>
      <c r="HX78" s="23"/>
      <c r="HY78" s="23"/>
      <c r="HZ78" s="23"/>
      <c r="IA78" s="23"/>
      <c r="IB78" s="23"/>
      <c r="IC78" s="23"/>
      <c r="ID78" s="23"/>
      <c r="IE78" s="23"/>
      <c r="IF78" s="23"/>
      <c r="IG78" s="23"/>
      <c r="IH78" s="23"/>
      <c r="II78" s="23"/>
      <c r="IJ78" s="23"/>
      <c r="IK78" s="23"/>
      <c r="IL78" s="23"/>
      <c r="IM78" s="23"/>
      <c r="IN78" s="23"/>
      <c r="IO78" s="23"/>
      <c r="IP78" s="23"/>
      <c r="IQ78" s="23"/>
      <c r="IR78" s="23"/>
      <c r="IS78" s="23"/>
      <c r="IT78" s="23"/>
      <c r="IU78" s="23"/>
      <c r="IV78" s="23"/>
    </row>
    <row r="79" spans="1:256" ht="12">
      <c r="A79" s="23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  <c r="FY79" s="23"/>
      <c r="FZ79" s="23"/>
      <c r="GA79" s="23"/>
      <c r="GB79" s="23"/>
      <c r="GC79" s="23"/>
      <c r="GD79" s="23"/>
      <c r="GE79" s="23"/>
      <c r="GF79" s="23"/>
      <c r="GG79" s="23"/>
      <c r="GH79" s="23"/>
      <c r="GI79" s="23"/>
      <c r="GJ79" s="23"/>
      <c r="GK79" s="23"/>
      <c r="GL79" s="23"/>
      <c r="GM79" s="23"/>
      <c r="GN79" s="23"/>
      <c r="GO79" s="23"/>
      <c r="GP79" s="23"/>
      <c r="GQ79" s="23"/>
      <c r="GR79" s="23"/>
      <c r="GS79" s="23"/>
      <c r="GT79" s="23"/>
      <c r="GU79" s="23"/>
      <c r="GV79" s="23"/>
      <c r="GW79" s="23"/>
      <c r="GX79" s="23"/>
      <c r="GY79" s="23"/>
      <c r="GZ79" s="23"/>
      <c r="HA79" s="23"/>
      <c r="HB79" s="23"/>
      <c r="HC79" s="23"/>
      <c r="HD79" s="23"/>
      <c r="HE79" s="23"/>
      <c r="HF79" s="23"/>
      <c r="HG79" s="23"/>
      <c r="HH79" s="23"/>
      <c r="HI79" s="23"/>
      <c r="HJ79" s="23"/>
      <c r="HK79" s="23"/>
      <c r="HL79" s="23"/>
      <c r="HM79" s="23"/>
      <c r="HN79" s="23"/>
      <c r="HO79" s="23"/>
      <c r="HP79" s="23"/>
      <c r="HQ79" s="23"/>
      <c r="HR79" s="23"/>
      <c r="HS79" s="23"/>
      <c r="HT79" s="23"/>
      <c r="HU79" s="23"/>
      <c r="HV79" s="23"/>
      <c r="HW79" s="23"/>
      <c r="HX79" s="23"/>
      <c r="HY79" s="23"/>
      <c r="HZ79" s="23"/>
      <c r="IA79" s="23"/>
      <c r="IB79" s="23"/>
      <c r="IC79" s="23"/>
      <c r="ID79" s="23"/>
      <c r="IE79" s="23"/>
      <c r="IF79" s="23"/>
      <c r="IG79" s="23"/>
      <c r="IH79" s="23"/>
      <c r="II79" s="23"/>
      <c r="IJ79" s="23"/>
      <c r="IK79" s="23"/>
      <c r="IL79" s="23"/>
      <c r="IM79" s="23"/>
      <c r="IN79" s="23"/>
      <c r="IO79" s="23"/>
      <c r="IP79" s="23"/>
      <c r="IQ79" s="23"/>
      <c r="IR79" s="23"/>
      <c r="IS79" s="23"/>
      <c r="IT79" s="23"/>
      <c r="IU79" s="23"/>
      <c r="IV79" s="23"/>
    </row>
    <row r="80" spans="1:256" ht="12">
      <c r="A80" s="23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  <c r="FY80" s="23"/>
      <c r="FZ80" s="23"/>
      <c r="GA80" s="23"/>
      <c r="GB80" s="23"/>
      <c r="GC80" s="23"/>
      <c r="GD80" s="23"/>
      <c r="GE80" s="23"/>
      <c r="GF80" s="23"/>
      <c r="GG80" s="23"/>
      <c r="GH80" s="23"/>
      <c r="GI80" s="23"/>
      <c r="GJ80" s="23"/>
      <c r="GK80" s="23"/>
      <c r="GL80" s="23"/>
      <c r="GM80" s="23"/>
      <c r="GN80" s="23"/>
      <c r="GO80" s="23"/>
      <c r="GP80" s="23"/>
      <c r="GQ80" s="23"/>
      <c r="GR80" s="23"/>
      <c r="GS80" s="23"/>
      <c r="GT80" s="23"/>
      <c r="GU80" s="23"/>
      <c r="GV80" s="23"/>
      <c r="GW80" s="23"/>
      <c r="GX80" s="23"/>
      <c r="GY80" s="23"/>
      <c r="GZ80" s="23"/>
      <c r="HA80" s="23"/>
      <c r="HB80" s="23"/>
      <c r="HC80" s="23"/>
      <c r="HD80" s="23"/>
      <c r="HE80" s="23"/>
      <c r="HF80" s="23"/>
      <c r="HG80" s="23"/>
      <c r="HH80" s="23"/>
      <c r="HI80" s="23"/>
      <c r="HJ80" s="23"/>
      <c r="HK80" s="23"/>
      <c r="HL80" s="23"/>
      <c r="HM80" s="23"/>
      <c r="HN80" s="23"/>
      <c r="HO80" s="23"/>
      <c r="HP80" s="23"/>
      <c r="HQ80" s="23"/>
      <c r="HR80" s="23"/>
      <c r="HS80" s="23"/>
      <c r="HT80" s="23"/>
      <c r="HU80" s="23"/>
      <c r="HV80" s="23"/>
      <c r="HW80" s="23"/>
      <c r="HX80" s="23"/>
      <c r="HY80" s="23"/>
      <c r="HZ80" s="23"/>
      <c r="IA80" s="23"/>
      <c r="IB80" s="23"/>
      <c r="IC80" s="23"/>
      <c r="ID80" s="23"/>
      <c r="IE80" s="23"/>
      <c r="IF80" s="23"/>
      <c r="IG80" s="23"/>
      <c r="IH80" s="23"/>
      <c r="II80" s="23"/>
      <c r="IJ80" s="23"/>
      <c r="IK80" s="23"/>
      <c r="IL80" s="23"/>
      <c r="IM80" s="23"/>
      <c r="IN80" s="23"/>
      <c r="IO80" s="23"/>
      <c r="IP80" s="23"/>
      <c r="IQ80" s="23"/>
      <c r="IR80" s="23"/>
      <c r="IS80" s="23"/>
      <c r="IT80" s="23"/>
      <c r="IU80" s="23"/>
      <c r="IV80" s="23"/>
    </row>
    <row r="81" spans="1:256" ht="12">
      <c r="A81" s="23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  <c r="FY81" s="23"/>
      <c r="FZ81" s="23"/>
      <c r="GA81" s="23"/>
      <c r="GB81" s="23"/>
      <c r="GC81" s="23"/>
      <c r="GD81" s="23"/>
      <c r="GE81" s="23"/>
      <c r="GF81" s="23"/>
      <c r="GG81" s="23"/>
      <c r="GH81" s="23"/>
      <c r="GI81" s="23"/>
      <c r="GJ81" s="23"/>
      <c r="GK81" s="23"/>
      <c r="GL81" s="23"/>
      <c r="GM81" s="23"/>
      <c r="GN81" s="23"/>
      <c r="GO81" s="23"/>
      <c r="GP81" s="23"/>
      <c r="GQ81" s="23"/>
      <c r="GR81" s="23"/>
      <c r="GS81" s="23"/>
      <c r="GT81" s="23"/>
      <c r="GU81" s="23"/>
      <c r="GV81" s="23"/>
      <c r="GW81" s="23"/>
      <c r="GX81" s="23"/>
      <c r="GY81" s="23"/>
      <c r="GZ81" s="23"/>
      <c r="HA81" s="23"/>
      <c r="HB81" s="23"/>
      <c r="HC81" s="23"/>
      <c r="HD81" s="23"/>
      <c r="HE81" s="23"/>
      <c r="HF81" s="23"/>
      <c r="HG81" s="23"/>
      <c r="HH81" s="23"/>
      <c r="HI81" s="23"/>
      <c r="HJ81" s="23"/>
      <c r="HK81" s="23"/>
      <c r="HL81" s="23"/>
      <c r="HM81" s="23"/>
      <c r="HN81" s="23"/>
      <c r="HO81" s="23"/>
      <c r="HP81" s="23"/>
      <c r="HQ81" s="23"/>
      <c r="HR81" s="23"/>
      <c r="HS81" s="23"/>
      <c r="HT81" s="23"/>
      <c r="HU81" s="23"/>
      <c r="HV81" s="23"/>
      <c r="HW81" s="23"/>
      <c r="HX81" s="23"/>
      <c r="HY81" s="23"/>
      <c r="HZ81" s="23"/>
      <c r="IA81" s="23"/>
      <c r="IB81" s="23"/>
      <c r="IC81" s="23"/>
      <c r="ID81" s="23"/>
      <c r="IE81" s="23"/>
      <c r="IF81" s="23"/>
      <c r="IG81" s="23"/>
      <c r="IH81" s="23"/>
      <c r="II81" s="23"/>
      <c r="IJ81" s="23"/>
      <c r="IK81" s="23"/>
      <c r="IL81" s="23"/>
      <c r="IM81" s="23"/>
      <c r="IN81" s="23"/>
      <c r="IO81" s="23"/>
      <c r="IP81" s="23"/>
      <c r="IQ81" s="23"/>
      <c r="IR81" s="23"/>
      <c r="IS81" s="23"/>
      <c r="IT81" s="23"/>
      <c r="IU81" s="23"/>
      <c r="IV81" s="23"/>
    </row>
    <row r="82" spans="1:256" ht="12">
      <c r="A82" s="23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  <c r="FY82" s="23"/>
      <c r="FZ82" s="23"/>
      <c r="GA82" s="23"/>
      <c r="GB82" s="23"/>
      <c r="GC82" s="23"/>
      <c r="GD82" s="23"/>
      <c r="GE82" s="23"/>
      <c r="GF82" s="23"/>
      <c r="GG82" s="23"/>
      <c r="GH82" s="23"/>
      <c r="GI82" s="23"/>
      <c r="GJ82" s="23"/>
      <c r="GK82" s="23"/>
      <c r="GL82" s="23"/>
      <c r="GM82" s="23"/>
      <c r="GN82" s="23"/>
      <c r="GO82" s="23"/>
      <c r="GP82" s="23"/>
      <c r="GQ82" s="23"/>
      <c r="GR82" s="23"/>
      <c r="GS82" s="23"/>
      <c r="GT82" s="23"/>
      <c r="GU82" s="23"/>
      <c r="GV82" s="23"/>
      <c r="GW82" s="23"/>
      <c r="GX82" s="23"/>
      <c r="GY82" s="23"/>
      <c r="GZ82" s="23"/>
      <c r="HA82" s="23"/>
      <c r="HB82" s="23"/>
      <c r="HC82" s="23"/>
      <c r="HD82" s="23"/>
      <c r="HE82" s="23"/>
      <c r="HF82" s="23"/>
      <c r="HG82" s="23"/>
      <c r="HH82" s="23"/>
      <c r="HI82" s="23"/>
      <c r="HJ82" s="23"/>
      <c r="HK82" s="23"/>
      <c r="HL82" s="23"/>
      <c r="HM82" s="23"/>
      <c r="HN82" s="23"/>
      <c r="HO82" s="23"/>
      <c r="HP82" s="23"/>
      <c r="HQ82" s="23"/>
      <c r="HR82" s="23"/>
      <c r="HS82" s="23"/>
      <c r="HT82" s="23"/>
      <c r="HU82" s="23"/>
      <c r="HV82" s="23"/>
      <c r="HW82" s="23"/>
      <c r="HX82" s="23"/>
      <c r="HY82" s="23"/>
      <c r="HZ82" s="23"/>
      <c r="IA82" s="23"/>
      <c r="IB82" s="23"/>
      <c r="IC82" s="23"/>
      <c r="ID82" s="23"/>
      <c r="IE82" s="23"/>
      <c r="IF82" s="23"/>
      <c r="IG82" s="23"/>
      <c r="IH82" s="23"/>
      <c r="II82" s="23"/>
      <c r="IJ82" s="23"/>
      <c r="IK82" s="23"/>
      <c r="IL82" s="23"/>
      <c r="IM82" s="23"/>
      <c r="IN82" s="23"/>
      <c r="IO82" s="23"/>
      <c r="IP82" s="23"/>
      <c r="IQ82" s="23"/>
      <c r="IR82" s="23"/>
      <c r="IS82" s="23"/>
      <c r="IT82" s="23"/>
      <c r="IU82" s="23"/>
      <c r="IV82" s="23"/>
    </row>
    <row r="83" spans="1:256" ht="12">
      <c r="A83" s="23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  <c r="FY83" s="23"/>
      <c r="FZ83" s="23"/>
      <c r="GA83" s="23"/>
      <c r="GB83" s="23"/>
      <c r="GC83" s="23"/>
      <c r="GD83" s="23"/>
      <c r="GE83" s="23"/>
      <c r="GF83" s="23"/>
      <c r="GG83" s="23"/>
      <c r="GH83" s="23"/>
      <c r="GI83" s="23"/>
      <c r="GJ83" s="23"/>
      <c r="GK83" s="23"/>
      <c r="GL83" s="23"/>
      <c r="GM83" s="23"/>
      <c r="GN83" s="23"/>
      <c r="GO83" s="23"/>
      <c r="GP83" s="23"/>
      <c r="GQ83" s="23"/>
      <c r="GR83" s="23"/>
      <c r="GS83" s="23"/>
      <c r="GT83" s="23"/>
      <c r="GU83" s="23"/>
      <c r="GV83" s="23"/>
      <c r="GW83" s="23"/>
      <c r="GX83" s="23"/>
      <c r="GY83" s="23"/>
      <c r="GZ83" s="23"/>
      <c r="HA83" s="23"/>
      <c r="HB83" s="23"/>
      <c r="HC83" s="23"/>
      <c r="HD83" s="23"/>
      <c r="HE83" s="23"/>
      <c r="HF83" s="23"/>
      <c r="HG83" s="23"/>
      <c r="HH83" s="23"/>
      <c r="HI83" s="23"/>
      <c r="HJ83" s="23"/>
      <c r="HK83" s="23"/>
      <c r="HL83" s="23"/>
      <c r="HM83" s="23"/>
      <c r="HN83" s="23"/>
      <c r="HO83" s="23"/>
      <c r="HP83" s="23"/>
      <c r="HQ83" s="23"/>
      <c r="HR83" s="23"/>
      <c r="HS83" s="23"/>
      <c r="HT83" s="23"/>
      <c r="HU83" s="23"/>
      <c r="HV83" s="23"/>
      <c r="HW83" s="23"/>
      <c r="HX83" s="23"/>
      <c r="HY83" s="23"/>
      <c r="HZ83" s="23"/>
      <c r="IA83" s="23"/>
      <c r="IB83" s="23"/>
      <c r="IC83" s="23"/>
      <c r="ID83" s="23"/>
      <c r="IE83" s="23"/>
      <c r="IF83" s="23"/>
      <c r="IG83" s="23"/>
      <c r="IH83" s="23"/>
      <c r="II83" s="23"/>
      <c r="IJ83" s="23"/>
      <c r="IK83" s="23"/>
      <c r="IL83" s="23"/>
      <c r="IM83" s="23"/>
      <c r="IN83" s="23"/>
      <c r="IO83" s="23"/>
      <c r="IP83" s="23"/>
      <c r="IQ83" s="23"/>
      <c r="IR83" s="23"/>
      <c r="IS83" s="23"/>
      <c r="IT83" s="23"/>
      <c r="IU83" s="23"/>
      <c r="IV83" s="23"/>
    </row>
    <row r="84" spans="1:256" ht="12">
      <c r="A84" s="23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  <c r="FY84" s="23"/>
      <c r="FZ84" s="23"/>
      <c r="GA84" s="23"/>
      <c r="GB84" s="23"/>
      <c r="GC84" s="23"/>
      <c r="GD84" s="23"/>
      <c r="GE84" s="23"/>
      <c r="GF84" s="23"/>
      <c r="GG84" s="23"/>
      <c r="GH84" s="23"/>
      <c r="GI84" s="23"/>
      <c r="GJ84" s="23"/>
      <c r="GK84" s="23"/>
      <c r="GL84" s="23"/>
      <c r="GM84" s="23"/>
      <c r="GN84" s="23"/>
      <c r="GO84" s="23"/>
      <c r="GP84" s="23"/>
      <c r="GQ84" s="23"/>
      <c r="GR84" s="23"/>
      <c r="GS84" s="23"/>
      <c r="GT84" s="23"/>
      <c r="GU84" s="23"/>
      <c r="GV84" s="23"/>
      <c r="GW84" s="23"/>
      <c r="GX84" s="23"/>
      <c r="GY84" s="23"/>
      <c r="GZ84" s="23"/>
      <c r="HA84" s="23"/>
      <c r="HB84" s="23"/>
      <c r="HC84" s="23"/>
      <c r="HD84" s="23"/>
      <c r="HE84" s="23"/>
      <c r="HF84" s="23"/>
      <c r="HG84" s="23"/>
      <c r="HH84" s="23"/>
      <c r="HI84" s="23"/>
      <c r="HJ84" s="23"/>
      <c r="HK84" s="23"/>
      <c r="HL84" s="23"/>
      <c r="HM84" s="23"/>
      <c r="HN84" s="23"/>
      <c r="HO84" s="23"/>
      <c r="HP84" s="23"/>
      <c r="HQ84" s="23"/>
      <c r="HR84" s="23"/>
      <c r="HS84" s="23"/>
      <c r="HT84" s="23"/>
      <c r="HU84" s="23"/>
      <c r="HV84" s="23"/>
      <c r="HW84" s="23"/>
      <c r="HX84" s="23"/>
      <c r="HY84" s="23"/>
      <c r="HZ84" s="23"/>
      <c r="IA84" s="23"/>
      <c r="IB84" s="23"/>
      <c r="IC84" s="23"/>
      <c r="ID84" s="23"/>
      <c r="IE84" s="23"/>
      <c r="IF84" s="23"/>
      <c r="IG84" s="23"/>
      <c r="IH84" s="23"/>
      <c r="II84" s="23"/>
      <c r="IJ84" s="23"/>
      <c r="IK84" s="23"/>
      <c r="IL84" s="23"/>
      <c r="IM84" s="23"/>
      <c r="IN84" s="23"/>
      <c r="IO84" s="23"/>
      <c r="IP84" s="23"/>
      <c r="IQ84" s="23"/>
      <c r="IR84" s="23"/>
      <c r="IS84" s="23"/>
      <c r="IT84" s="23"/>
      <c r="IU84" s="23"/>
      <c r="IV84" s="23"/>
    </row>
    <row r="85" spans="1:256" ht="12">
      <c r="A85" s="23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  <c r="FY85" s="23"/>
      <c r="FZ85" s="23"/>
      <c r="GA85" s="23"/>
      <c r="GB85" s="23"/>
      <c r="GC85" s="23"/>
      <c r="GD85" s="23"/>
      <c r="GE85" s="23"/>
      <c r="GF85" s="23"/>
      <c r="GG85" s="23"/>
      <c r="GH85" s="23"/>
      <c r="GI85" s="23"/>
      <c r="GJ85" s="23"/>
      <c r="GK85" s="23"/>
      <c r="GL85" s="23"/>
      <c r="GM85" s="23"/>
      <c r="GN85" s="23"/>
      <c r="GO85" s="23"/>
      <c r="GP85" s="23"/>
      <c r="GQ85" s="23"/>
      <c r="GR85" s="23"/>
      <c r="GS85" s="23"/>
      <c r="GT85" s="23"/>
      <c r="GU85" s="23"/>
      <c r="GV85" s="23"/>
      <c r="GW85" s="23"/>
      <c r="GX85" s="23"/>
      <c r="GY85" s="23"/>
      <c r="GZ85" s="23"/>
      <c r="HA85" s="23"/>
      <c r="HB85" s="23"/>
      <c r="HC85" s="23"/>
      <c r="HD85" s="23"/>
      <c r="HE85" s="23"/>
      <c r="HF85" s="23"/>
      <c r="HG85" s="23"/>
      <c r="HH85" s="23"/>
      <c r="HI85" s="23"/>
      <c r="HJ85" s="23"/>
      <c r="HK85" s="23"/>
      <c r="HL85" s="23"/>
      <c r="HM85" s="23"/>
      <c r="HN85" s="23"/>
      <c r="HO85" s="23"/>
      <c r="HP85" s="23"/>
      <c r="HQ85" s="23"/>
      <c r="HR85" s="23"/>
      <c r="HS85" s="23"/>
      <c r="HT85" s="23"/>
      <c r="HU85" s="23"/>
      <c r="HV85" s="23"/>
      <c r="HW85" s="23"/>
      <c r="HX85" s="23"/>
      <c r="HY85" s="23"/>
      <c r="HZ85" s="23"/>
      <c r="IA85" s="23"/>
      <c r="IB85" s="23"/>
      <c r="IC85" s="23"/>
      <c r="ID85" s="23"/>
      <c r="IE85" s="23"/>
      <c r="IF85" s="23"/>
      <c r="IG85" s="23"/>
      <c r="IH85" s="23"/>
      <c r="II85" s="23"/>
      <c r="IJ85" s="23"/>
      <c r="IK85" s="23"/>
      <c r="IL85" s="23"/>
      <c r="IM85" s="23"/>
      <c r="IN85" s="23"/>
      <c r="IO85" s="23"/>
      <c r="IP85" s="23"/>
      <c r="IQ85" s="23"/>
      <c r="IR85" s="23"/>
      <c r="IS85" s="23"/>
      <c r="IT85" s="23"/>
      <c r="IU85" s="23"/>
      <c r="IV85" s="23"/>
    </row>
    <row r="86" spans="1:256" ht="12">
      <c r="A86" s="23"/>
      <c r="B86" s="24"/>
      <c r="C86" s="24"/>
      <c r="D86" s="24"/>
      <c r="E86" s="24"/>
      <c r="F86" s="25"/>
      <c r="G86" s="26"/>
      <c r="H86" s="28"/>
      <c r="I86" s="28"/>
      <c r="J86" s="28"/>
      <c r="K86" s="28"/>
      <c r="L86" s="28"/>
      <c r="M86" s="29"/>
      <c r="N86" s="25"/>
      <c r="O86" s="26"/>
      <c r="P86" s="30"/>
      <c r="Q86" s="31"/>
      <c r="R86" s="32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  <c r="FY86" s="23"/>
      <c r="FZ86" s="23"/>
      <c r="GA86" s="23"/>
      <c r="GB86" s="23"/>
      <c r="GC86" s="23"/>
      <c r="GD86" s="23"/>
      <c r="GE86" s="23"/>
      <c r="GF86" s="23"/>
      <c r="GG86" s="23"/>
      <c r="GH86" s="23"/>
      <c r="GI86" s="23"/>
      <c r="GJ86" s="23"/>
      <c r="GK86" s="23"/>
      <c r="GL86" s="23"/>
      <c r="GM86" s="23"/>
      <c r="GN86" s="23"/>
      <c r="GO86" s="23"/>
      <c r="GP86" s="23"/>
      <c r="GQ86" s="23"/>
      <c r="GR86" s="23"/>
      <c r="GS86" s="23"/>
      <c r="GT86" s="23"/>
      <c r="GU86" s="23"/>
      <c r="GV86" s="23"/>
      <c r="GW86" s="23"/>
      <c r="GX86" s="23"/>
      <c r="GY86" s="23"/>
      <c r="GZ86" s="23"/>
      <c r="HA86" s="23"/>
      <c r="HB86" s="23"/>
      <c r="HC86" s="23"/>
      <c r="HD86" s="23"/>
      <c r="HE86" s="23"/>
      <c r="HF86" s="23"/>
      <c r="HG86" s="23"/>
      <c r="HH86" s="23"/>
      <c r="HI86" s="23"/>
      <c r="HJ86" s="23"/>
      <c r="HK86" s="23"/>
      <c r="HL86" s="23"/>
      <c r="HM86" s="23"/>
      <c r="HN86" s="23"/>
      <c r="HO86" s="23"/>
      <c r="HP86" s="23"/>
      <c r="HQ86" s="23"/>
      <c r="HR86" s="23"/>
      <c r="HS86" s="23"/>
      <c r="HT86" s="23"/>
      <c r="HU86" s="23"/>
      <c r="HV86" s="23"/>
      <c r="HW86" s="23"/>
      <c r="HX86" s="23"/>
      <c r="HY86" s="23"/>
      <c r="HZ86" s="23"/>
      <c r="IA86" s="23"/>
      <c r="IB86" s="23"/>
      <c r="IC86" s="23"/>
      <c r="ID86" s="23"/>
      <c r="IE86" s="23"/>
      <c r="IF86" s="23"/>
      <c r="IG86" s="23"/>
      <c r="IH86" s="23"/>
      <c r="II86" s="23"/>
      <c r="IJ86" s="23"/>
      <c r="IK86" s="23"/>
      <c r="IL86" s="23"/>
      <c r="IM86" s="23"/>
      <c r="IN86" s="23"/>
      <c r="IO86" s="23"/>
      <c r="IP86" s="23"/>
      <c r="IQ86" s="23"/>
      <c r="IR86" s="23"/>
      <c r="IS86" s="23"/>
      <c r="IT86" s="23"/>
      <c r="IU86" s="23"/>
      <c r="IV86" s="23"/>
    </row>
    <row r="87" spans="1:256" ht="12">
      <c r="A87" s="23"/>
      <c r="B87" s="24"/>
      <c r="C87" s="24"/>
      <c r="D87" s="24"/>
      <c r="E87" s="24"/>
      <c r="F87" s="25"/>
      <c r="G87" s="26"/>
      <c r="H87" s="28"/>
      <c r="I87" s="28"/>
      <c r="J87" s="28"/>
      <c r="K87" s="28"/>
      <c r="L87" s="28"/>
      <c r="M87" s="29"/>
      <c r="N87" s="25"/>
      <c r="O87" s="26"/>
      <c r="P87" s="30"/>
      <c r="Q87" s="31"/>
      <c r="R87" s="32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  <c r="FY87" s="23"/>
      <c r="FZ87" s="23"/>
      <c r="GA87" s="23"/>
      <c r="GB87" s="23"/>
      <c r="GC87" s="23"/>
      <c r="GD87" s="23"/>
      <c r="GE87" s="23"/>
      <c r="GF87" s="23"/>
      <c r="GG87" s="23"/>
      <c r="GH87" s="23"/>
      <c r="GI87" s="23"/>
      <c r="GJ87" s="23"/>
      <c r="GK87" s="23"/>
      <c r="GL87" s="23"/>
      <c r="GM87" s="23"/>
      <c r="GN87" s="23"/>
      <c r="GO87" s="23"/>
      <c r="GP87" s="23"/>
      <c r="GQ87" s="23"/>
      <c r="GR87" s="23"/>
      <c r="GS87" s="23"/>
      <c r="GT87" s="23"/>
      <c r="GU87" s="23"/>
      <c r="GV87" s="23"/>
      <c r="GW87" s="23"/>
      <c r="GX87" s="23"/>
      <c r="GY87" s="23"/>
      <c r="GZ87" s="23"/>
      <c r="HA87" s="23"/>
      <c r="HB87" s="23"/>
      <c r="HC87" s="23"/>
      <c r="HD87" s="23"/>
      <c r="HE87" s="23"/>
      <c r="HF87" s="23"/>
      <c r="HG87" s="23"/>
      <c r="HH87" s="23"/>
      <c r="HI87" s="23"/>
      <c r="HJ87" s="23"/>
      <c r="HK87" s="23"/>
      <c r="HL87" s="23"/>
      <c r="HM87" s="23"/>
      <c r="HN87" s="23"/>
      <c r="HO87" s="23"/>
      <c r="HP87" s="23"/>
      <c r="HQ87" s="23"/>
      <c r="HR87" s="23"/>
      <c r="HS87" s="23"/>
      <c r="HT87" s="23"/>
      <c r="HU87" s="23"/>
      <c r="HV87" s="23"/>
      <c r="HW87" s="23"/>
      <c r="HX87" s="23"/>
      <c r="HY87" s="23"/>
      <c r="HZ87" s="23"/>
      <c r="IA87" s="23"/>
      <c r="IB87" s="23"/>
      <c r="IC87" s="23"/>
      <c r="ID87" s="23"/>
      <c r="IE87" s="23"/>
      <c r="IF87" s="23"/>
      <c r="IG87" s="23"/>
      <c r="IH87" s="23"/>
      <c r="II87" s="23"/>
      <c r="IJ87" s="23"/>
      <c r="IK87" s="23"/>
      <c r="IL87" s="23"/>
      <c r="IM87" s="23"/>
      <c r="IN87" s="23"/>
      <c r="IO87" s="23"/>
      <c r="IP87" s="23"/>
      <c r="IQ87" s="23"/>
      <c r="IR87" s="23"/>
      <c r="IS87" s="23"/>
      <c r="IT87" s="23"/>
      <c r="IU87" s="23"/>
      <c r="IV87" s="23"/>
    </row>
    <row r="88" spans="1:256" ht="12">
      <c r="A88" s="23"/>
      <c r="B88" s="24"/>
      <c r="C88" s="24"/>
      <c r="D88" s="24"/>
      <c r="E88" s="24"/>
      <c r="F88" s="25"/>
      <c r="G88" s="26"/>
      <c r="H88" s="28"/>
      <c r="I88" s="28"/>
      <c r="J88" s="28"/>
      <c r="K88" s="28"/>
      <c r="L88" s="28"/>
      <c r="M88" s="29"/>
      <c r="N88" s="25"/>
      <c r="O88" s="26"/>
      <c r="P88" s="30"/>
      <c r="Q88" s="31"/>
      <c r="R88" s="32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  <c r="FY88" s="23"/>
      <c r="FZ88" s="23"/>
      <c r="GA88" s="23"/>
      <c r="GB88" s="23"/>
      <c r="GC88" s="23"/>
      <c r="GD88" s="23"/>
      <c r="GE88" s="23"/>
      <c r="GF88" s="23"/>
      <c r="GG88" s="23"/>
      <c r="GH88" s="23"/>
      <c r="GI88" s="23"/>
      <c r="GJ88" s="23"/>
      <c r="GK88" s="23"/>
      <c r="GL88" s="23"/>
      <c r="GM88" s="23"/>
      <c r="GN88" s="23"/>
      <c r="GO88" s="23"/>
      <c r="GP88" s="23"/>
      <c r="GQ88" s="23"/>
      <c r="GR88" s="23"/>
      <c r="GS88" s="23"/>
      <c r="GT88" s="23"/>
      <c r="GU88" s="23"/>
      <c r="GV88" s="23"/>
      <c r="GW88" s="23"/>
      <c r="GX88" s="23"/>
      <c r="GY88" s="23"/>
      <c r="GZ88" s="23"/>
      <c r="HA88" s="23"/>
      <c r="HB88" s="23"/>
      <c r="HC88" s="23"/>
      <c r="HD88" s="23"/>
      <c r="HE88" s="23"/>
      <c r="HF88" s="23"/>
      <c r="HG88" s="23"/>
      <c r="HH88" s="23"/>
      <c r="HI88" s="23"/>
      <c r="HJ88" s="23"/>
      <c r="HK88" s="23"/>
      <c r="HL88" s="23"/>
      <c r="HM88" s="23"/>
      <c r="HN88" s="23"/>
      <c r="HO88" s="23"/>
      <c r="HP88" s="23"/>
      <c r="HQ88" s="23"/>
      <c r="HR88" s="23"/>
      <c r="HS88" s="23"/>
      <c r="HT88" s="23"/>
      <c r="HU88" s="23"/>
      <c r="HV88" s="23"/>
      <c r="HW88" s="23"/>
      <c r="HX88" s="23"/>
      <c r="HY88" s="23"/>
      <c r="HZ88" s="23"/>
      <c r="IA88" s="23"/>
      <c r="IB88" s="23"/>
      <c r="IC88" s="23"/>
      <c r="ID88" s="23"/>
      <c r="IE88" s="23"/>
      <c r="IF88" s="23"/>
      <c r="IG88" s="23"/>
      <c r="IH88" s="23"/>
      <c r="II88" s="23"/>
      <c r="IJ88" s="23"/>
      <c r="IK88" s="23"/>
      <c r="IL88" s="23"/>
      <c r="IM88" s="23"/>
      <c r="IN88" s="23"/>
      <c r="IO88" s="23"/>
      <c r="IP88" s="23"/>
      <c r="IQ88" s="23"/>
      <c r="IR88" s="23"/>
      <c r="IS88" s="23"/>
      <c r="IT88" s="23"/>
      <c r="IU88" s="23"/>
      <c r="IV88" s="23"/>
    </row>
    <row r="89" spans="1:256" ht="12">
      <c r="A89" s="23"/>
      <c r="B89" s="24"/>
      <c r="C89" s="24"/>
      <c r="D89" s="24"/>
      <c r="E89" s="24"/>
      <c r="F89" s="25"/>
      <c r="G89" s="26"/>
      <c r="H89" s="28"/>
      <c r="I89" s="28"/>
      <c r="J89" s="28"/>
      <c r="K89" s="28"/>
      <c r="L89" s="28"/>
      <c r="M89" s="29"/>
      <c r="N89" s="25"/>
      <c r="O89" s="26"/>
      <c r="P89" s="30"/>
      <c r="Q89" s="31"/>
      <c r="R89" s="32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  <c r="FY89" s="23"/>
      <c r="FZ89" s="23"/>
      <c r="GA89" s="23"/>
      <c r="GB89" s="23"/>
      <c r="GC89" s="23"/>
      <c r="GD89" s="23"/>
      <c r="GE89" s="23"/>
      <c r="GF89" s="23"/>
      <c r="GG89" s="23"/>
      <c r="GH89" s="23"/>
      <c r="GI89" s="23"/>
      <c r="GJ89" s="23"/>
      <c r="GK89" s="23"/>
      <c r="GL89" s="23"/>
      <c r="GM89" s="23"/>
      <c r="GN89" s="23"/>
      <c r="GO89" s="23"/>
      <c r="GP89" s="23"/>
      <c r="GQ89" s="23"/>
      <c r="GR89" s="23"/>
      <c r="GS89" s="23"/>
      <c r="GT89" s="23"/>
      <c r="GU89" s="23"/>
      <c r="GV89" s="23"/>
      <c r="GW89" s="23"/>
      <c r="GX89" s="23"/>
      <c r="GY89" s="23"/>
      <c r="GZ89" s="23"/>
      <c r="HA89" s="23"/>
      <c r="HB89" s="23"/>
      <c r="HC89" s="23"/>
      <c r="HD89" s="23"/>
      <c r="HE89" s="23"/>
      <c r="HF89" s="23"/>
      <c r="HG89" s="23"/>
      <c r="HH89" s="23"/>
      <c r="HI89" s="23"/>
      <c r="HJ89" s="23"/>
      <c r="HK89" s="23"/>
      <c r="HL89" s="23"/>
      <c r="HM89" s="23"/>
      <c r="HN89" s="23"/>
      <c r="HO89" s="23"/>
      <c r="HP89" s="23"/>
      <c r="HQ89" s="23"/>
      <c r="HR89" s="23"/>
      <c r="HS89" s="23"/>
      <c r="HT89" s="23"/>
      <c r="HU89" s="23"/>
      <c r="HV89" s="23"/>
      <c r="HW89" s="23"/>
      <c r="HX89" s="23"/>
      <c r="HY89" s="23"/>
      <c r="HZ89" s="23"/>
      <c r="IA89" s="23"/>
      <c r="IB89" s="23"/>
      <c r="IC89" s="23"/>
      <c r="ID89" s="23"/>
      <c r="IE89" s="23"/>
      <c r="IF89" s="23"/>
      <c r="IG89" s="23"/>
      <c r="IH89" s="23"/>
      <c r="II89" s="23"/>
      <c r="IJ89" s="23"/>
      <c r="IK89" s="23"/>
      <c r="IL89" s="23"/>
      <c r="IM89" s="23"/>
      <c r="IN89" s="23"/>
      <c r="IO89" s="23"/>
      <c r="IP89" s="23"/>
      <c r="IQ89" s="23"/>
      <c r="IR89" s="23"/>
      <c r="IS89" s="23"/>
      <c r="IT89" s="23"/>
      <c r="IU89" s="23"/>
      <c r="IV89" s="23"/>
    </row>
    <row r="90" spans="1:256" ht="12">
      <c r="A90" s="23"/>
      <c r="B90" s="24"/>
      <c r="C90" s="24"/>
      <c r="D90" s="24"/>
      <c r="E90" s="24"/>
      <c r="F90" s="25"/>
      <c r="G90" s="26"/>
      <c r="H90" s="28"/>
      <c r="I90" s="28"/>
      <c r="J90" s="28"/>
      <c r="K90" s="28"/>
      <c r="L90" s="28"/>
      <c r="M90" s="29"/>
      <c r="N90" s="25"/>
      <c r="O90" s="26"/>
      <c r="P90" s="30"/>
      <c r="Q90" s="31"/>
      <c r="R90" s="32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  <c r="FY90" s="23"/>
      <c r="FZ90" s="23"/>
      <c r="GA90" s="23"/>
      <c r="GB90" s="23"/>
      <c r="GC90" s="23"/>
      <c r="GD90" s="23"/>
      <c r="GE90" s="23"/>
      <c r="GF90" s="23"/>
      <c r="GG90" s="23"/>
      <c r="GH90" s="23"/>
      <c r="GI90" s="23"/>
      <c r="GJ90" s="23"/>
      <c r="GK90" s="23"/>
      <c r="GL90" s="23"/>
      <c r="GM90" s="23"/>
      <c r="GN90" s="23"/>
      <c r="GO90" s="23"/>
      <c r="GP90" s="23"/>
      <c r="GQ90" s="23"/>
      <c r="GR90" s="23"/>
      <c r="GS90" s="23"/>
      <c r="GT90" s="23"/>
      <c r="GU90" s="23"/>
      <c r="GV90" s="23"/>
      <c r="GW90" s="23"/>
      <c r="GX90" s="23"/>
      <c r="GY90" s="23"/>
      <c r="GZ90" s="23"/>
      <c r="HA90" s="23"/>
      <c r="HB90" s="23"/>
      <c r="HC90" s="23"/>
      <c r="HD90" s="23"/>
      <c r="HE90" s="23"/>
      <c r="HF90" s="23"/>
      <c r="HG90" s="23"/>
      <c r="HH90" s="23"/>
      <c r="HI90" s="23"/>
      <c r="HJ90" s="23"/>
      <c r="HK90" s="23"/>
      <c r="HL90" s="23"/>
      <c r="HM90" s="23"/>
      <c r="HN90" s="23"/>
      <c r="HO90" s="23"/>
      <c r="HP90" s="23"/>
      <c r="HQ90" s="23"/>
      <c r="HR90" s="23"/>
      <c r="HS90" s="23"/>
      <c r="HT90" s="23"/>
      <c r="HU90" s="23"/>
      <c r="HV90" s="23"/>
      <c r="HW90" s="23"/>
      <c r="HX90" s="23"/>
      <c r="HY90" s="23"/>
      <c r="HZ90" s="23"/>
      <c r="IA90" s="23"/>
      <c r="IB90" s="23"/>
      <c r="IC90" s="23"/>
      <c r="ID90" s="23"/>
      <c r="IE90" s="23"/>
      <c r="IF90" s="23"/>
      <c r="IG90" s="23"/>
      <c r="IH90" s="23"/>
      <c r="II90" s="23"/>
      <c r="IJ90" s="23"/>
      <c r="IK90" s="23"/>
      <c r="IL90" s="23"/>
      <c r="IM90" s="23"/>
      <c r="IN90" s="23"/>
      <c r="IO90" s="23"/>
      <c r="IP90" s="23"/>
      <c r="IQ90" s="23"/>
      <c r="IR90" s="23"/>
      <c r="IS90" s="23"/>
      <c r="IT90" s="23"/>
      <c r="IU90" s="23"/>
      <c r="IV90" s="23"/>
    </row>
    <row r="91" spans="1:256" ht="12">
      <c r="A91" s="23"/>
      <c r="B91" s="24"/>
      <c r="C91" s="24"/>
      <c r="D91" s="24"/>
      <c r="E91" s="24"/>
      <c r="F91" s="25"/>
      <c r="G91" s="26"/>
      <c r="H91" s="28"/>
      <c r="I91" s="28"/>
      <c r="J91" s="28"/>
      <c r="K91" s="28"/>
      <c r="L91" s="28"/>
      <c r="M91" s="29"/>
      <c r="N91" s="25"/>
      <c r="O91" s="26"/>
      <c r="P91" s="30"/>
      <c r="Q91" s="31"/>
      <c r="R91" s="32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  <c r="FY91" s="23"/>
      <c r="FZ91" s="23"/>
      <c r="GA91" s="23"/>
      <c r="GB91" s="23"/>
      <c r="GC91" s="23"/>
      <c r="GD91" s="23"/>
      <c r="GE91" s="23"/>
      <c r="GF91" s="23"/>
      <c r="GG91" s="23"/>
      <c r="GH91" s="23"/>
      <c r="GI91" s="23"/>
      <c r="GJ91" s="23"/>
      <c r="GK91" s="23"/>
      <c r="GL91" s="23"/>
      <c r="GM91" s="23"/>
      <c r="GN91" s="23"/>
      <c r="GO91" s="23"/>
      <c r="GP91" s="23"/>
      <c r="GQ91" s="23"/>
      <c r="GR91" s="23"/>
      <c r="GS91" s="23"/>
      <c r="GT91" s="23"/>
      <c r="GU91" s="23"/>
      <c r="GV91" s="23"/>
      <c r="GW91" s="23"/>
      <c r="GX91" s="23"/>
      <c r="GY91" s="23"/>
      <c r="GZ91" s="23"/>
      <c r="HA91" s="23"/>
      <c r="HB91" s="23"/>
      <c r="HC91" s="23"/>
      <c r="HD91" s="23"/>
      <c r="HE91" s="23"/>
      <c r="HF91" s="23"/>
      <c r="HG91" s="23"/>
      <c r="HH91" s="23"/>
      <c r="HI91" s="23"/>
      <c r="HJ91" s="23"/>
      <c r="HK91" s="23"/>
      <c r="HL91" s="23"/>
      <c r="HM91" s="23"/>
      <c r="HN91" s="23"/>
      <c r="HO91" s="23"/>
      <c r="HP91" s="23"/>
      <c r="HQ91" s="23"/>
      <c r="HR91" s="23"/>
      <c r="HS91" s="23"/>
      <c r="HT91" s="23"/>
      <c r="HU91" s="23"/>
      <c r="HV91" s="23"/>
      <c r="HW91" s="23"/>
      <c r="HX91" s="23"/>
      <c r="HY91" s="23"/>
      <c r="HZ91" s="23"/>
      <c r="IA91" s="23"/>
      <c r="IB91" s="23"/>
      <c r="IC91" s="23"/>
      <c r="ID91" s="23"/>
      <c r="IE91" s="23"/>
      <c r="IF91" s="23"/>
      <c r="IG91" s="23"/>
      <c r="IH91" s="23"/>
      <c r="II91" s="23"/>
      <c r="IJ91" s="23"/>
      <c r="IK91" s="23"/>
      <c r="IL91" s="23"/>
      <c r="IM91" s="23"/>
      <c r="IN91" s="23"/>
      <c r="IO91" s="23"/>
      <c r="IP91" s="23"/>
      <c r="IQ91" s="23"/>
      <c r="IR91" s="23"/>
      <c r="IS91" s="23"/>
      <c r="IT91" s="23"/>
      <c r="IU91" s="23"/>
      <c r="IV91" s="23"/>
    </row>
    <row r="92" spans="1:256" ht="12">
      <c r="A92" s="23"/>
      <c r="B92" s="24"/>
      <c r="C92" s="24"/>
      <c r="D92" s="24"/>
      <c r="E92" s="24"/>
      <c r="F92" s="25"/>
      <c r="G92" s="26"/>
      <c r="H92" s="28"/>
      <c r="I92" s="28"/>
      <c r="J92" s="28"/>
      <c r="K92" s="28"/>
      <c r="L92" s="28"/>
      <c r="M92" s="29"/>
      <c r="N92" s="25"/>
      <c r="O92" s="26"/>
      <c r="P92" s="30"/>
      <c r="Q92" s="31"/>
      <c r="R92" s="32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  <c r="FY92" s="23"/>
      <c r="FZ92" s="23"/>
      <c r="GA92" s="23"/>
      <c r="GB92" s="23"/>
      <c r="GC92" s="23"/>
      <c r="GD92" s="23"/>
      <c r="GE92" s="23"/>
      <c r="GF92" s="23"/>
      <c r="GG92" s="23"/>
      <c r="GH92" s="23"/>
      <c r="GI92" s="23"/>
      <c r="GJ92" s="23"/>
      <c r="GK92" s="23"/>
      <c r="GL92" s="23"/>
      <c r="GM92" s="23"/>
      <c r="GN92" s="23"/>
      <c r="GO92" s="23"/>
      <c r="GP92" s="23"/>
      <c r="GQ92" s="23"/>
      <c r="GR92" s="23"/>
      <c r="GS92" s="23"/>
      <c r="GT92" s="23"/>
      <c r="GU92" s="23"/>
      <c r="GV92" s="23"/>
      <c r="GW92" s="23"/>
      <c r="GX92" s="23"/>
      <c r="GY92" s="23"/>
      <c r="GZ92" s="23"/>
      <c r="HA92" s="23"/>
      <c r="HB92" s="23"/>
      <c r="HC92" s="23"/>
      <c r="HD92" s="23"/>
      <c r="HE92" s="23"/>
      <c r="HF92" s="23"/>
      <c r="HG92" s="23"/>
      <c r="HH92" s="23"/>
      <c r="HI92" s="23"/>
      <c r="HJ92" s="23"/>
      <c r="HK92" s="23"/>
      <c r="HL92" s="23"/>
      <c r="HM92" s="23"/>
      <c r="HN92" s="23"/>
      <c r="HO92" s="23"/>
      <c r="HP92" s="23"/>
      <c r="HQ92" s="23"/>
      <c r="HR92" s="23"/>
      <c r="HS92" s="23"/>
      <c r="HT92" s="23"/>
      <c r="HU92" s="23"/>
      <c r="HV92" s="23"/>
      <c r="HW92" s="23"/>
      <c r="HX92" s="23"/>
      <c r="HY92" s="23"/>
      <c r="HZ92" s="23"/>
      <c r="IA92" s="23"/>
      <c r="IB92" s="23"/>
      <c r="IC92" s="23"/>
      <c r="ID92" s="23"/>
      <c r="IE92" s="23"/>
      <c r="IF92" s="23"/>
      <c r="IG92" s="23"/>
      <c r="IH92" s="23"/>
      <c r="II92" s="23"/>
      <c r="IJ92" s="23"/>
      <c r="IK92" s="23"/>
      <c r="IL92" s="23"/>
      <c r="IM92" s="23"/>
      <c r="IN92" s="23"/>
      <c r="IO92" s="23"/>
      <c r="IP92" s="23"/>
      <c r="IQ92" s="23"/>
      <c r="IR92" s="23"/>
      <c r="IS92" s="23"/>
      <c r="IT92" s="23"/>
      <c r="IU92" s="23"/>
      <c r="IV92" s="23"/>
    </row>
    <row r="93" spans="1:256" ht="12">
      <c r="A93" s="23"/>
      <c r="B93" s="24"/>
      <c r="C93" s="24"/>
      <c r="D93" s="24"/>
      <c r="E93" s="24"/>
      <c r="F93" s="25"/>
      <c r="G93" s="26"/>
      <c r="H93" s="28"/>
      <c r="I93" s="28"/>
      <c r="J93" s="28"/>
      <c r="K93" s="28"/>
      <c r="L93" s="28"/>
      <c r="M93" s="29"/>
      <c r="N93" s="25"/>
      <c r="O93" s="26"/>
      <c r="P93" s="30"/>
      <c r="Q93" s="31"/>
      <c r="R93" s="32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  <c r="FY93" s="23"/>
      <c r="FZ93" s="23"/>
      <c r="GA93" s="23"/>
      <c r="GB93" s="23"/>
      <c r="GC93" s="23"/>
      <c r="GD93" s="23"/>
      <c r="GE93" s="23"/>
      <c r="GF93" s="23"/>
      <c r="GG93" s="23"/>
      <c r="GH93" s="23"/>
      <c r="GI93" s="23"/>
      <c r="GJ93" s="23"/>
      <c r="GK93" s="23"/>
      <c r="GL93" s="23"/>
      <c r="GM93" s="23"/>
      <c r="GN93" s="23"/>
      <c r="GO93" s="23"/>
      <c r="GP93" s="23"/>
      <c r="GQ93" s="23"/>
      <c r="GR93" s="23"/>
      <c r="GS93" s="23"/>
      <c r="GT93" s="23"/>
      <c r="GU93" s="23"/>
      <c r="GV93" s="23"/>
      <c r="GW93" s="23"/>
      <c r="GX93" s="23"/>
      <c r="GY93" s="23"/>
      <c r="GZ93" s="23"/>
      <c r="HA93" s="23"/>
      <c r="HB93" s="23"/>
      <c r="HC93" s="23"/>
      <c r="HD93" s="23"/>
      <c r="HE93" s="23"/>
      <c r="HF93" s="23"/>
      <c r="HG93" s="23"/>
      <c r="HH93" s="23"/>
      <c r="HI93" s="23"/>
      <c r="HJ93" s="23"/>
      <c r="HK93" s="23"/>
      <c r="HL93" s="23"/>
      <c r="HM93" s="23"/>
      <c r="HN93" s="23"/>
      <c r="HO93" s="23"/>
      <c r="HP93" s="23"/>
      <c r="HQ93" s="23"/>
      <c r="HR93" s="23"/>
      <c r="HS93" s="23"/>
      <c r="HT93" s="23"/>
      <c r="HU93" s="23"/>
      <c r="HV93" s="23"/>
      <c r="HW93" s="23"/>
      <c r="HX93" s="23"/>
      <c r="HY93" s="23"/>
      <c r="HZ93" s="23"/>
      <c r="IA93" s="23"/>
      <c r="IB93" s="23"/>
      <c r="IC93" s="23"/>
      <c r="ID93" s="23"/>
      <c r="IE93" s="23"/>
      <c r="IF93" s="23"/>
      <c r="IG93" s="23"/>
      <c r="IH93" s="23"/>
      <c r="II93" s="23"/>
      <c r="IJ93" s="23"/>
      <c r="IK93" s="23"/>
      <c r="IL93" s="23"/>
      <c r="IM93" s="23"/>
      <c r="IN93" s="23"/>
      <c r="IO93" s="23"/>
      <c r="IP93" s="23"/>
      <c r="IQ93" s="23"/>
      <c r="IR93" s="23"/>
      <c r="IS93" s="23"/>
      <c r="IT93" s="23"/>
      <c r="IU93" s="23"/>
      <c r="IV93" s="23"/>
    </row>
    <row r="94" spans="1:256" ht="12">
      <c r="A94" s="23"/>
      <c r="B94" s="24"/>
      <c r="C94" s="24"/>
      <c r="D94" s="24"/>
      <c r="E94" s="24"/>
      <c r="F94" s="25"/>
      <c r="G94" s="26"/>
      <c r="H94" s="28"/>
      <c r="I94" s="28"/>
      <c r="J94" s="28"/>
      <c r="K94" s="28"/>
      <c r="L94" s="28"/>
      <c r="M94" s="29"/>
      <c r="N94" s="25"/>
      <c r="O94" s="26"/>
      <c r="P94" s="30"/>
      <c r="Q94" s="31"/>
      <c r="R94" s="32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  <c r="FY94" s="23"/>
      <c r="FZ94" s="23"/>
      <c r="GA94" s="23"/>
      <c r="GB94" s="23"/>
      <c r="GC94" s="23"/>
      <c r="GD94" s="23"/>
      <c r="GE94" s="23"/>
      <c r="GF94" s="23"/>
      <c r="GG94" s="23"/>
      <c r="GH94" s="23"/>
      <c r="GI94" s="23"/>
      <c r="GJ94" s="23"/>
      <c r="GK94" s="23"/>
      <c r="GL94" s="23"/>
      <c r="GM94" s="23"/>
      <c r="GN94" s="23"/>
      <c r="GO94" s="23"/>
      <c r="GP94" s="23"/>
      <c r="GQ94" s="23"/>
      <c r="GR94" s="23"/>
      <c r="GS94" s="23"/>
      <c r="GT94" s="23"/>
      <c r="GU94" s="23"/>
      <c r="GV94" s="23"/>
      <c r="GW94" s="23"/>
      <c r="GX94" s="23"/>
      <c r="GY94" s="23"/>
      <c r="GZ94" s="23"/>
      <c r="HA94" s="23"/>
      <c r="HB94" s="23"/>
      <c r="HC94" s="23"/>
      <c r="HD94" s="23"/>
      <c r="HE94" s="23"/>
      <c r="HF94" s="23"/>
      <c r="HG94" s="23"/>
      <c r="HH94" s="23"/>
      <c r="HI94" s="23"/>
      <c r="HJ94" s="23"/>
      <c r="HK94" s="23"/>
      <c r="HL94" s="23"/>
      <c r="HM94" s="23"/>
      <c r="HN94" s="23"/>
      <c r="HO94" s="23"/>
      <c r="HP94" s="23"/>
      <c r="HQ94" s="23"/>
      <c r="HR94" s="23"/>
      <c r="HS94" s="23"/>
      <c r="HT94" s="23"/>
      <c r="HU94" s="23"/>
      <c r="HV94" s="23"/>
      <c r="HW94" s="23"/>
      <c r="HX94" s="23"/>
      <c r="HY94" s="23"/>
      <c r="HZ94" s="23"/>
      <c r="IA94" s="23"/>
      <c r="IB94" s="23"/>
      <c r="IC94" s="23"/>
      <c r="ID94" s="23"/>
      <c r="IE94" s="23"/>
      <c r="IF94" s="23"/>
      <c r="IG94" s="23"/>
      <c r="IH94" s="23"/>
      <c r="II94" s="23"/>
      <c r="IJ94" s="23"/>
      <c r="IK94" s="23"/>
      <c r="IL94" s="23"/>
      <c r="IM94" s="23"/>
      <c r="IN94" s="23"/>
      <c r="IO94" s="23"/>
      <c r="IP94" s="23"/>
      <c r="IQ94" s="23"/>
      <c r="IR94" s="23"/>
      <c r="IS94" s="23"/>
      <c r="IT94" s="23"/>
      <c r="IU94" s="23"/>
      <c r="IV94" s="23"/>
    </row>
    <row r="95" spans="1:256" ht="12">
      <c r="A95" s="23"/>
      <c r="B95" s="24"/>
      <c r="C95" s="24"/>
      <c r="D95" s="24"/>
      <c r="E95" s="24"/>
      <c r="F95" s="25"/>
      <c r="G95" s="26"/>
      <c r="H95" s="28"/>
      <c r="I95" s="28"/>
      <c r="J95" s="28"/>
      <c r="K95" s="28"/>
      <c r="L95" s="28"/>
      <c r="M95" s="29"/>
      <c r="N95" s="25"/>
      <c r="O95" s="26"/>
      <c r="P95" s="30"/>
      <c r="Q95" s="31"/>
      <c r="R95" s="32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  <c r="FY95" s="23"/>
      <c r="FZ95" s="23"/>
      <c r="GA95" s="23"/>
      <c r="GB95" s="23"/>
      <c r="GC95" s="23"/>
      <c r="GD95" s="23"/>
      <c r="GE95" s="23"/>
      <c r="GF95" s="23"/>
      <c r="GG95" s="23"/>
      <c r="GH95" s="23"/>
      <c r="GI95" s="23"/>
      <c r="GJ95" s="23"/>
      <c r="GK95" s="23"/>
      <c r="GL95" s="23"/>
      <c r="GM95" s="23"/>
      <c r="GN95" s="23"/>
      <c r="GO95" s="23"/>
      <c r="GP95" s="23"/>
      <c r="GQ95" s="23"/>
      <c r="GR95" s="23"/>
      <c r="GS95" s="23"/>
      <c r="GT95" s="23"/>
      <c r="GU95" s="23"/>
      <c r="GV95" s="23"/>
      <c r="GW95" s="23"/>
      <c r="GX95" s="23"/>
      <c r="GY95" s="23"/>
      <c r="GZ95" s="23"/>
      <c r="HA95" s="23"/>
      <c r="HB95" s="23"/>
      <c r="HC95" s="23"/>
      <c r="HD95" s="23"/>
      <c r="HE95" s="23"/>
      <c r="HF95" s="23"/>
      <c r="HG95" s="23"/>
      <c r="HH95" s="23"/>
      <c r="HI95" s="23"/>
      <c r="HJ95" s="23"/>
      <c r="HK95" s="23"/>
      <c r="HL95" s="23"/>
      <c r="HM95" s="23"/>
      <c r="HN95" s="23"/>
      <c r="HO95" s="23"/>
      <c r="HP95" s="23"/>
      <c r="HQ95" s="23"/>
      <c r="HR95" s="23"/>
      <c r="HS95" s="23"/>
      <c r="HT95" s="23"/>
      <c r="HU95" s="23"/>
      <c r="HV95" s="23"/>
      <c r="HW95" s="23"/>
      <c r="HX95" s="23"/>
      <c r="HY95" s="23"/>
      <c r="HZ95" s="23"/>
      <c r="IA95" s="23"/>
      <c r="IB95" s="23"/>
      <c r="IC95" s="23"/>
      <c r="ID95" s="23"/>
      <c r="IE95" s="23"/>
      <c r="IF95" s="23"/>
      <c r="IG95" s="23"/>
      <c r="IH95" s="23"/>
      <c r="II95" s="23"/>
      <c r="IJ95" s="23"/>
      <c r="IK95" s="23"/>
      <c r="IL95" s="23"/>
      <c r="IM95" s="23"/>
      <c r="IN95" s="23"/>
      <c r="IO95" s="23"/>
      <c r="IP95" s="23"/>
      <c r="IQ95" s="23"/>
      <c r="IR95" s="23"/>
      <c r="IS95" s="23"/>
      <c r="IT95" s="23"/>
      <c r="IU95" s="23"/>
      <c r="IV95" s="23"/>
    </row>
    <row r="96" spans="1:256" ht="12">
      <c r="A96" s="23"/>
      <c r="B96" s="24"/>
      <c r="C96" s="24"/>
      <c r="D96" s="24"/>
      <c r="E96" s="24"/>
      <c r="F96" s="25"/>
      <c r="G96" s="26"/>
      <c r="H96" s="28"/>
      <c r="I96" s="28"/>
      <c r="J96" s="28"/>
      <c r="K96" s="28"/>
      <c r="L96" s="28"/>
      <c r="M96" s="29"/>
      <c r="N96" s="25"/>
      <c r="O96" s="26"/>
      <c r="P96" s="30"/>
      <c r="Q96" s="31"/>
      <c r="R96" s="32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  <c r="FY96" s="23"/>
      <c r="FZ96" s="23"/>
      <c r="GA96" s="23"/>
      <c r="GB96" s="23"/>
      <c r="GC96" s="23"/>
      <c r="GD96" s="23"/>
      <c r="GE96" s="23"/>
      <c r="GF96" s="23"/>
      <c r="GG96" s="23"/>
      <c r="GH96" s="23"/>
      <c r="GI96" s="23"/>
      <c r="GJ96" s="23"/>
      <c r="GK96" s="23"/>
      <c r="GL96" s="23"/>
      <c r="GM96" s="23"/>
      <c r="GN96" s="23"/>
      <c r="GO96" s="23"/>
      <c r="GP96" s="23"/>
      <c r="GQ96" s="23"/>
      <c r="GR96" s="23"/>
      <c r="GS96" s="23"/>
      <c r="GT96" s="23"/>
      <c r="GU96" s="23"/>
      <c r="GV96" s="23"/>
      <c r="GW96" s="23"/>
      <c r="GX96" s="23"/>
      <c r="GY96" s="23"/>
      <c r="GZ96" s="23"/>
      <c r="HA96" s="23"/>
      <c r="HB96" s="23"/>
      <c r="HC96" s="23"/>
      <c r="HD96" s="23"/>
      <c r="HE96" s="23"/>
      <c r="HF96" s="23"/>
      <c r="HG96" s="23"/>
      <c r="HH96" s="23"/>
      <c r="HI96" s="23"/>
      <c r="HJ96" s="23"/>
      <c r="HK96" s="23"/>
      <c r="HL96" s="23"/>
      <c r="HM96" s="23"/>
      <c r="HN96" s="23"/>
      <c r="HO96" s="23"/>
      <c r="HP96" s="23"/>
      <c r="HQ96" s="23"/>
      <c r="HR96" s="23"/>
      <c r="HS96" s="23"/>
      <c r="HT96" s="23"/>
      <c r="HU96" s="23"/>
      <c r="HV96" s="23"/>
      <c r="HW96" s="23"/>
      <c r="HX96" s="23"/>
      <c r="HY96" s="23"/>
      <c r="HZ96" s="23"/>
      <c r="IA96" s="23"/>
      <c r="IB96" s="23"/>
      <c r="IC96" s="23"/>
      <c r="ID96" s="23"/>
      <c r="IE96" s="23"/>
      <c r="IF96" s="23"/>
      <c r="IG96" s="23"/>
      <c r="IH96" s="23"/>
      <c r="II96" s="23"/>
      <c r="IJ96" s="23"/>
      <c r="IK96" s="23"/>
      <c r="IL96" s="23"/>
      <c r="IM96" s="23"/>
      <c r="IN96" s="23"/>
      <c r="IO96" s="23"/>
      <c r="IP96" s="23"/>
      <c r="IQ96" s="23"/>
      <c r="IR96" s="23"/>
      <c r="IS96" s="23"/>
      <c r="IT96" s="23"/>
      <c r="IU96" s="23"/>
      <c r="IV96" s="23"/>
    </row>
    <row r="97" spans="1:256" ht="12">
      <c r="A97" s="23"/>
      <c r="B97" s="24"/>
      <c r="C97" s="24"/>
      <c r="D97" s="24"/>
      <c r="E97" s="24"/>
      <c r="F97" s="25"/>
      <c r="G97" s="26"/>
      <c r="H97" s="28"/>
      <c r="I97" s="28"/>
      <c r="J97" s="28"/>
      <c r="K97" s="28"/>
      <c r="L97" s="28"/>
      <c r="M97" s="29"/>
      <c r="N97" s="25"/>
      <c r="O97" s="26"/>
      <c r="P97" s="30"/>
      <c r="Q97" s="31"/>
      <c r="R97" s="32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  <c r="FY97" s="23"/>
      <c r="FZ97" s="23"/>
      <c r="GA97" s="23"/>
      <c r="GB97" s="23"/>
      <c r="GC97" s="23"/>
      <c r="GD97" s="23"/>
      <c r="GE97" s="23"/>
      <c r="GF97" s="23"/>
      <c r="GG97" s="23"/>
      <c r="GH97" s="23"/>
      <c r="GI97" s="23"/>
      <c r="GJ97" s="23"/>
      <c r="GK97" s="23"/>
      <c r="GL97" s="23"/>
      <c r="GM97" s="23"/>
      <c r="GN97" s="23"/>
      <c r="GO97" s="23"/>
      <c r="GP97" s="23"/>
      <c r="GQ97" s="23"/>
      <c r="GR97" s="23"/>
      <c r="GS97" s="23"/>
      <c r="GT97" s="23"/>
      <c r="GU97" s="23"/>
      <c r="GV97" s="23"/>
      <c r="GW97" s="23"/>
      <c r="GX97" s="23"/>
      <c r="GY97" s="23"/>
      <c r="GZ97" s="23"/>
      <c r="HA97" s="23"/>
      <c r="HB97" s="23"/>
      <c r="HC97" s="23"/>
      <c r="HD97" s="23"/>
      <c r="HE97" s="23"/>
      <c r="HF97" s="23"/>
      <c r="HG97" s="23"/>
      <c r="HH97" s="23"/>
      <c r="HI97" s="23"/>
      <c r="HJ97" s="23"/>
      <c r="HK97" s="23"/>
      <c r="HL97" s="23"/>
      <c r="HM97" s="23"/>
      <c r="HN97" s="23"/>
      <c r="HO97" s="23"/>
      <c r="HP97" s="23"/>
      <c r="HQ97" s="23"/>
      <c r="HR97" s="23"/>
      <c r="HS97" s="23"/>
      <c r="HT97" s="23"/>
      <c r="HU97" s="23"/>
      <c r="HV97" s="23"/>
      <c r="HW97" s="23"/>
      <c r="HX97" s="23"/>
      <c r="HY97" s="23"/>
      <c r="HZ97" s="23"/>
      <c r="IA97" s="23"/>
      <c r="IB97" s="23"/>
      <c r="IC97" s="23"/>
      <c r="ID97" s="23"/>
      <c r="IE97" s="23"/>
      <c r="IF97" s="23"/>
      <c r="IG97" s="23"/>
      <c r="IH97" s="23"/>
      <c r="II97" s="23"/>
      <c r="IJ97" s="23"/>
      <c r="IK97" s="23"/>
      <c r="IL97" s="23"/>
      <c r="IM97" s="23"/>
      <c r="IN97" s="23"/>
      <c r="IO97" s="23"/>
      <c r="IP97" s="23"/>
      <c r="IQ97" s="23"/>
      <c r="IR97" s="23"/>
      <c r="IS97" s="23"/>
      <c r="IT97" s="23"/>
      <c r="IU97" s="23"/>
      <c r="IV97" s="23"/>
    </row>
    <row r="98" spans="1:256" ht="12">
      <c r="A98" s="23"/>
      <c r="B98" s="24"/>
      <c r="C98" s="24"/>
      <c r="D98" s="24"/>
      <c r="E98" s="24"/>
      <c r="F98" s="25"/>
      <c r="G98" s="26"/>
      <c r="H98" s="28"/>
      <c r="I98" s="28"/>
      <c r="J98" s="28"/>
      <c r="K98" s="28"/>
      <c r="L98" s="28"/>
      <c r="M98" s="29"/>
      <c r="N98" s="25"/>
      <c r="O98" s="26"/>
      <c r="P98" s="30"/>
      <c r="Q98" s="31"/>
      <c r="R98" s="32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  <c r="FY98" s="23"/>
      <c r="FZ98" s="23"/>
      <c r="GA98" s="23"/>
      <c r="GB98" s="23"/>
      <c r="GC98" s="23"/>
      <c r="GD98" s="23"/>
      <c r="GE98" s="23"/>
      <c r="GF98" s="23"/>
      <c r="GG98" s="23"/>
      <c r="GH98" s="23"/>
      <c r="GI98" s="23"/>
      <c r="GJ98" s="23"/>
      <c r="GK98" s="23"/>
      <c r="GL98" s="23"/>
      <c r="GM98" s="23"/>
      <c r="GN98" s="23"/>
      <c r="GO98" s="23"/>
      <c r="GP98" s="23"/>
      <c r="GQ98" s="23"/>
      <c r="GR98" s="23"/>
      <c r="GS98" s="23"/>
      <c r="GT98" s="23"/>
      <c r="GU98" s="23"/>
      <c r="GV98" s="23"/>
      <c r="GW98" s="23"/>
      <c r="GX98" s="23"/>
      <c r="GY98" s="23"/>
      <c r="GZ98" s="23"/>
      <c r="HA98" s="23"/>
      <c r="HB98" s="23"/>
      <c r="HC98" s="23"/>
      <c r="HD98" s="23"/>
      <c r="HE98" s="23"/>
      <c r="HF98" s="23"/>
      <c r="HG98" s="23"/>
      <c r="HH98" s="23"/>
      <c r="HI98" s="23"/>
      <c r="HJ98" s="23"/>
      <c r="HK98" s="23"/>
      <c r="HL98" s="23"/>
      <c r="HM98" s="23"/>
      <c r="HN98" s="23"/>
      <c r="HO98" s="23"/>
      <c r="HP98" s="23"/>
      <c r="HQ98" s="23"/>
      <c r="HR98" s="23"/>
      <c r="HS98" s="23"/>
      <c r="HT98" s="23"/>
      <c r="HU98" s="23"/>
      <c r="HV98" s="23"/>
      <c r="HW98" s="23"/>
      <c r="HX98" s="23"/>
      <c r="HY98" s="23"/>
      <c r="HZ98" s="23"/>
      <c r="IA98" s="23"/>
      <c r="IB98" s="23"/>
      <c r="IC98" s="23"/>
      <c r="ID98" s="23"/>
      <c r="IE98" s="23"/>
      <c r="IF98" s="23"/>
      <c r="IG98" s="23"/>
      <c r="IH98" s="23"/>
      <c r="II98" s="23"/>
      <c r="IJ98" s="23"/>
      <c r="IK98" s="23"/>
      <c r="IL98" s="23"/>
      <c r="IM98" s="23"/>
      <c r="IN98" s="23"/>
      <c r="IO98" s="23"/>
      <c r="IP98" s="23"/>
      <c r="IQ98" s="23"/>
      <c r="IR98" s="23"/>
      <c r="IS98" s="23"/>
      <c r="IT98" s="23"/>
      <c r="IU98" s="23"/>
      <c r="IV98" s="23"/>
    </row>
    <row r="99" spans="1:256" ht="12">
      <c r="A99" s="23"/>
      <c r="B99" s="24"/>
      <c r="C99" s="24"/>
      <c r="D99" s="24"/>
      <c r="E99" s="24"/>
      <c r="F99" s="25"/>
      <c r="G99" s="26"/>
      <c r="H99" s="28"/>
      <c r="I99" s="28"/>
      <c r="J99" s="28"/>
      <c r="K99" s="28"/>
      <c r="L99" s="28"/>
      <c r="M99" s="29"/>
      <c r="N99" s="25"/>
      <c r="O99" s="26"/>
      <c r="P99" s="30"/>
      <c r="Q99" s="31"/>
      <c r="R99" s="32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  <c r="FY99" s="23"/>
      <c r="FZ99" s="23"/>
      <c r="GA99" s="23"/>
      <c r="GB99" s="23"/>
      <c r="GC99" s="23"/>
      <c r="GD99" s="23"/>
      <c r="GE99" s="23"/>
      <c r="GF99" s="23"/>
      <c r="GG99" s="23"/>
      <c r="GH99" s="23"/>
      <c r="GI99" s="23"/>
      <c r="GJ99" s="23"/>
      <c r="GK99" s="23"/>
      <c r="GL99" s="23"/>
      <c r="GM99" s="23"/>
      <c r="GN99" s="23"/>
      <c r="GO99" s="23"/>
      <c r="GP99" s="23"/>
      <c r="GQ99" s="23"/>
      <c r="GR99" s="23"/>
      <c r="GS99" s="23"/>
      <c r="GT99" s="23"/>
      <c r="GU99" s="23"/>
      <c r="GV99" s="23"/>
      <c r="GW99" s="23"/>
      <c r="GX99" s="23"/>
      <c r="GY99" s="23"/>
      <c r="GZ99" s="23"/>
      <c r="HA99" s="23"/>
      <c r="HB99" s="23"/>
      <c r="HC99" s="23"/>
      <c r="HD99" s="23"/>
      <c r="HE99" s="23"/>
      <c r="HF99" s="23"/>
      <c r="HG99" s="23"/>
      <c r="HH99" s="23"/>
      <c r="HI99" s="23"/>
      <c r="HJ99" s="23"/>
      <c r="HK99" s="23"/>
      <c r="HL99" s="23"/>
      <c r="HM99" s="23"/>
      <c r="HN99" s="23"/>
      <c r="HO99" s="23"/>
      <c r="HP99" s="23"/>
      <c r="HQ99" s="23"/>
      <c r="HR99" s="23"/>
      <c r="HS99" s="23"/>
      <c r="HT99" s="23"/>
      <c r="HU99" s="23"/>
      <c r="HV99" s="23"/>
      <c r="HW99" s="23"/>
      <c r="HX99" s="23"/>
      <c r="HY99" s="23"/>
      <c r="HZ99" s="23"/>
      <c r="IA99" s="23"/>
      <c r="IB99" s="23"/>
      <c r="IC99" s="23"/>
      <c r="ID99" s="23"/>
      <c r="IE99" s="23"/>
      <c r="IF99" s="23"/>
      <c r="IG99" s="23"/>
      <c r="IH99" s="23"/>
      <c r="II99" s="23"/>
      <c r="IJ99" s="23"/>
      <c r="IK99" s="23"/>
      <c r="IL99" s="23"/>
      <c r="IM99" s="23"/>
      <c r="IN99" s="23"/>
      <c r="IO99" s="23"/>
      <c r="IP99" s="23"/>
      <c r="IQ99" s="23"/>
      <c r="IR99" s="23"/>
      <c r="IS99" s="23"/>
      <c r="IT99" s="23"/>
      <c r="IU99" s="23"/>
      <c r="IV99" s="23"/>
    </row>
    <row r="100" spans="1:256" ht="12">
      <c r="A100" s="23"/>
      <c r="B100" s="24"/>
      <c r="C100" s="24"/>
      <c r="D100" s="24"/>
      <c r="E100" s="24"/>
      <c r="F100" s="25"/>
      <c r="G100" s="26"/>
      <c r="H100" s="28"/>
      <c r="I100" s="28"/>
      <c r="J100" s="28"/>
      <c r="K100" s="28"/>
      <c r="L100" s="28"/>
      <c r="M100" s="29"/>
      <c r="N100" s="25"/>
      <c r="O100" s="26"/>
      <c r="P100" s="30"/>
      <c r="Q100" s="31"/>
      <c r="R100" s="32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  <c r="FY100" s="23"/>
      <c r="FZ100" s="23"/>
      <c r="GA100" s="23"/>
      <c r="GB100" s="23"/>
      <c r="GC100" s="23"/>
      <c r="GD100" s="23"/>
      <c r="GE100" s="23"/>
      <c r="GF100" s="23"/>
      <c r="GG100" s="23"/>
      <c r="GH100" s="23"/>
      <c r="GI100" s="23"/>
      <c r="GJ100" s="23"/>
      <c r="GK100" s="23"/>
      <c r="GL100" s="23"/>
      <c r="GM100" s="23"/>
      <c r="GN100" s="23"/>
      <c r="GO100" s="23"/>
      <c r="GP100" s="23"/>
      <c r="GQ100" s="23"/>
      <c r="GR100" s="23"/>
      <c r="GS100" s="23"/>
      <c r="GT100" s="23"/>
      <c r="GU100" s="23"/>
      <c r="GV100" s="23"/>
      <c r="GW100" s="23"/>
      <c r="GX100" s="23"/>
      <c r="GY100" s="23"/>
      <c r="GZ100" s="23"/>
      <c r="HA100" s="23"/>
      <c r="HB100" s="23"/>
      <c r="HC100" s="23"/>
      <c r="HD100" s="23"/>
      <c r="HE100" s="23"/>
      <c r="HF100" s="23"/>
      <c r="HG100" s="23"/>
      <c r="HH100" s="23"/>
      <c r="HI100" s="23"/>
      <c r="HJ100" s="23"/>
      <c r="HK100" s="23"/>
      <c r="HL100" s="23"/>
      <c r="HM100" s="23"/>
      <c r="HN100" s="23"/>
      <c r="HO100" s="23"/>
      <c r="HP100" s="23"/>
      <c r="HQ100" s="23"/>
      <c r="HR100" s="23"/>
      <c r="HS100" s="23"/>
      <c r="HT100" s="23"/>
      <c r="HU100" s="23"/>
      <c r="HV100" s="23"/>
      <c r="HW100" s="23"/>
      <c r="HX100" s="23"/>
      <c r="HY100" s="23"/>
      <c r="HZ100" s="23"/>
      <c r="IA100" s="23"/>
      <c r="IB100" s="23"/>
      <c r="IC100" s="23"/>
      <c r="ID100" s="23"/>
      <c r="IE100" s="23"/>
      <c r="IF100" s="23"/>
      <c r="IG100" s="23"/>
      <c r="IH100" s="23"/>
      <c r="II100" s="23"/>
      <c r="IJ100" s="23"/>
      <c r="IK100" s="23"/>
      <c r="IL100" s="23"/>
      <c r="IM100" s="23"/>
      <c r="IN100" s="23"/>
      <c r="IO100" s="23"/>
      <c r="IP100" s="23"/>
      <c r="IQ100" s="23"/>
      <c r="IR100" s="23"/>
      <c r="IS100" s="23"/>
      <c r="IT100" s="23"/>
      <c r="IU100" s="23"/>
      <c r="IV100" s="23"/>
    </row>
    <row r="101" spans="1:256" ht="12">
      <c r="A101" s="23"/>
      <c r="B101" s="24"/>
      <c r="C101" s="24"/>
      <c r="D101" s="24"/>
      <c r="E101" s="24"/>
      <c r="F101" s="25"/>
      <c r="G101" s="26"/>
      <c r="H101" s="28"/>
      <c r="I101" s="28"/>
      <c r="J101" s="28"/>
      <c r="K101" s="28"/>
      <c r="L101" s="28"/>
      <c r="M101" s="29"/>
      <c r="N101" s="25"/>
      <c r="O101" s="26"/>
      <c r="P101" s="30"/>
      <c r="Q101" s="31"/>
      <c r="R101" s="32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  <c r="FY101" s="23"/>
      <c r="FZ101" s="23"/>
      <c r="GA101" s="23"/>
      <c r="GB101" s="23"/>
      <c r="GC101" s="23"/>
      <c r="GD101" s="23"/>
      <c r="GE101" s="23"/>
      <c r="GF101" s="23"/>
      <c r="GG101" s="23"/>
      <c r="GH101" s="23"/>
      <c r="GI101" s="23"/>
      <c r="GJ101" s="23"/>
      <c r="GK101" s="23"/>
      <c r="GL101" s="23"/>
      <c r="GM101" s="23"/>
      <c r="GN101" s="23"/>
      <c r="GO101" s="23"/>
      <c r="GP101" s="23"/>
      <c r="GQ101" s="23"/>
      <c r="GR101" s="23"/>
      <c r="GS101" s="23"/>
      <c r="GT101" s="23"/>
      <c r="GU101" s="23"/>
      <c r="GV101" s="23"/>
      <c r="GW101" s="23"/>
      <c r="GX101" s="23"/>
      <c r="GY101" s="23"/>
      <c r="GZ101" s="23"/>
      <c r="HA101" s="23"/>
      <c r="HB101" s="23"/>
      <c r="HC101" s="23"/>
      <c r="HD101" s="23"/>
      <c r="HE101" s="23"/>
      <c r="HF101" s="23"/>
      <c r="HG101" s="23"/>
      <c r="HH101" s="23"/>
      <c r="HI101" s="23"/>
      <c r="HJ101" s="23"/>
      <c r="HK101" s="23"/>
      <c r="HL101" s="23"/>
      <c r="HM101" s="23"/>
      <c r="HN101" s="23"/>
      <c r="HO101" s="23"/>
      <c r="HP101" s="23"/>
      <c r="HQ101" s="23"/>
      <c r="HR101" s="23"/>
      <c r="HS101" s="23"/>
      <c r="HT101" s="23"/>
      <c r="HU101" s="23"/>
      <c r="HV101" s="23"/>
      <c r="HW101" s="23"/>
      <c r="HX101" s="23"/>
      <c r="HY101" s="23"/>
      <c r="HZ101" s="23"/>
      <c r="IA101" s="23"/>
      <c r="IB101" s="23"/>
      <c r="IC101" s="23"/>
      <c r="ID101" s="23"/>
      <c r="IE101" s="23"/>
      <c r="IF101" s="23"/>
      <c r="IG101" s="23"/>
      <c r="IH101" s="23"/>
      <c r="II101" s="23"/>
      <c r="IJ101" s="23"/>
      <c r="IK101" s="23"/>
      <c r="IL101" s="23"/>
      <c r="IM101" s="23"/>
      <c r="IN101" s="23"/>
      <c r="IO101" s="23"/>
      <c r="IP101" s="23"/>
      <c r="IQ101" s="23"/>
      <c r="IR101" s="23"/>
      <c r="IS101" s="23"/>
      <c r="IT101" s="23"/>
      <c r="IU101" s="23"/>
      <c r="IV101" s="23"/>
    </row>
    <row r="102" spans="1:256" ht="12">
      <c r="A102" s="23"/>
      <c r="B102" s="33"/>
      <c r="C102" s="33"/>
      <c r="D102" s="33"/>
      <c r="E102" s="33"/>
      <c r="F102" s="33"/>
      <c r="G102" s="34"/>
      <c r="H102" s="34"/>
      <c r="I102" s="34"/>
      <c r="J102" s="34"/>
      <c r="K102" s="34"/>
      <c r="L102" s="34"/>
      <c r="M102" s="34"/>
      <c r="N102" s="34"/>
      <c r="O102" s="34"/>
      <c r="P102" s="30"/>
      <c r="Q102" s="31"/>
      <c r="R102" s="32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  <c r="FY102" s="23"/>
      <c r="FZ102" s="23"/>
      <c r="GA102" s="23"/>
      <c r="GB102" s="23"/>
      <c r="GC102" s="23"/>
      <c r="GD102" s="23"/>
      <c r="GE102" s="23"/>
      <c r="GF102" s="23"/>
      <c r="GG102" s="23"/>
      <c r="GH102" s="23"/>
      <c r="GI102" s="23"/>
      <c r="GJ102" s="23"/>
      <c r="GK102" s="23"/>
      <c r="GL102" s="23"/>
      <c r="GM102" s="23"/>
      <c r="GN102" s="23"/>
      <c r="GO102" s="23"/>
      <c r="GP102" s="23"/>
      <c r="GQ102" s="23"/>
      <c r="GR102" s="23"/>
      <c r="GS102" s="23"/>
      <c r="GT102" s="23"/>
      <c r="GU102" s="23"/>
      <c r="GV102" s="23"/>
      <c r="GW102" s="23"/>
      <c r="GX102" s="23"/>
      <c r="GY102" s="23"/>
      <c r="GZ102" s="23"/>
      <c r="HA102" s="23"/>
      <c r="HB102" s="23"/>
      <c r="HC102" s="23"/>
      <c r="HD102" s="23"/>
      <c r="HE102" s="23"/>
      <c r="HF102" s="23"/>
      <c r="HG102" s="23"/>
      <c r="HH102" s="23"/>
      <c r="HI102" s="23"/>
      <c r="HJ102" s="23"/>
      <c r="HK102" s="23"/>
      <c r="HL102" s="23"/>
      <c r="HM102" s="23"/>
      <c r="HN102" s="23"/>
      <c r="HO102" s="23"/>
      <c r="HP102" s="23"/>
      <c r="HQ102" s="23"/>
      <c r="HR102" s="23"/>
      <c r="HS102" s="23"/>
      <c r="HT102" s="23"/>
      <c r="HU102" s="23"/>
      <c r="HV102" s="23"/>
      <c r="HW102" s="23"/>
      <c r="HX102" s="23"/>
      <c r="HY102" s="23"/>
      <c r="HZ102" s="23"/>
      <c r="IA102" s="23"/>
      <c r="IB102" s="23"/>
      <c r="IC102" s="23"/>
      <c r="ID102" s="23"/>
      <c r="IE102" s="23"/>
      <c r="IF102" s="23"/>
      <c r="IG102" s="23"/>
      <c r="IH102" s="23"/>
      <c r="II102" s="23"/>
      <c r="IJ102" s="23"/>
      <c r="IK102" s="23"/>
      <c r="IL102" s="23"/>
      <c r="IM102" s="23"/>
      <c r="IN102" s="23"/>
      <c r="IO102" s="23"/>
      <c r="IP102" s="23"/>
      <c r="IQ102" s="23"/>
      <c r="IR102" s="23"/>
      <c r="IS102" s="23"/>
      <c r="IT102" s="23"/>
      <c r="IU102" s="23"/>
      <c r="IV102" s="23"/>
    </row>
    <row r="103" spans="1:256" ht="12">
      <c r="A103" s="23"/>
      <c r="B103" s="24"/>
      <c r="C103" s="24"/>
      <c r="D103" s="24"/>
      <c r="E103" s="24"/>
      <c r="F103" s="25"/>
      <c r="G103" s="29"/>
      <c r="H103" s="27"/>
      <c r="I103" s="27"/>
      <c r="J103" s="27"/>
      <c r="K103" s="27"/>
      <c r="L103" s="27"/>
      <c r="M103" s="29"/>
      <c r="N103" s="27"/>
      <c r="O103" s="29"/>
      <c r="P103" s="30"/>
      <c r="Q103" s="31"/>
      <c r="R103" s="32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  <c r="FY103" s="23"/>
      <c r="FZ103" s="23"/>
      <c r="GA103" s="23"/>
      <c r="GB103" s="23"/>
      <c r="GC103" s="23"/>
      <c r="GD103" s="23"/>
      <c r="GE103" s="23"/>
      <c r="GF103" s="23"/>
      <c r="GG103" s="23"/>
      <c r="GH103" s="23"/>
      <c r="GI103" s="23"/>
      <c r="GJ103" s="23"/>
      <c r="GK103" s="23"/>
      <c r="GL103" s="23"/>
      <c r="GM103" s="23"/>
      <c r="GN103" s="23"/>
      <c r="GO103" s="23"/>
      <c r="GP103" s="23"/>
      <c r="GQ103" s="23"/>
      <c r="GR103" s="23"/>
      <c r="GS103" s="23"/>
      <c r="GT103" s="23"/>
      <c r="GU103" s="23"/>
      <c r="GV103" s="23"/>
      <c r="GW103" s="23"/>
      <c r="GX103" s="23"/>
      <c r="GY103" s="23"/>
      <c r="GZ103" s="23"/>
      <c r="HA103" s="23"/>
      <c r="HB103" s="23"/>
      <c r="HC103" s="23"/>
      <c r="HD103" s="23"/>
      <c r="HE103" s="23"/>
      <c r="HF103" s="23"/>
      <c r="HG103" s="23"/>
      <c r="HH103" s="23"/>
      <c r="HI103" s="23"/>
      <c r="HJ103" s="23"/>
      <c r="HK103" s="23"/>
      <c r="HL103" s="23"/>
      <c r="HM103" s="23"/>
      <c r="HN103" s="23"/>
      <c r="HO103" s="23"/>
      <c r="HP103" s="23"/>
      <c r="HQ103" s="23"/>
      <c r="HR103" s="23"/>
      <c r="HS103" s="23"/>
      <c r="HT103" s="23"/>
      <c r="HU103" s="23"/>
      <c r="HV103" s="23"/>
      <c r="HW103" s="23"/>
      <c r="HX103" s="23"/>
      <c r="HY103" s="23"/>
      <c r="HZ103" s="23"/>
      <c r="IA103" s="23"/>
      <c r="IB103" s="23"/>
      <c r="IC103" s="23"/>
      <c r="ID103" s="23"/>
      <c r="IE103" s="23"/>
      <c r="IF103" s="23"/>
      <c r="IG103" s="23"/>
      <c r="IH103" s="23"/>
      <c r="II103" s="23"/>
      <c r="IJ103" s="23"/>
      <c r="IK103" s="23"/>
      <c r="IL103" s="23"/>
      <c r="IM103" s="23"/>
      <c r="IN103" s="23"/>
      <c r="IO103" s="23"/>
      <c r="IP103" s="23"/>
      <c r="IQ103" s="23"/>
      <c r="IR103" s="23"/>
      <c r="IS103" s="23"/>
      <c r="IT103" s="23"/>
      <c r="IU103" s="23"/>
      <c r="IV103" s="23"/>
    </row>
    <row r="104" spans="1:256" ht="12">
      <c r="A104" s="23"/>
      <c r="B104" s="33"/>
      <c r="C104" s="33"/>
      <c r="D104" s="33"/>
      <c r="E104" s="33"/>
      <c r="F104" s="33"/>
      <c r="G104" s="34"/>
      <c r="H104" s="34"/>
      <c r="I104" s="34"/>
      <c r="J104" s="34"/>
      <c r="K104" s="34"/>
      <c r="L104" s="34"/>
      <c r="M104" s="34"/>
      <c r="N104" s="34"/>
      <c r="O104" s="34"/>
      <c r="P104" s="30"/>
      <c r="Q104" s="31"/>
      <c r="R104" s="32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  <c r="FY104" s="23"/>
      <c r="FZ104" s="23"/>
      <c r="GA104" s="23"/>
      <c r="GB104" s="23"/>
      <c r="GC104" s="23"/>
      <c r="GD104" s="23"/>
      <c r="GE104" s="23"/>
      <c r="GF104" s="23"/>
      <c r="GG104" s="23"/>
      <c r="GH104" s="23"/>
      <c r="GI104" s="23"/>
      <c r="GJ104" s="23"/>
      <c r="GK104" s="23"/>
      <c r="GL104" s="23"/>
      <c r="GM104" s="23"/>
      <c r="GN104" s="23"/>
      <c r="GO104" s="23"/>
      <c r="GP104" s="23"/>
      <c r="GQ104" s="23"/>
      <c r="GR104" s="23"/>
      <c r="GS104" s="23"/>
      <c r="GT104" s="23"/>
      <c r="GU104" s="23"/>
      <c r="GV104" s="23"/>
      <c r="GW104" s="23"/>
      <c r="GX104" s="23"/>
      <c r="GY104" s="23"/>
      <c r="GZ104" s="23"/>
      <c r="HA104" s="23"/>
      <c r="HB104" s="23"/>
      <c r="HC104" s="23"/>
      <c r="HD104" s="23"/>
      <c r="HE104" s="23"/>
      <c r="HF104" s="23"/>
      <c r="HG104" s="23"/>
      <c r="HH104" s="23"/>
      <c r="HI104" s="23"/>
      <c r="HJ104" s="23"/>
      <c r="HK104" s="23"/>
      <c r="HL104" s="23"/>
      <c r="HM104" s="23"/>
      <c r="HN104" s="23"/>
      <c r="HO104" s="23"/>
      <c r="HP104" s="23"/>
      <c r="HQ104" s="23"/>
      <c r="HR104" s="23"/>
      <c r="HS104" s="23"/>
      <c r="HT104" s="23"/>
      <c r="HU104" s="23"/>
      <c r="HV104" s="23"/>
      <c r="HW104" s="23"/>
      <c r="HX104" s="23"/>
      <c r="HY104" s="23"/>
      <c r="HZ104" s="23"/>
      <c r="IA104" s="23"/>
      <c r="IB104" s="23"/>
      <c r="IC104" s="23"/>
      <c r="ID104" s="23"/>
      <c r="IE104" s="23"/>
      <c r="IF104" s="23"/>
      <c r="IG104" s="23"/>
      <c r="IH104" s="23"/>
      <c r="II104" s="23"/>
      <c r="IJ104" s="23"/>
      <c r="IK104" s="23"/>
      <c r="IL104" s="23"/>
      <c r="IM104" s="23"/>
      <c r="IN104" s="23"/>
      <c r="IO104" s="23"/>
      <c r="IP104" s="23"/>
      <c r="IQ104" s="23"/>
      <c r="IR104" s="23"/>
      <c r="IS104" s="23"/>
      <c r="IT104" s="23"/>
      <c r="IU104" s="23"/>
      <c r="IV104" s="23"/>
    </row>
    <row r="105" spans="1:256" ht="12">
      <c r="A105" s="23"/>
      <c r="B105" s="24"/>
      <c r="C105" s="24"/>
      <c r="D105" s="24"/>
      <c r="E105" s="24"/>
      <c r="F105" s="25"/>
      <c r="G105" s="29"/>
      <c r="H105" s="28"/>
      <c r="I105" s="28"/>
      <c r="J105" s="28"/>
      <c r="K105" s="28"/>
      <c r="L105" s="28"/>
      <c r="M105" s="29"/>
      <c r="N105" s="25"/>
      <c r="O105" s="26"/>
      <c r="P105" s="30"/>
      <c r="Q105" s="31"/>
      <c r="R105" s="32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  <c r="FY105" s="23"/>
      <c r="FZ105" s="23"/>
      <c r="GA105" s="23"/>
      <c r="GB105" s="23"/>
      <c r="GC105" s="23"/>
      <c r="GD105" s="23"/>
      <c r="GE105" s="23"/>
      <c r="GF105" s="23"/>
      <c r="GG105" s="23"/>
      <c r="GH105" s="23"/>
      <c r="GI105" s="23"/>
      <c r="GJ105" s="23"/>
      <c r="GK105" s="23"/>
      <c r="GL105" s="23"/>
      <c r="GM105" s="23"/>
      <c r="GN105" s="23"/>
      <c r="GO105" s="23"/>
      <c r="GP105" s="23"/>
      <c r="GQ105" s="23"/>
      <c r="GR105" s="23"/>
      <c r="GS105" s="23"/>
      <c r="GT105" s="23"/>
      <c r="GU105" s="23"/>
      <c r="GV105" s="23"/>
      <c r="GW105" s="23"/>
      <c r="GX105" s="23"/>
      <c r="GY105" s="23"/>
      <c r="GZ105" s="23"/>
      <c r="HA105" s="23"/>
      <c r="HB105" s="23"/>
      <c r="HC105" s="23"/>
      <c r="HD105" s="23"/>
      <c r="HE105" s="23"/>
      <c r="HF105" s="23"/>
      <c r="HG105" s="23"/>
      <c r="HH105" s="23"/>
      <c r="HI105" s="23"/>
      <c r="HJ105" s="23"/>
      <c r="HK105" s="23"/>
      <c r="HL105" s="23"/>
      <c r="HM105" s="23"/>
      <c r="HN105" s="23"/>
      <c r="HO105" s="23"/>
      <c r="HP105" s="23"/>
      <c r="HQ105" s="23"/>
      <c r="HR105" s="23"/>
      <c r="HS105" s="23"/>
      <c r="HT105" s="23"/>
      <c r="HU105" s="23"/>
      <c r="HV105" s="23"/>
      <c r="HW105" s="23"/>
      <c r="HX105" s="23"/>
      <c r="HY105" s="23"/>
      <c r="HZ105" s="23"/>
      <c r="IA105" s="23"/>
      <c r="IB105" s="23"/>
      <c r="IC105" s="23"/>
      <c r="ID105" s="23"/>
      <c r="IE105" s="23"/>
      <c r="IF105" s="23"/>
      <c r="IG105" s="23"/>
      <c r="IH105" s="23"/>
      <c r="II105" s="23"/>
      <c r="IJ105" s="23"/>
      <c r="IK105" s="23"/>
      <c r="IL105" s="23"/>
      <c r="IM105" s="23"/>
      <c r="IN105" s="23"/>
      <c r="IO105" s="23"/>
      <c r="IP105" s="23"/>
      <c r="IQ105" s="23"/>
      <c r="IR105" s="23"/>
      <c r="IS105" s="23"/>
      <c r="IT105" s="23"/>
      <c r="IU105" s="23"/>
      <c r="IV105" s="23"/>
    </row>
    <row r="106" spans="1:256" ht="12">
      <c r="A106" s="23"/>
      <c r="B106" s="24"/>
      <c r="C106" s="24"/>
      <c r="D106" s="24"/>
      <c r="E106" s="24"/>
      <c r="F106" s="25"/>
      <c r="G106" s="26"/>
      <c r="H106" s="28"/>
      <c r="I106" s="28"/>
      <c r="J106" s="28"/>
      <c r="K106" s="28"/>
      <c r="L106" s="28"/>
      <c r="M106" s="29"/>
      <c r="N106" s="25"/>
      <c r="O106" s="26"/>
      <c r="P106" s="30"/>
      <c r="Q106" s="31"/>
      <c r="R106" s="32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  <c r="FY106" s="23"/>
      <c r="FZ106" s="23"/>
      <c r="GA106" s="23"/>
      <c r="GB106" s="23"/>
      <c r="GC106" s="23"/>
      <c r="GD106" s="23"/>
      <c r="GE106" s="23"/>
      <c r="GF106" s="23"/>
      <c r="GG106" s="23"/>
      <c r="GH106" s="23"/>
      <c r="GI106" s="23"/>
      <c r="GJ106" s="23"/>
      <c r="GK106" s="23"/>
      <c r="GL106" s="23"/>
      <c r="GM106" s="23"/>
      <c r="GN106" s="23"/>
      <c r="GO106" s="23"/>
      <c r="GP106" s="23"/>
      <c r="GQ106" s="23"/>
      <c r="GR106" s="23"/>
      <c r="GS106" s="23"/>
      <c r="GT106" s="23"/>
      <c r="GU106" s="23"/>
      <c r="GV106" s="23"/>
      <c r="GW106" s="23"/>
      <c r="GX106" s="23"/>
      <c r="GY106" s="23"/>
      <c r="GZ106" s="23"/>
      <c r="HA106" s="23"/>
      <c r="HB106" s="23"/>
      <c r="HC106" s="23"/>
      <c r="HD106" s="23"/>
      <c r="HE106" s="23"/>
      <c r="HF106" s="23"/>
      <c r="HG106" s="23"/>
      <c r="HH106" s="23"/>
      <c r="HI106" s="23"/>
      <c r="HJ106" s="23"/>
      <c r="HK106" s="23"/>
      <c r="HL106" s="23"/>
      <c r="HM106" s="23"/>
      <c r="HN106" s="23"/>
      <c r="HO106" s="23"/>
      <c r="HP106" s="23"/>
      <c r="HQ106" s="23"/>
      <c r="HR106" s="23"/>
      <c r="HS106" s="23"/>
      <c r="HT106" s="23"/>
      <c r="HU106" s="23"/>
      <c r="HV106" s="23"/>
      <c r="HW106" s="23"/>
      <c r="HX106" s="23"/>
      <c r="HY106" s="23"/>
      <c r="HZ106" s="23"/>
      <c r="IA106" s="23"/>
      <c r="IB106" s="23"/>
      <c r="IC106" s="23"/>
      <c r="ID106" s="23"/>
      <c r="IE106" s="23"/>
      <c r="IF106" s="23"/>
      <c r="IG106" s="23"/>
      <c r="IH106" s="23"/>
      <c r="II106" s="23"/>
      <c r="IJ106" s="23"/>
      <c r="IK106" s="23"/>
      <c r="IL106" s="23"/>
      <c r="IM106" s="23"/>
      <c r="IN106" s="23"/>
      <c r="IO106" s="23"/>
      <c r="IP106" s="23"/>
      <c r="IQ106" s="23"/>
      <c r="IR106" s="23"/>
      <c r="IS106" s="23"/>
      <c r="IT106" s="23"/>
      <c r="IU106" s="23"/>
      <c r="IV106" s="23"/>
    </row>
    <row r="107" spans="1:256" ht="12">
      <c r="A107" s="23"/>
      <c r="B107" s="24"/>
      <c r="C107" s="24"/>
      <c r="D107" s="24"/>
      <c r="E107" s="24"/>
      <c r="F107" s="25"/>
      <c r="G107" s="35"/>
      <c r="H107" s="25"/>
      <c r="I107" s="25"/>
      <c r="J107" s="25"/>
      <c r="K107" s="25"/>
      <c r="L107" s="28"/>
      <c r="M107" s="29"/>
      <c r="N107" s="25"/>
      <c r="O107" s="35"/>
      <c r="P107" s="30"/>
      <c r="Q107" s="31"/>
      <c r="R107" s="32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  <c r="FY107" s="23"/>
      <c r="FZ107" s="23"/>
      <c r="GA107" s="23"/>
      <c r="GB107" s="23"/>
      <c r="GC107" s="23"/>
      <c r="GD107" s="23"/>
      <c r="GE107" s="23"/>
      <c r="GF107" s="23"/>
      <c r="GG107" s="23"/>
      <c r="GH107" s="23"/>
      <c r="GI107" s="23"/>
      <c r="GJ107" s="23"/>
      <c r="GK107" s="23"/>
      <c r="GL107" s="23"/>
      <c r="GM107" s="23"/>
      <c r="GN107" s="23"/>
      <c r="GO107" s="23"/>
      <c r="GP107" s="23"/>
      <c r="GQ107" s="23"/>
      <c r="GR107" s="23"/>
      <c r="GS107" s="23"/>
      <c r="GT107" s="23"/>
      <c r="GU107" s="23"/>
      <c r="GV107" s="23"/>
      <c r="GW107" s="23"/>
      <c r="GX107" s="23"/>
      <c r="GY107" s="23"/>
      <c r="GZ107" s="23"/>
      <c r="HA107" s="23"/>
      <c r="HB107" s="23"/>
      <c r="HC107" s="23"/>
      <c r="HD107" s="23"/>
      <c r="HE107" s="23"/>
      <c r="HF107" s="23"/>
      <c r="HG107" s="23"/>
      <c r="HH107" s="23"/>
      <c r="HI107" s="23"/>
      <c r="HJ107" s="23"/>
      <c r="HK107" s="23"/>
      <c r="HL107" s="23"/>
      <c r="HM107" s="23"/>
      <c r="HN107" s="23"/>
      <c r="HO107" s="23"/>
      <c r="HP107" s="23"/>
      <c r="HQ107" s="23"/>
      <c r="HR107" s="23"/>
      <c r="HS107" s="23"/>
      <c r="HT107" s="23"/>
      <c r="HU107" s="23"/>
      <c r="HV107" s="23"/>
      <c r="HW107" s="23"/>
      <c r="HX107" s="23"/>
      <c r="HY107" s="23"/>
      <c r="HZ107" s="23"/>
      <c r="IA107" s="23"/>
      <c r="IB107" s="23"/>
      <c r="IC107" s="23"/>
      <c r="ID107" s="23"/>
      <c r="IE107" s="23"/>
      <c r="IF107" s="23"/>
      <c r="IG107" s="23"/>
      <c r="IH107" s="23"/>
      <c r="II107" s="23"/>
      <c r="IJ107" s="23"/>
      <c r="IK107" s="23"/>
      <c r="IL107" s="23"/>
      <c r="IM107" s="23"/>
      <c r="IN107" s="23"/>
      <c r="IO107" s="23"/>
      <c r="IP107" s="23"/>
      <c r="IQ107" s="23"/>
      <c r="IR107" s="23"/>
      <c r="IS107" s="23"/>
      <c r="IT107" s="23"/>
      <c r="IU107" s="23"/>
      <c r="IV107" s="23"/>
    </row>
    <row r="108" spans="1:256" ht="12">
      <c r="A108" s="23"/>
      <c r="B108" s="24"/>
      <c r="C108" s="24"/>
      <c r="D108" s="24"/>
      <c r="E108" s="24"/>
      <c r="F108" s="25"/>
      <c r="G108" s="35"/>
      <c r="H108" s="25"/>
      <c r="I108" s="25"/>
      <c r="J108" s="25"/>
      <c r="K108" s="25"/>
      <c r="L108" s="28"/>
      <c r="M108" s="29"/>
      <c r="N108" s="25"/>
      <c r="O108" s="35"/>
      <c r="P108" s="30"/>
      <c r="Q108" s="31"/>
      <c r="R108" s="32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  <c r="FY108" s="23"/>
      <c r="FZ108" s="23"/>
      <c r="GA108" s="23"/>
      <c r="GB108" s="23"/>
      <c r="GC108" s="23"/>
      <c r="GD108" s="23"/>
      <c r="GE108" s="23"/>
      <c r="GF108" s="23"/>
      <c r="GG108" s="23"/>
      <c r="GH108" s="23"/>
      <c r="GI108" s="23"/>
      <c r="GJ108" s="23"/>
      <c r="GK108" s="23"/>
      <c r="GL108" s="23"/>
      <c r="GM108" s="23"/>
      <c r="GN108" s="23"/>
      <c r="GO108" s="23"/>
      <c r="GP108" s="23"/>
      <c r="GQ108" s="23"/>
      <c r="GR108" s="23"/>
      <c r="GS108" s="23"/>
      <c r="GT108" s="23"/>
      <c r="GU108" s="23"/>
      <c r="GV108" s="23"/>
      <c r="GW108" s="23"/>
      <c r="GX108" s="23"/>
      <c r="GY108" s="23"/>
      <c r="GZ108" s="23"/>
      <c r="HA108" s="23"/>
      <c r="HB108" s="23"/>
      <c r="HC108" s="23"/>
      <c r="HD108" s="23"/>
      <c r="HE108" s="23"/>
      <c r="HF108" s="23"/>
      <c r="HG108" s="23"/>
      <c r="HH108" s="23"/>
      <c r="HI108" s="23"/>
      <c r="HJ108" s="23"/>
      <c r="HK108" s="23"/>
      <c r="HL108" s="23"/>
      <c r="HM108" s="23"/>
      <c r="HN108" s="23"/>
      <c r="HO108" s="23"/>
      <c r="HP108" s="23"/>
      <c r="HQ108" s="23"/>
      <c r="HR108" s="23"/>
      <c r="HS108" s="23"/>
      <c r="HT108" s="23"/>
      <c r="HU108" s="23"/>
      <c r="HV108" s="23"/>
      <c r="HW108" s="23"/>
      <c r="HX108" s="23"/>
      <c r="HY108" s="23"/>
      <c r="HZ108" s="23"/>
      <c r="IA108" s="23"/>
      <c r="IB108" s="23"/>
      <c r="IC108" s="23"/>
      <c r="ID108" s="23"/>
      <c r="IE108" s="23"/>
      <c r="IF108" s="23"/>
      <c r="IG108" s="23"/>
      <c r="IH108" s="23"/>
      <c r="II108" s="23"/>
      <c r="IJ108" s="23"/>
      <c r="IK108" s="23"/>
      <c r="IL108" s="23"/>
      <c r="IM108" s="23"/>
      <c r="IN108" s="23"/>
      <c r="IO108" s="23"/>
      <c r="IP108" s="23"/>
      <c r="IQ108" s="23"/>
      <c r="IR108" s="23"/>
      <c r="IS108" s="23"/>
      <c r="IT108" s="23"/>
      <c r="IU108" s="23"/>
      <c r="IV108" s="23"/>
    </row>
    <row r="109" spans="1:256" ht="12">
      <c r="A109" s="23"/>
      <c r="B109" s="24"/>
      <c r="C109" s="24"/>
      <c r="D109" s="24"/>
      <c r="E109" s="24"/>
      <c r="F109" s="25"/>
      <c r="G109" s="35"/>
      <c r="H109" s="25"/>
      <c r="I109" s="25"/>
      <c r="J109" s="25"/>
      <c r="K109" s="25"/>
      <c r="L109" s="28"/>
      <c r="M109" s="29"/>
      <c r="N109" s="25"/>
      <c r="O109" s="35"/>
      <c r="P109" s="30"/>
      <c r="Q109" s="31"/>
      <c r="R109" s="32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  <c r="FY109" s="23"/>
      <c r="FZ109" s="23"/>
      <c r="GA109" s="23"/>
      <c r="GB109" s="23"/>
      <c r="GC109" s="23"/>
      <c r="GD109" s="23"/>
      <c r="GE109" s="23"/>
      <c r="GF109" s="23"/>
      <c r="GG109" s="23"/>
      <c r="GH109" s="23"/>
      <c r="GI109" s="23"/>
      <c r="GJ109" s="23"/>
      <c r="GK109" s="23"/>
      <c r="GL109" s="23"/>
      <c r="GM109" s="23"/>
      <c r="GN109" s="23"/>
      <c r="GO109" s="23"/>
      <c r="GP109" s="23"/>
      <c r="GQ109" s="23"/>
      <c r="GR109" s="23"/>
      <c r="GS109" s="23"/>
      <c r="GT109" s="23"/>
      <c r="GU109" s="23"/>
      <c r="GV109" s="23"/>
      <c r="GW109" s="23"/>
      <c r="GX109" s="23"/>
      <c r="GY109" s="23"/>
      <c r="GZ109" s="23"/>
      <c r="HA109" s="23"/>
      <c r="HB109" s="23"/>
      <c r="HC109" s="23"/>
      <c r="HD109" s="23"/>
      <c r="HE109" s="23"/>
      <c r="HF109" s="23"/>
      <c r="HG109" s="23"/>
      <c r="HH109" s="23"/>
      <c r="HI109" s="23"/>
      <c r="HJ109" s="23"/>
      <c r="HK109" s="23"/>
      <c r="HL109" s="23"/>
      <c r="HM109" s="23"/>
      <c r="HN109" s="23"/>
      <c r="HO109" s="23"/>
      <c r="HP109" s="23"/>
      <c r="HQ109" s="23"/>
      <c r="HR109" s="23"/>
      <c r="HS109" s="23"/>
      <c r="HT109" s="23"/>
      <c r="HU109" s="23"/>
      <c r="HV109" s="23"/>
      <c r="HW109" s="23"/>
      <c r="HX109" s="23"/>
      <c r="HY109" s="23"/>
      <c r="HZ109" s="23"/>
      <c r="IA109" s="23"/>
      <c r="IB109" s="23"/>
      <c r="IC109" s="23"/>
      <c r="ID109" s="23"/>
      <c r="IE109" s="23"/>
      <c r="IF109" s="23"/>
      <c r="IG109" s="23"/>
      <c r="IH109" s="23"/>
      <c r="II109" s="23"/>
      <c r="IJ109" s="23"/>
      <c r="IK109" s="23"/>
      <c r="IL109" s="23"/>
      <c r="IM109" s="23"/>
      <c r="IN109" s="23"/>
      <c r="IO109" s="23"/>
      <c r="IP109" s="23"/>
      <c r="IQ109" s="23"/>
      <c r="IR109" s="23"/>
      <c r="IS109" s="23"/>
      <c r="IT109" s="23"/>
      <c r="IU109" s="23"/>
      <c r="IV109" s="23"/>
    </row>
    <row r="110" spans="1:256" ht="12">
      <c r="A110" s="23"/>
      <c r="B110" s="24"/>
      <c r="C110" s="24"/>
      <c r="D110" s="24"/>
      <c r="E110" s="24"/>
      <c r="F110" s="25"/>
      <c r="G110" s="35"/>
      <c r="H110" s="25"/>
      <c r="I110" s="25"/>
      <c r="J110" s="25"/>
      <c r="K110" s="25"/>
      <c r="L110" s="28"/>
      <c r="M110" s="29"/>
      <c r="N110" s="25"/>
      <c r="O110" s="35"/>
      <c r="P110" s="30"/>
      <c r="Q110" s="31"/>
      <c r="R110" s="32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  <c r="FY110" s="23"/>
      <c r="FZ110" s="23"/>
      <c r="GA110" s="23"/>
      <c r="GB110" s="23"/>
      <c r="GC110" s="23"/>
      <c r="GD110" s="23"/>
      <c r="GE110" s="23"/>
      <c r="GF110" s="23"/>
      <c r="GG110" s="23"/>
      <c r="GH110" s="23"/>
      <c r="GI110" s="23"/>
      <c r="GJ110" s="23"/>
      <c r="GK110" s="23"/>
      <c r="GL110" s="23"/>
      <c r="GM110" s="23"/>
      <c r="GN110" s="23"/>
      <c r="GO110" s="23"/>
      <c r="GP110" s="23"/>
      <c r="GQ110" s="23"/>
      <c r="GR110" s="23"/>
      <c r="GS110" s="23"/>
      <c r="GT110" s="23"/>
      <c r="GU110" s="23"/>
      <c r="GV110" s="23"/>
      <c r="GW110" s="23"/>
      <c r="GX110" s="23"/>
      <c r="GY110" s="23"/>
      <c r="GZ110" s="23"/>
      <c r="HA110" s="23"/>
      <c r="HB110" s="23"/>
      <c r="HC110" s="23"/>
      <c r="HD110" s="23"/>
      <c r="HE110" s="23"/>
      <c r="HF110" s="23"/>
      <c r="HG110" s="23"/>
      <c r="HH110" s="23"/>
      <c r="HI110" s="23"/>
      <c r="HJ110" s="23"/>
      <c r="HK110" s="23"/>
      <c r="HL110" s="23"/>
      <c r="HM110" s="23"/>
      <c r="HN110" s="23"/>
      <c r="HO110" s="23"/>
      <c r="HP110" s="23"/>
      <c r="HQ110" s="23"/>
      <c r="HR110" s="23"/>
      <c r="HS110" s="23"/>
      <c r="HT110" s="23"/>
      <c r="HU110" s="23"/>
      <c r="HV110" s="23"/>
      <c r="HW110" s="23"/>
      <c r="HX110" s="23"/>
      <c r="HY110" s="23"/>
      <c r="HZ110" s="23"/>
      <c r="IA110" s="23"/>
      <c r="IB110" s="23"/>
      <c r="IC110" s="23"/>
      <c r="ID110" s="23"/>
      <c r="IE110" s="23"/>
      <c r="IF110" s="23"/>
      <c r="IG110" s="23"/>
      <c r="IH110" s="23"/>
      <c r="II110" s="23"/>
      <c r="IJ110" s="23"/>
      <c r="IK110" s="23"/>
      <c r="IL110" s="23"/>
      <c r="IM110" s="23"/>
      <c r="IN110" s="23"/>
      <c r="IO110" s="23"/>
      <c r="IP110" s="23"/>
      <c r="IQ110" s="23"/>
      <c r="IR110" s="23"/>
      <c r="IS110" s="23"/>
      <c r="IT110" s="23"/>
      <c r="IU110" s="23"/>
      <c r="IV110" s="23"/>
    </row>
    <row r="111" spans="1:256" ht="12">
      <c r="A111" s="23"/>
      <c r="B111" s="24"/>
      <c r="C111" s="24"/>
      <c r="D111" s="24"/>
      <c r="E111" s="24"/>
      <c r="F111" s="25"/>
      <c r="G111" s="35"/>
      <c r="H111" s="25"/>
      <c r="I111" s="25"/>
      <c r="J111" s="25"/>
      <c r="K111" s="25"/>
      <c r="L111" s="28"/>
      <c r="M111" s="29"/>
      <c r="N111" s="25"/>
      <c r="O111" s="35"/>
      <c r="P111" s="30"/>
      <c r="Q111" s="31"/>
      <c r="R111" s="32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  <c r="FY111" s="23"/>
      <c r="FZ111" s="23"/>
      <c r="GA111" s="23"/>
      <c r="GB111" s="23"/>
      <c r="GC111" s="23"/>
      <c r="GD111" s="23"/>
      <c r="GE111" s="23"/>
      <c r="GF111" s="23"/>
      <c r="GG111" s="23"/>
      <c r="GH111" s="23"/>
      <c r="GI111" s="23"/>
      <c r="GJ111" s="23"/>
      <c r="GK111" s="23"/>
      <c r="GL111" s="23"/>
      <c r="GM111" s="23"/>
      <c r="GN111" s="23"/>
      <c r="GO111" s="23"/>
      <c r="GP111" s="23"/>
      <c r="GQ111" s="23"/>
      <c r="GR111" s="23"/>
      <c r="GS111" s="23"/>
      <c r="GT111" s="23"/>
      <c r="GU111" s="23"/>
      <c r="GV111" s="23"/>
      <c r="GW111" s="23"/>
      <c r="GX111" s="23"/>
      <c r="GY111" s="23"/>
      <c r="GZ111" s="23"/>
      <c r="HA111" s="23"/>
      <c r="HB111" s="23"/>
      <c r="HC111" s="23"/>
      <c r="HD111" s="23"/>
      <c r="HE111" s="23"/>
      <c r="HF111" s="23"/>
      <c r="HG111" s="23"/>
      <c r="HH111" s="23"/>
      <c r="HI111" s="23"/>
      <c r="HJ111" s="23"/>
      <c r="HK111" s="23"/>
      <c r="HL111" s="23"/>
      <c r="HM111" s="23"/>
      <c r="HN111" s="23"/>
      <c r="HO111" s="23"/>
      <c r="HP111" s="23"/>
      <c r="HQ111" s="23"/>
      <c r="HR111" s="23"/>
      <c r="HS111" s="23"/>
      <c r="HT111" s="23"/>
      <c r="HU111" s="23"/>
      <c r="HV111" s="23"/>
      <c r="HW111" s="23"/>
      <c r="HX111" s="23"/>
      <c r="HY111" s="23"/>
      <c r="HZ111" s="23"/>
      <c r="IA111" s="23"/>
      <c r="IB111" s="23"/>
      <c r="IC111" s="23"/>
      <c r="ID111" s="23"/>
      <c r="IE111" s="23"/>
      <c r="IF111" s="23"/>
      <c r="IG111" s="23"/>
      <c r="IH111" s="23"/>
      <c r="II111" s="23"/>
      <c r="IJ111" s="23"/>
      <c r="IK111" s="23"/>
      <c r="IL111" s="23"/>
      <c r="IM111" s="23"/>
      <c r="IN111" s="23"/>
      <c r="IO111" s="23"/>
      <c r="IP111" s="23"/>
      <c r="IQ111" s="23"/>
      <c r="IR111" s="23"/>
      <c r="IS111" s="23"/>
      <c r="IT111" s="23"/>
      <c r="IU111" s="23"/>
      <c r="IV111" s="23"/>
    </row>
    <row r="112" spans="1:256" ht="12">
      <c r="A112" s="23"/>
      <c r="B112" s="24"/>
      <c r="C112" s="24"/>
      <c r="D112" s="24"/>
      <c r="E112" s="24"/>
      <c r="F112" s="25"/>
      <c r="G112" s="35"/>
      <c r="H112" s="25"/>
      <c r="I112" s="25"/>
      <c r="J112" s="25"/>
      <c r="K112" s="25"/>
      <c r="L112" s="28"/>
      <c r="M112" s="29"/>
      <c r="N112" s="25"/>
      <c r="O112" s="35"/>
      <c r="P112" s="30"/>
      <c r="Q112" s="31"/>
      <c r="R112" s="32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  <c r="FY112" s="23"/>
      <c r="FZ112" s="23"/>
      <c r="GA112" s="23"/>
      <c r="GB112" s="23"/>
      <c r="GC112" s="23"/>
      <c r="GD112" s="23"/>
      <c r="GE112" s="23"/>
      <c r="GF112" s="23"/>
      <c r="GG112" s="23"/>
      <c r="GH112" s="23"/>
      <c r="GI112" s="23"/>
      <c r="GJ112" s="23"/>
      <c r="GK112" s="23"/>
      <c r="GL112" s="23"/>
      <c r="GM112" s="23"/>
      <c r="GN112" s="23"/>
      <c r="GO112" s="23"/>
      <c r="GP112" s="23"/>
      <c r="GQ112" s="23"/>
      <c r="GR112" s="23"/>
      <c r="GS112" s="23"/>
      <c r="GT112" s="23"/>
      <c r="GU112" s="23"/>
      <c r="GV112" s="23"/>
      <c r="GW112" s="23"/>
      <c r="GX112" s="23"/>
      <c r="GY112" s="23"/>
      <c r="GZ112" s="23"/>
      <c r="HA112" s="23"/>
      <c r="HB112" s="23"/>
      <c r="HC112" s="23"/>
      <c r="HD112" s="23"/>
      <c r="HE112" s="23"/>
      <c r="HF112" s="23"/>
      <c r="HG112" s="23"/>
      <c r="HH112" s="23"/>
      <c r="HI112" s="23"/>
      <c r="HJ112" s="23"/>
      <c r="HK112" s="23"/>
      <c r="HL112" s="23"/>
      <c r="HM112" s="23"/>
      <c r="HN112" s="23"/>
      <c r="HO112" s="23"/>
      <c r="HP112" s="23"/>
      <c r="HQ112" s="23"/>
      <c r="HR112" s="23"/>
      <c r="HS112" s="23"/>
      <c r="HT112" s="23"/>
      <c r="HU112" s="23"/>
      <c r="HV112" s="23"/>
      <c r="HW112" s="23"/>
      <c r="HX112" s="23"/>
      <c r="HY112" s="23"/>
      <c r="HZ112" s="23"/>
      <c r="IA112" s="23"/>
      <c r="IB112" s="23"/>
      <c r="IC112" s="23"/>
      <c r="ID112" s="23"/>
      <c r="IE112" s="23"/>
      <c r="IF112" s="23"/>
      <c r="IG112" s="23"/>
      <c r="IH112" s="23"/>
      <c r="II112" s="23"/>
      <c r="IJ112" s="23"/>
      <c r="IK112" s="23"/>
      <c r="IL112" s="23"/>
      <c r="IM112" s="23"/>
      <c r="IN112" s="23"/>
      <c r="IO112" s="23"/>
      <c r="IP112" s="23"/>
      <c r="IQ112" s="23"/>
      <c r="IR112" s="23"/>
      <c r="IS112" s="23"/>
      <c r="IT112" s="23"/>
      <c r="IU112" s="23"/>
      <c r="IV112" s="23"/>
    </row>
    <row r="113" spans="1:256" ht="12">
      <c r="A113" s="23"/>
      <c r="B113" s="24"/>
      <c r="C113" s="24"/>
      <c r="D113" s="24"/>
      <c r="E113" s="24"/>
      <c r="F113" s="25"/>
      <c r="G113" s="35"/>
      <c r="H113" s="25"/>
      <c r="I113" s="25"/>
      <c r="J113" s="25"/>
      <c r="K113" s="25"/>
      <c r="L113" s="28"/>
      <c r="M113" s="29"/>
      <c r="N113" s="25"/>
      <c r="O113" s="35"/>
      <c r="P113" s="30"/>
      <c r="Q113" s="31"/>
      <c r="R113" s="32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  <c r="FY113" s="23"/>
      <c r="FZ113" s="23"/>
      <c r="GA113" s="23"/>
      <c r="GB113" s="23"/>
      <c r="GC113" s="23"/>
      <c r="GD113" s="23"/>
      <c r="GE113" s="23"/>
      <c r="GF113" s="23"/>
      <c r="GG113" s="23"/>
      <c r="GH113" s="23"/>
      <c r="GI113" s="23"/>
      <c r="GJ113" s="23"/>
      <c r="GK113" s="23"/>
      <c r="GL113" s="23"/>
      <c r="GM113" s="23"/>
      <c r="GN113" s="23"/>
      <c r="GO113" s="23"/>
      <c r="GP113" s="23"/>
      <c r="GQ113" s="23"/>
      <c r="GR113" s="23"/>
      <c r="GS113" s="23"/>
      <c r="GT113" s="23"/>
      <c r="GU113" s="23"/>
      <c r="GV113" s="23"/>
      <c r="GW113" s="23"/>
      <c r="GX113" s="23"/>
      <c r="GY113" s="23"/>
      <c r="GZ113" s="23"/>
      <c r="HA113" s="23"/>
      <c r="HB113" s="23"/>
      <c r="HC113" s="23"/>
      <c r="HD113" s="23"/>
      <c r="HE113" s="23"/>
      <c r="HF113" s="23"/>
      <c r="HG113" s="23"/>
      <c r="HH113" s="23"/>
      <c r="HI113" s="23"/>
      <c r="HJ113" s="23"/>
      <c r="HK113" s="23"/>
      <c r="HL113" s="23"/>
      <c r="HM113" s="23"/>
      <c r="HN113" s="23"/>
      <c r="HO113" s="23"/>
      <c r="HP113" s="23"/>
      <c r="HQ113" s="23"/>
      <c r="HR113" s="23"/>
      <c r="HS113" s="23"/>
      <c r="HT113" s="23"/>
      <c r="HU113" s="23"/>
      <c r="HV113" s="23"/>
      <c r="HW113" s="23"/>
      <c r="HX113" s="23"/>
      <c r="HY113" s="23"/>
      <c r="HZ113" s="23"/>
      <c r="IA113" s="23"/>
      <c r="IB113" s="23"/>
      <c r="IC113" s="23"/>
      <c r="ID113" s="23"/>
      <c r="IE113" s="23"/>
      <c r="IF113" s="23"/>
      <c r="IG113" s="23"/>
      <c r="IH113" s="23"/>
      <c r="II113" s="23"/>
      <c r="IJ113" s="23"/>
      <c r="IK113" s="23"/>
      <c r="IL113" s="23"/>
      <c r="IM113" s="23"/>
      <c r="IN113" s="23"/>
      <c r="IO113" s="23"/>
      <c r="IP113" s="23"/>
      <c r="IQ113" s="23"/>
      <c r="IR113" s="23"/>
      <c r="IS113" s="23"/>
      <c r="IT113" s="23"/>
      <c r="IU113" s="23"/>
      <c r="IV113" s="23"/>
    </row>
    <row r="114" spans="1:256" ht="12">
      <c r="A114" s="23"/>
      <c r="B114" s="24"/>
      <c r="C114" s="24"/>
      <c r="D114" s="24"/>
      <c r="E114" s="24"/>
      <c r="F114" s="25"/>
      <c r="G114" s="35"/>
      <c r="H114" s="25"/>
      <c r="I114" s="25"/>
      <c r="J114" s="25"/>
      <c r="K114" s="25"/>
      <c r="L114" s="28"/>
      <c r="M114" s="29"/>
      <c r="N114" s="25"/>
      <c r="O114" s="35"/>
      <c r="P114" s="30"/>
      <c r="Q114" s="31"/>
      <c r="R114" s="32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  <c r="FY114" s="23"/>
      <c r="FZ114" s="23"/>
      <c r="GA114" s="23"/>
      <c r="GB114" s="23"/>
      <c r="GC114" s="23"/>
      <c r="GD114" s="23"/>
      <c r="GE114" s="23"/>
      <c r="GF114" s="23"/>
      <c r="GG114" s="23"/>
      <c r="GH114" s="23"/>
      <c r="GI114" s="23"/>
      <c r="GJ114" s="23"/>
      <c r="GK114" s="23"/>
      <c r="GL114" s="23"/>
      <c r="GM114" s="23"/>
      <c r="GN114" s="23"/>
      <c r="GO114" s="23"/>
      <c r="GP114" s="23"/>
      <c r="GQ114" s="23"/>
      <c r="GR114" s="23"/>
      <c r="GS114" s="23"/>
      <c r="GT114" s="23"/>
      <c r="GU114" s="23"/>
      <c r="GV114" s="23"/>
      <c r="GW114" s="23"/>
      <c r="GX114" s="23"/>
      <c r="GY114" s="23"/>
      <c r="GZ114" s="23"/>
      <c r="HA114" s="23"/>
      <c r="HB114" s="23"/>
      <c r="HC114" s="23"/>
      <c r="HD114" s="23"/>
      <c r="HE114" s="23"/>
      <c r="HF114" s="23"/>
      <c r="HG114" s="23"/>
      <c r="HH114" s="23"/>
      <c r="HI114" s="23"/>
      <c r="HJ114" s="23"/>
      <c r="HK114" s="23"/>
      <c r="HL114" s="23"/>
      <c r="HM114" s="23"/>
      <c r="HN114" s="23"/>
      <c r="HO114" s="23"/>
      <c r="HP114" s="23"/>
      <c r="HQ114" s="23"/>
      <c r="HR114" s="23"/>
      <c r="HS114" s="23"/>
      <c r="HT114" s="23"/>
      <c r="HU114" s="23"/>
      <c r="HV114" s="23"/>
      <c r="HW114" s="23"/>
      <c r="HX114" s="23"/>
      <c r="HY114" s="23"/>
      <c r="HZ114" s="23"/>
      <c r="IA114" s="23"/>
      <c r="IB114" s="23"/>
      <c r="IC114" s="23"/>
      <c r="ID114" s="23"/>
      <c r="IE114" s="23"/>
      <c r="IF114" s="23"/>
      <c r="IG114" s="23"/>
      <c r="IH114" s="23"/>
      <c r="II114" s="23"/>
      <c r="IJ114" s="23"/>
      <c r="IK114" s="23"/>
      <c r="IL114" s="23"/>
      <c r="IM114" s="23"/>
      <c r="IN114" s="23"/>
      <c r="IO114" s="23"/>
      <c r="IP114" s="23"/>
      <c r="IQ114" s="23"/>
      <c r="IR114" s="23"/>
      <c r="IS114" s="23"/>
      <c r="IT114" s="23"/>
      <c r="IU114" s="23"/>
      <c r="IV114" s="23"/>
    </row>
    <row r="115" spans="1:256" ht="12">
      <c r="A115" s="23"/>
      <c r="B115" s="24"/>
      <c r="C115" s="24"/>
      <c r="D115" s="24"/>
      <c r="E115" s="24"/>
      <c r="F115" s="25"/>
      <c r="G115" s="35"/>
      <c r="H115" s="25"/>
      <c r="I115" s="25"/>
      <c r="J115" s="25"/>
      <c r="K115" s="25"/>
      <c r="L115" s="28"/>
      <c r="M115" s="29"/>
      <c r="N115" s="25"/>
      <c r="O115" s="35"/>
      <c r="P115" s="30"/>
      <c r="Q115" s="31"/>
      <c r="R115" s="32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  <c r="FY115" s="23"/>
      <c r="FZ115" s="23"/>
      <c r="GA115" s="23"/>
      <c r="GB115" s="23"/>
      <c r="GC115" s="23"/>
      <c r="GD115" s="23"/>
      <c r="GE115" s="23"/>
      <c r="GF115" s="23"/>
      <c r="GG115" s="23"/>
      <c r="GH115" s="23"/>
      <c r="GI115" s="23"/>
      <c r="GJ115" s="23"/>
      <c r="GK115" s="23"/>
      <c r="GL115" s="23"/>
      <c r="GM115" s="23"/>
      <c r="GN115" s="23"/>
      <c r="GO115" s="23"/>
      <c r="GP115" s="23"/>
      <c r="GQ115" s="23"/>
      <c r="GR115" s="23"/>
      <c r="GS115" s="23"/>
      <c r="GT115" s="23"/>
      <c r="GU115" s="23"/>
      <c r="GV115" s="23"/>
      <c r="GW115" s="23"/>
      <c r="GX115" s="23"/>
      <c r="GY115" s="23"/>
      <c r="GZ115" s="23"/>
      <c r="HA115" s="23"/>
      <c r="HB115" s="23"/>
      <c r="HC115" s="23"/>
      <c r="HD115" s="23"/>
      <c r="HE115" s="23"/>
      <c r="HF115" s="23"/>
      <c r="HG115" s="23"/>
      <c r="HH115" s="23"/>
      <c r="HI115" s="23"/>
      <c r="HJ115" s="23"/>
      <c r="HK115" s="23"/>
      <c r="HL115" s="23"/>
      <c r="HM115" s="23"/>
      <c r="HN115" s="23"/>
      <c r="HO115" s="23"/>
      <c r="HP115" s="23"/>
      <c r="HQ115" s="23"/>
      <c r="HR115" s="23"/>
      <c r="HS115" s="23"/>
      <c r="HT115" s="23"/>
      <c r="HU115" s="23"/>
      <c r="HV115" s="23"/>
      <c r="HW115" s="23"/>
      <c r="HX115" s="23"/>
      <c r="HY115" s="23"/>
      <c r="HZ115" s="23"/>
      <c r="IA115" s="23"/>
      <c r="IB115" s="23"/>
      <c r="IC115" s="23"/>
      <c r="ID115" s="23"/>
      <c r="IE115" s="23"/>
      <c r="IF115" s="23"/>
      <c r="IG115" s="23"/>
      <c r="IH115" s="23"/>
      <c r="II115" s="23"/>
      <c r="IJ115" s="23"/>
      <c r="IK115" s="23"/>
      <c r="IL115" s="23"/>
      <c r="IM115" s="23"/>
      <c r="IN115" s="23"/>
      <c r="IO115" s="23"/>
      <c r="IP115" s="23"/>
      <c r="IQ115" s="23"/>
      <c r="IR115" s="23"/>
      <c r="IS115" s="23"/>
      <c r="IT115" s="23"/>
      <c r="IU115" s="23"/>
      <c r="IV115" s="23"/>
    </row>
    <row r="116" spans="1:256" ht="12">
      <c r="A116" s="23"/>
      <c r="B116" s="24"/>
      <c r="C116" s="24"/>
      <c r="D116" s="24"/>
      <c r="E116" s="24"/>
      <c r="F116" s="25"/>
      <c r="G116" s="35"/>
      <c r="H116" s="25"/>
      <c r="I116" s="25"/>
      <c r="J116" s="25"/>
      <c r="K116" s="25"/>
      <c r="L116" s="28"/>
      <c r="M116" s="29"/>
      <c r="N116" s="25"/>
      <c r="O116" s="35"/>
      <c r="P116" s="30"/>
      <c r="Q116" s="31"/>
      <c r="R116" s="32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  <c r="FY116" s="23"/>
      <c r="FZ116" s="23"/>
      <c r="GA116" s="23"/>
      <c r="GB116" s="23"/>
      <c r="GC116" s="23"/>
      <c r="GD116" s="23"/>
      <c r="GE116" s="23"/>
      <c r="GF116" s="23"/>
      <c r="GG116" s="23"/>
      <c r="GH116" s="23"/>
      <c r="GI116" s="23"/>
      <c r="GJ116" s="23"/>
      <c r="GK116" s="23"/>
      <c r="GL116" s="23"/>
      <c r="GM116" s="23"/>
      <c r="GN116" s="23"/>
      <c r="GO116" s="23"/>
      <c r="GP116" s="23"/>
      <c r="GQ116" s="23"/>
      <c r="GR116" s="23"/>
      <c r="GS116" s="23"/>
      <c r="GT116" s="23"/>
      <c r="GU116" s="23"/>
      <c r="GV116" s="23"/>
      <c r="GW116" s="23"/>
      <c r="GX116" s="23"/>
      <c r="GY116" s="23"/>
      <c r="GZ116" s="23"/>
      <c r="HA116" s="23"/>
      <c r="HB116" s="23"/>
      <c r="HC116" s="23"/>
      <c r="HD116" s="23"/>
      <c r="HE116" s="23"/>
      <c r="HF116" s="23"/>
      <c r="HG116" s="23"/>
      <c r="HH116" s="23"/>
      <c r="HI116" s="23"/>
      <c r="HJ116" s="23"/>
      <c r="HK116" s="23"/>
      <c r="HL116" s="23"/>
      <c r="HM116" s="23"/>
      <c r="HN116" s="23"/>
      <c r="HO116" s="23"/>
      <c r="HP116" s="23"/>
      <c r="HQ116" s="23"/>
      <c r="HR116" s="23"/>
      <c r="HS116" s="23"/>
      <c r="HT116" s="23"/>
      <c r="HU116" s="23"/>
      <c r="HV116" s="23"/>
      <c r="HW116" s="23"/>
      <c r="HX116" s="23"/>
      <c r="HY116" s="23"/>
      <c r="HZ116" s="23"/>
      <c r="IA116" s="23"/>
      <c r="IB116" s="23"/>
      <c r="IC116" s="23"/>
      <c r="ID116" s="23"/>
      <c r="IE116" s="23"/>
      <c r="IF116" s="23"/>
      <c r="IG116" s="23"/>
      <c r="IH116" s="23"/>
      <c r="II116" s="23"/>
      <c r="IJ116" s="23"/>
      <c r="IK116" s="23"/>
      <c r="IL116" s="23"/>
      <c r="IM116" s="23"/>
      <c r="IN116" s="23"/>
      <c r="IO116" s="23"/>
      <c r="IP116" s="23"/>
      <c r="IQ116" s="23"/>
      <c r="IR116" s="23"/>
      <c r="IS116" s="23"/>
      <c r="IT116" s="23"/>
      <c r="IU116" s="23"/>
      <c r="IV116" s="23"/>
    </row>
    <row r="117" spans="1:256" ht="12">
      <c r="A117" s="23"/>
      <c r="B117" s="24"/>
      <c r="C117" s="24"/>
      <c r="D117" s="24"/>
      <c r="E117" s="24"/>
      <c r="F117" s="25"/>
      <c r="G117" s="35"/>
      <c r="H117" s="25"/>
      <c r="I117" s="25"/>
      <c r="J117" s="25"/>
      <c r="K117" s="25"/>
      <c r="L117" s="28"/>
      <c r="M117" s="29"/>
      <c r="N117" s="25"/>
      <c r="O117" s="35"/>
      <c r="P117" s="30"/>
      <c r="Q117" s="31"/>
      <c r="R117" s="32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  <c r="FY117" s="23"/>
      <c r="FZ117" s="23"/>
      <c r="GA117" s="23"/>
      <c r="GB117" s="23"/>
      <c r="GC117" s="23"/>
      <c r="GD117" s="23"/>
      <c r="GE117" s="23"/>
      <c r="GF117" s="23"/>
      <c r="GG117" s="23"/>
      <c r="GH117" s="23"/>
      <c r="GI117" s="23"/>
      <c r="GJ117" s="23"/>
      <c r="GK117" s="23"/>
      <c r="GL117" s="23"/>
      <c r="GM117" s="23"/>
      <c r="GN117" s="23"/>
      <c r="GO117" s="23"/>
      <c r="GP117" s="23"/>
      <c r="GQ117" s="23"/>
      <c r="GR117" s="23"/>
      <c r="GS117" s="23"/>
      <c r="GT117" s="23"/>
      <c r="GU117" s="23"/>
      <c r="GV117" s="23"/>
      <c r="GW117" s="23"/>
      <c r="GX117" s="23"/>
      <c r="GY117" s="23"/>
      <c r="GZ117" s="23"/>
      <c r="HA117" s="23"/>
      <c r="HB117" s="23"/>
      <c r="HC117" s="23"/>
      <c r="HD117" s="23"/>
      <c r="HE117" s="23"/>
      <c r="HF117" s="23"/>
      <c r="HG117" s="23"/>
      <c r="HH117" s="23"/>
      <c r="HI117" s="23"/>
      <c r="HJ117" s="23"/>
      <c r="HK117" s="23"/>
      <c r="HL117" s="23"/>
      <c r="HM117" s="23"/>
      <c r="HN117" s="23"/>
      <c r="HO117" s="23"/>
      <c r="HP117" s="23"/>
      <c r="HQ117" s="23"/>
      <c r="HR117" s="23"/>
      <c r="HS117" s="23"/>
      <c r="HT117" s="23"/>
      <c r="HU117" s="23"/>
      <c r="HV117" s="23"/>
      <c r="HW117" s="23"/>
      <c r="HX117" s="23"/>
      <c r="HY117" s="23"/>
      <c r="HZ117" s="23"/>
      <c r="IA117" s="23"/>
      <c r="IB117" s="23"/>
      <c r="IC117" s="23"/>
      <c r="ID117" s="23"/>
      <c r="IE117" s="23"/>
      <c r="IF117" s="23"/>
      <c r="IG117" s="23"/>
      <c r="IH117" s="23"/>
      <c r="II117" s="23"/>
      <c r="IJ117" s="23"/>
      <c r="IK117" s="23"/>
      <c r="IL117" s="23"/>
      <c r="IM117" s="23"/>
      <c r="IN117" s="23"/>
      <c r="IO117" s="23"/>
      <c r="IP117" s="23"/>
      <c r="IQ117" s="23"/>
      <c r="IR117" s="23"/>
      <c r="IS117" s="23"/>
      <c r="IT117" s="23"/>
      <c r="IU117" s="23"/>
      <c r="IV117" s="23"/>
    </row>
    <row r="118" spans="1:256" ht="12">
      <c r="A118" s="23"/>
      <c r="B118" s="24"/>
      <c r="C118" s="24"/>
      <c r="D118" s="24"/>
      <c r="E118" s="24"/>
      <c r="F118" s="25"/>
      <c r="G118" s="35"/>
      <c r="H118" s="25"/>
      <c r="I118" s="25"/>
      <c r="J118" s="25"/>
      <c r="K118" s="25"/>
      <c r="L118" s="28"/>
      <c r="M118" s="29"/>
      <c r="N118" s="25"/>
      <c r="O118" s="35"/>
      <c r="P118" s="30"/>
      <c r="Q118" s="31"/>
      <c r="R118" s="32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  <c r="FY118" s="23"/>
      <c r="FZ118" s="23"/>
      <c r="GA118" s="23"/>
      <c r="GB118" s="23"/>
      <c r="GC118" s="23"/>
      <c r="GD118" s="23"/>
      <c r="GE118" s="23"/>
      <c r="GF118" s="23"/>
      <c r="GG118" s="23"/>
      <c r="GH118" s="23"/>
      <c r="GI118" s="23"/>
      <c r="GJ118" s="23"/>
      <c r="GK118" s="23"/>
      <c r="GL118" s="23"/>
      <c r="GM118" s="23"/>
      <c r="GN118" s="23"/>
      <c r="GO118" s="23"/>
      <c r="GP118" s="23"/>
      <c r="GQ118" s="23"/>
      <c r="GR118" s="23"/>
      <c r="GS118" s="23"/>
      <c r="GT118" s="23"/>
      <c r="GU118" s="23"/>
      <c r="GV118" s="23"/>
      <c r="GW118" s="23"/>
      <c r="GX118" s="23"/>
      <c r="GY118" s="23"/>
      <c r="GZ118" s="23"/>
      <c r="HA118" s="23"/>
      <c r="HB118" s="23"/>
      <c r="HC118" s="23"/>
      <c r="HD118" s="23"/>
      <c r="HE118" s="23"/>
      <c r="HF118" s="23"/>
      <c r="HG118" s="23"/>
      <c r="HH118" s="23"/>
      <c r="HI118" s="23"/>
      <c r="HJ118" s="23"/>
      <c r="HK118" s="23"/>
      <c r="HL118" s="23"/>
      <c r="HM118" s="23"/>
      <c r="HN118" s="23"/>
      <c r="HO118" s="23"/>
      <c r="HP118" s="23"/>
      <c r="HQ118" s="23"/>
      <c r="HR118" s="23"/>
      <c r="HS118" s="23"/>
      <c r="HT118" s="23"/>
      <c r="HU118" s="23"/>
      <c r="HV118" s="23"/>
      <c r="HW118" s="23"/>
      <c r="HX118" s="23"/>
      <c r="HY118" s="23"/>
      <c r="HZ118" s="23"/>
      <c r="IA118" s="23"/>
      <c r="IB118" s="23"/>
      <c r="IC118" s="23"/>
      <c r="ID118" s="23"/>
      <c r="IE118" s="23"/>
      <c r="IF118" s="23"/>
      <c r="IG118" s="23"/>
      <c r="IH118" s="23"/>
      <c r="II118" s="23"/>
      <c r="IJ118" s="23"/>
      <c r="IK118" s="23"/>
      <c r="IL118" s="23"/>
      <c r="IM118" s="23"/>
      <c r="IN118" s="23"/>
      <c r="IO118" s="23"/>
      <c r="IP118" s="23"/>
      <c r="IQ118" s="23"/>
      <c r="IR118" s="23"/>
      <c r="IS118" s="23"/>
      <c r="IT118" s="23"/>
      <c r="IU118" s="23"/>
      <c r="IV118" s="23"/>
    </row>
    <row r="119" spans="1:256" ht="12">
      <c r="A119" s="23"/>
      <c r="B119" s="24"/>
      <c r="C119" s="24"/>
      <c r="D119" s="24"/>
      <c r="E119" s="24"/>
      <c r="F119" s="25"/>
      <c r="G119" s="35"/>
      <c r="H119" s="25"/>
      <c r="I119" s="25"/>
      <c r="J119" s="25"/>
      <c r="K119" s="25"/>
      <c r="L119" s="28"/>
      <c r="M119" s="29"/>
      <c r="N119" s="25"/>
      <c r="O119" s="35"/>
      <c r="P119" s="30"/>
      <c r="Q119" s="31"/>
      <c r="R119" s="32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  <c r="FY119" s="23"/>
      <c r="FZ119" s="23"/>
      <c r="GA119" s="23"/>
      <c r="GB119" s="23"/>
      <c r="GC119" s="23"/>
      <c r="GD119" s="23"/>
      <c r="GE119" s="23"/>
      <c r="GF119" s="23"/>
      <c r="GG119" s="23"/>
      <c r="GH119" s="23"/>
      <c r="GI119" s="23"/>
      <c r="GJ119" s="23"/>
      <c r="GK119" s="23"/>
      <c r="GL119" s="23"/>
      <c r="GM119" s="23"/>
      <c r="GN119" s="23"/>
      <c r="GO119" s="23"/>
      <c r="GP119" s="23"/>
      <c r="GQ119" s="23"/>
      <c r="GR119" s="23"/>
      <c r="GS119" s="23"/>
      <c r="GT119" s="23"/>
      <c r="GU119" s="23"/>
      <c r="GV119" s="23"/>
      <c r="GW119" s="23"/>
      <c r="GX119" s="23"/>
      <c r="GY119" s="23"/>
      <c r="GZ119" s="23"/>
      <c r="HA119" s="23"/>
      <c r="HB119" s="23"/>
      <c r="HC119" s="23"/>
      <c r="HD119" s="23"/>
      <c r="HE119" s="23"/>
      <c r="HF119" s="23"/>
      <c r="HG119" s="23"/>
      <c r="HH119" s="23"/>
      <c r="HI119" s="23"/>
      <c r="HJ119" s="23"/>
      <c r="HK119" s="23"/>
      <c r="HL119" s="23"/>
      <c r="HM119" s="23"/>
      <c r="HN119" s="23"/>
      <c r="HO119" s="23"/>
      <c r="HP119" s="23"/>
      <c r="HQ119" s="23"/>
      <c r="HR119" s="23"/>
      <c r="HS119" s="23"/>
      <c r="HT119" s="23"/>
      <c r="HU119" s="23"/>
      <c r="HV119" s="23"/>
      <c r="HW119" s="23"/>
      <c r="HX119" s="23"/>
      <c r="HY119" s="23"/>
      <c r="HZ119" s="23"/>
      <c r="IA119" s="23"/>
      <c r="IB119" s="23"/>
      <c r="IC119" s="23"/>
      <c r="ID119" s="23"/>
      <c r="IE119" s="23"/>
      <c r="IF119" s="23"/>
      <c r="IG119" s="23"/>
      <c r="IH119" s="23"/>
      <c r="II119" s="23"/>
      <c r="IJ119" s="23"/>
      <c r="IK119" s="23"/>
      <c r="IL119" s="23"/>
      <c r="IM119" s="23"/>
      <c r="IN119" s="23"/>
      <c r="IO119" s="23"/>
      <c r="IP119" s="23"/>
      <c r="IQ119" s="23"/>
      <c r="IR119" s="23"/>
      <c r="IS119" s="23"/>
      <c r="IT119" s="23"/>
      <c r="IU119" s="23"/>
      <c r="IV119" s="23"/>
    </row>
    <row r="120" spans="1:256" ht="12">
      <c r="A120" s="23"/>
      <c r="B120" s="36"/>
      <c r="C120" s="36"/>
      <c r="D120" s="36"/>
      <c r="E120" s="36"/>
      <c r="F120" s="34"/>
      <c r="G120" s="32"/>
      <c r="H120" s="32"/>
      <c r="I120" s="32"/>
      <c r="J120" s="32"/>
      <c r="K120" s="32"/>
      <c r="L120" s="37"/>
      <c r="M120" s="32"/>
      <c r="N120" s="32"/>
      <c r="O120" s="32"/>
      <c r="P120" s="30"/>
      <c r="Q120" s="31"/>
      <c r="R120" s="32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  <c r="FY120" s="23"/>
      <c r="FZ120" s="23"/>
      <c r="GA120" s="23"/>
      <c r="GB120" s="23"/>
      <c r="GC120" s="23"/>
      <c r="GD120" s="23"/>
      <c r="GE120" s="23"/>
      <c r="GF120" s="23"/>
      <c r="GG120" s="23"/>
      <c r="GH120" s="23"/>
      <c r="GI120" s="23"/>
      <c r="GJ120" s="23"/>
      <c r="GK120" s="23"/>
      <c r="GL120" s="23"/>
      <c r="GM120" s="23"/>
      <c r="GN120" s="23"/>
      <c r="GO120" s="23"/>
      <c r="GP120" s="23"/>
      <c r="GQ120" s="23"/>
      <c r="GR120" s="23"/>
      <c r="GS120" s="23"/>
      <c r="GT120" s="23"/>
      <c r="GU120" s="23"/>
      <c r="GV120" s="23"/>
      <c r="GW120" s="23"/>
      <c r="GX120" s="23"/>
      <c r="GY120" s="23"/>
      <c r="GZ120" s="23"/>
      <c r="HA120" s="23"/>
      <c r="HB120" s="23"/>
      <c r="HC120" s="23"/>
      <c r="HD120" s="23"/>
      <c r="HE120" s="23"/>
      <c r="HF120" s="23"/>
      <c r="HG120" s="23"/>
      <c r="HH120" s="23"/>
      <c r="HI120" s="23"/>
      <c r="HJ120" s="23"/>
      <c r="HK120" s="23"/>
      <c r="HL120" s="23"/>
      <c r="HM120" s="23"/>
      <c r="HN120" s="23"/>
      <c r="HO120" s="23"/>
      <c r="HP120" s="23"/>
      <c r="HQ120" s="23"/>
      <c r="HR120" s="23"/>
      <c r="HS120" s="23"/>
      <c r="HT120" s="23"/>
      <c r="HU120" s="23"/>
      <c r="HV120" s="23"/>
      <c r="HW120" s="23"/>
      <c r="HX120" s="23"/>
      <c r="HY120" s="23"/>
      <c r="HZ120" s="23"/>
      <c r="IA120" s="23"/>
      <c r="IB120" s="23"/>
      <c r="IC120" s="23"/>
      <c r="ID120" s="23"/>
      <c r="IE120" s="23"/>
      <c r="IF120" s="23"/>
      <c r="IG120" s="23"/>
      <c r="IH120" s="23"/>
      <c r="II120" s="23"/>
      <c r="IJ120" s="23"/>
      <c r="IK120" s="23"/>
      <c r="IL120" s="23"/>
      <c r="IM120" s="23"/>
      <c r="IN120" s="23"/>
      <c r="IO120" s="23"/>
      <c r="IP120" s="23"/>
      <c r="IQ120" s="23"/>
      <c r="IR120" s="23"/>
      <c r="IS120" s="23"/>
      <c r="IT120" s="23"/>
      <c r="IU120" s="23"/>
      <c r="IV120" s="23"/>
    </row>
    <row r="121" spans="1:256" ht="12">
      <c r="A121" s="23"/>
      <c r="B121" s="36"/>
      <c r="C121" s="36"/>
      <c r="D121" s="36"/>
      <c r="E121" s="36"/>
      <c r="F121" s="34"/>
      <c r="G121" s="32"/>
      <c r="H121" s="32"/>
      <c r="I121" s="32"/>
      <c r="J121" s="32"/>
      <c r="K121" s="32"/>
      <c r="L121" s="37"/>
      <c r="M121" s="32"/>
      <c r="N121" s="32"/>
      <c r="O121" s="32"/>
      <c r="P121" s="30"/>
      <c r="Q121" s="31"/>
      <c r="R121" s="32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  <c r="FY121" s="23"/>
      <c r="FZ121" s="23"/>
      <c r="GA121" s="23"/>
      <c r="GB121" s="23"/>
      <c r="GC121" s="23"/>
      <c r="GD121" s="23"/>
      <c r="GE121" s="23"/>
      <c r="GF121" s="23"/>
      <c r="GG121" s="23"/>
      <c r="GH121" s="23"/>
      <c r="GI121" s="23"/>
      <c r="GJ121" s="23"/>
      <c r="GK121" s="23"/>
      <c r="GL121" s="23"/>
      <c r="GM121" s="23"/>
      <c r="GN121" s="23"/>
      <c r="GO121" s="23"/>
      <c r="GP121" s="23"/>
      <c r="GQ121" s="23"/>
      <c r="GR121" s="23"/>
      <c r="GS121" s="23"/>
      <c r="GT121" s="23"/>
      <c r="GU121" s="23"/>
      <c r="GV121" s="23"/>
      <c r="GW121" s="23"/>
      <c r="GX121" s="23"/>
      <c r="GY121" s="23"/>
      <c r="GZ121" s="23"/>
      <c r="HA121" s="23"/>
      <c r="HB121" s="23"/>
      <c r="HC121" s="23"/>
      <c r="HD121" s="23"/>
      <c r="HE121" s="23"/>
      <c r="HF121" s="23"/>
      <c r="HG121" s="23"/>
      <c r="HH121" s="23"/>
      <c r="HI121" s="23"/>
      <c r="HJ121" s="23"/>
      <c r="HK121" s="23"/>
      <c r="HL121" s="23"/>
      <c r="HM121" s="23"/>
      <c r="HN121" s="23"/>
      <c r="HO121" s="23"/>
      <c r="HP121" s="23"/>
      <c r="HQ121" s="23"/>
      <c r="HR121" s="23"/>
      <c r="HS121" s="23"/>
      <c r="HT121" s="23"/>
      <c r="HU121" s="23"/>
      <c r="HV121" s="23"/>
      <c r="HW121" s="23"/>
      <c r="HX121" s="23"/>
      <c r="HY121" s="23"/>
      <c r="HZ121" s="23"/>
      <c r="IA121" s="23"/>
      <c r="IB121" s="23"/>
      <c r="IC121" s="23"/>
      <c r="ID121" s="23"/>
      <c r="IE121" s="23"/>
      <c r="IF121" s="23"/>
      <c r="IG121" s="23"/>
      <c r="IH121" s="23"/>
      <c r="II121" s="23"/>
      <c r="IJ121" s="23"/>
      <c r="IK121" s="23"/>
      <c r="IL121" s="23"/>
      <c r="IM121" s="23"/>
      <c r="IN121" s="23"/>
      <c r="IO121" s="23"/>
      <c r="IP121" s="23"/>
      <c r="IQ121" s="23"/>
      <c r="IR121" s="23"/>
      <c r="IS121" s="23"/>
      <c r="IT121" s="23"/>
      <c r="IU121" s="23"/>
      <c r="IV121" s="23"/>
    </row>
    <row r="122" spans="1:256" ht="12">
      <c r="A122" s="23"/>
      <c r="B122" s="36"/>
      <c r="C122" s="36"/>
      <c r="D122" s="36"/>
      <c r="E122" s="36"/>
      <c r="F122" s="34"/>
      <c r="G122" s="32"/>
      <c r="H122" s="32"/>
      <c r="I122" s="32"/>
      <c r="J122" s="32"/>
      <c r="K122" s="32"/>
      <c r="L122" s="37"/>
      <c r="M122" s="32"/>
      <c r="N122" s="32"/>
      <c r="O122" s="32"/>
      <c r="P122" s="30"/>
      <c r="Q122" s="31"/>
      <c r="R122" s="32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  <c r="FY122" s="23"/>
      <c r="FZ122" s="23"/>
      <c r="GA122" s="23"/>
      <c r="GB122" s="23"/>
      <c r="GC122" s="23"/>
      <c r="GD122" s="23"/>
      <c r="GE122" s="23"/>
      <c r="GF122" s="23"/>
      <c r="GG122" s="23"/>
      <c r="GH122" s="23"/>
      <c r="GI122" s="23"/>
      <c r="GJ122" s="23"/>
      <c r="GK122" s="23"/>
      <c r="GL122" s="23"/>
      <c r="GM122" s="23"/>
      <c r="GN122" s="23"/>
      <c r="GO122" s="23"/>
      <c r="GP122" s="23"/>
      <c r="GQ122" s="23"/>
      <c r="GR122" s="23"/>
      <c r="GS122" s="23"/>
      <c r="GT122" s="23"/>
      <c r="GU122" s="23"/>
      <c r="GV122" s="23"/>
      <c r="GW122" s="23"/>
      <c r="GX122" s="23"/>
      <c r="GY122" s="23"/>
      <c r="GZ122" s="23"/>
      <c r="HA122" s="23"/>
      <c r="HB122" s="23"/>
      <c r="HC122" s="23"/>
      <c r="HD122" s="23"/>
      <c r="HE122" s="23"/>
      <c r="HF122" s="23"/>
      <c r="HG122" s="23"/>
      <c r="HH122" s="23"/>
      <c r="HI122" s="23"/>
      <c r="HJ122" s="23"/>
      <c r="HK122" s="23"/>
      <c r="HL122" s="23"/>
      <c r="HM122" s="23"/>
      <c r="HN122" s="23"/>
      <c r="HO122" s="23"/>
      <c r="HP122" s="23"/>
      <c r="HQ122" s="23"/>
      <c r="HR122" s="23"/>
      <c r="HS122" s="23"/>
      <c r="HT122" s="23"/>
      <c r="HU122" s="23"/>
      <c r="HV122" s="23"/>
      <c r="HW122" s="23"/>
      <c r="HX122" s="23"/>
      <c r="HY122" s="23"/>
      <c r="HZ122" s="23"/>
      <c r="IA122" s="23"/>
      <c r="IB122" s="23"/>
      <c r="IC122" s="23"/>
      <c r="ID122" s="23"/>
      <c r="IE122" s="23"/>
      <c r="IF122" s="23"/>
      <c r="IG122" s="23"/>
      <c r="IH122" s="23"/>
      <c r="II122" s="23"/>
      <c r="IJ122" s="23"/>
      <c r="IK122" s="23"/>
      <c r="IL122" s="23"/>
      <c r="IM122" s="23"/>
      <c r="IN122" s="23"/>
      <c r="IO122" s="23"/>
      <c r="IP122" s="23"/>
      <c r="IQ122" s="23"/>
      <c r="IR122" s="23"/>
      <c r="IS122" s="23"/>
      <c r="IT122" s="23"/>
      <c r="IU122" s="23"/>
      <c r="IV122" s="23"/>
    </row>
    <row r="123" spans="1:256" ht="12">
      <c r="A123" s="23"/>
      <c r="B123" s="36"/>
      <c r="C123" s="36"/>
      <c r="D123" s="36"/>
      <c r="E123" s="36"/>
      <c r="F123" s="34"/>
      <c r="G123" s="32"/>
      <c r="H123" s="32"/>
      <c r="I123" s="32"/>
      <c r="J123" s="32"/>
      <c r="K123" s="32"/>
      <c r="L123" s="37"/>
      <c r="M123" s="32"/>
      <c r="N123" s="32"/>
      <c r="O123" s="32"/>
      <c r="P123" s="30"/>
      <c r="Q123" s="31"/>
      <c r="R123" s="32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  <c r="FY123" s="23"/>
      <c r="FZ123" s="23"/>
      <c r="GA123" s="23"/>
      <c r="GB123" s="23"/>
      <c r="GC123" s="23"/>
      <c r="GD123" s="23"/>
      <c r="GE123" s="23"/>
      <c r="GF123" s="23"/>
      <c r="GG123" s="23"/>
      <c r="GH123" s="23"/>
      <c r="GI123" s="23"/>
      <c r="GJ123" s="23"/>
      <c r="GK123" s="23"/>
      <c r="GL123" s="23"/>
      <c r="GM123" s="23"/>
      <c r="GN123" s="23"/>
      <c r="GO123" s="23"/>
      <c r="GP123" s="23"/>
      <c r="GQ123" s="23"/>
      <c r="GR123" s="23"/>
      <c r="GS123" s="23"/>
      <c r="GT123" s="23"/>
      <c r="GU123" s="23"/>
      <c r="GV123" s="23"/>
      <c r="GW123" s="23"/>
      <c r="GX123" s="23"/>
      <c r="GY123" s="23"/>
      <c r="GZ123" s="23"/>
      <c r="HA123" s="23"/>
      <c r="HB123" s="23"/>
      <c r="HC123" s="23"/>
      <c r="HD123" s="23"/>
      <c r="HE123" s="23"/>
      <c r="HF123" s="23"/>
      <c r="HG123" s="23"/>
      <c r="HH123" s="23"/>
      <c r="HI123" s="23"/>
      <c r="HJ123" s="23"/>
      <c r="HK123" s="23"/>
      <c r="HL123" s="23"/>
      <c r="HM123" s="23"/>
      <c r="HN123" s="23"/>
      <c r="HO123" s="23"/>
      <c r="HP123" s="23"/>
      <c r="HQ123" s="23"/>
      <c r="HR123" s="23"/>
      <c r="HS123" s="23"/>
      <c r="HT123" s="23"/>
      <c r="HU123" s="23"/>
      <c r="HV123" s="23"/>
      <c r="HW123" s="23"/>
      <c r="HX123" s="23"/>
      <c r="HY123" s="23"/>
      <c r="HZ123" s="23"/>
      <c r="IA123" s="23"/>
      <c r="IB123" s="23"/>
      <c r="IC123" s="23"/>
      <c r="ID123" s="23"/>
      <c r="IE123" s="23"/>
      <c r="IF123" s="23"/>
      <c r="IG123" s="23"/>
      <c r="IH123" s="23"/>
      <c r="II123" s="23"/>
      <c r="IJ123" s="23"/>
      <c r="IK123" s="23"/>
      <c r="IL123" s="23"/>
      <c r="IM123" s="23"/>
      <c r="IN123" s="23"/>
      <c r="IO123" s="23"/>
      <c r="IP123" s="23"/>
      <c r="IQ123" s="23"/>
      <c r="IR123" s="23"/>
      <c r="IS123" s="23"/>
      <c r="IT123" s="23"/>
      <c r="IU123" s="23"/>
      <c r="IV123" s="23"/>
    </row>
    <row r="124" spans="1:256" ht="12">
      <c r="A124" s="23"/>
      <c r="B124" s="36"/>
      <c r="C124" s="36"/>
      <c r="D124" s="36"/>
      <c r="E124" s="36"/>
      <c r="F124" s="34"/>
      <c r="G124" s="32"/>
      <c r="H124" s="32"/>
      <c r="I124" s="32"/>
      <c r="J124" s="32"/>
      <c r="K124" s="32"/>
      <c r="L124" s="37"/>
      <c r="M124" s="32"/>
      <c r="N124" s="32"/>
      <c r="O124" s="32"/>
      <c r="P124" s="30"/>
      <c r="Q124" s="31"/>
      <c r="R124" s="32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  <c r="FY124" s="23"/>
      <c r="FZ124" s="23"/>
      <c r="GA124" s="23"/>
      <c r="GB124" s="23"/>
      <c r="GC124" s="23"/>
      <c r="GD124" s="23"/>
      <c r="GE124" s="23"/>
      <c r="GF124" s="23"/>
      <c r="GG124" s="23"/>
      <c r="GH124" s="23"/>
      <c r="GI124" s="23"/>
      <c r="GJ124" s="23"/>
      <c r="GK124" s="23"/>
      <c r="GL124" s="23"/>
      <c r="GM124" s="23"/>
      <c r="GN124" s="23"/>
      <c r="GO124" s="23"/>
      <c r="GP124" s="23"/>
      <c r="GQ124" s="23"/>
      <c r="GR124" s="23"/>
      <c r="GS124" s="23"/>
      <c r="GT124" s="23"/>
      <c r="GU124" s="23"/>
      <c r="GV124" s="23"/>
      <c r="GW124" s="23"/>
      <c r="GX124" s="23"/>
      <c r="GY124" s="23"/>
      <c r="GZ124" s="23"/>
      <c r="HA124" s="23"/>
      <c r="HB124" s="23"/>
      <c r="HC124" s="23"/>
      <c r="HD124" s="23"/>
      <c r="HE124" s="23"/>
      <c r="HF124" s="23"/>
      <c r="HG124" s="23"/>
      <c r="HH124" s="23"/>
      <c r="HI124" s="23"/>
      <c r="HJ124" s="23"/>
      <c r="HK124" s="23"/>
      <c r="HL124" s="23"/>
      <c r="HM124" s="23"/>
      <c r="HN124" s="23"/>
      <c r="HO124" s="23"/>
      <c r="HP124" s="23"/>
      <c r="HQ124" s="23"/>
      <c r="HR124" s="23"/>
      <c r="HS124" s="23"/>
      <c r="HT124" s="23"/>
      <c r="HU124" s="23"/>
      <c r="HV124" s="23"/>
      <c r="HW124" s="23"/>
      <c r="HX124" s="23"/>
      <c r="HY124" s="23"/>
      <c r="HZ124" s="23"/>
      <c r="IA124" s="23"/>
      <c r="IB124" s="23"/>
      <c r="IC124" s="23"/>
      <c r="ID124" s="23"/>
      <c r="IE124" s="23"/>
      <c r="IF124" s="23"/>
      <c r="IG124" s="23"/>
      <c r="IH124" s="23"/>
      <c r="II124" s="23"/>
      <c r="IJ124" s="23"/>
      <c r="IK124" s="23"/>
      <c r="IL124" s="23"/>
      <c r="IM124" s="23"/>
      <c r="IN124" s="23"/>
      <c r="IO124" s="23"/>
      <c r="IP124" s="23"/>
      <c r="IQ124" s="23"/>
      <c r="IR124" s="23"/>
      <c r="IS124" s="23"/>
      <c r="IT124" s="23"/>
      <c r="IU124" s="23"/>
      <c r="IV124" s="23"/>
    </row>
    <row r="125" spans="1:256" ht="12">
      <c r="A125" s="23"/>
      <c r="B125" s="36"/>
      <c r="C125" s="36"/>
      <c r="D125" s="36"/>
      <c r="E125" s="36"/>
      <c r="F125" s="34"/>
      <c r="G125" s="32"/>
      <c r="H125" s="32"/>
      <c r="I125" s="32"/>
      <c r="J125" s="32"/>
      <c r="K125" s="32"/>
      <c r="L125" s="37"/>
      <c r="M125" s="32"/>
      <c r="N125" s="32"/>
      <c r="O125" s="32"/>
      <c r="P125" s="30"/>
      <c r="Q125" s="31"/>
      <c r="R125" s="32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  <c r="FY125" s="23"/>
      <c r="FZ125" s="23"/>
      <c r="GA125" s="23"/>
      <c r="GB125" s="23"/>
      <c r="GC125" s="23"/>
      <c r="GD125" s="23"/>
      <c r="GE125" s="23"/>
      <c r="GF125" s="23"/>
      <c r="GG125" s="23"/>
      <c r="GH125" s="23"/>
      <c r="GI125" s="23"/>
      <c r="GJ125" s="23"/>
      <c r="GK125" s="23"/>
      <c r="GL125" s="23"/>
      <c r="GM125" s="23"/>
      <c r="GN125" s="23"/>
      <c r="GO125" s="23"/>
      <c r="GP125" s="23"/>
      <c r="GQ125" s="23"/>
      <c r="GR125" s="23"/>
      <c r="GS125" s="23"/>
      <c r="GT125" s="23"/>
      <c r="GU125" s="23"/>
      <c r="GV125" s="23"/>
      <c r="GW125" s="23"/>
      <c r="GX125" s="23"/>
      <c r="GY125" s="23"/>
      <c r="GZ125" s="23"/>
      <c r="HA125" s="23"/>
      <c r="HB125" s="23"/>
      <c r="HC125" s="23"/>
      <c r="HD125" s="23"/>
      <c r="HE125" s="23"/>
      <c r="HF125" s="23"/>
      <c r="HG125" s="23"/>
      <c r="HH125" s="23"/>
      <c r="HI125" s="23"/>
      <c r="HJ125" s="23"/>
      <c r="HK125" s="23"/>
      <c r="HL125" s="23"/>
      <c r="HM125" s="23"/>
      <c r="HN125" s="23"/>
      <c r="HO125" s="23"/>
      <c r="HP125" s="23"/>
      <c r="HQ125" s="23"/>
      <c r="HR125" s="23"/>
      <c r="HS125" s="23"/>
      <c r="HT125" s="23"/>
      <c r="HU125" s="23"/>
      <c r="HV125" s="23"/>
      <c r="HW125" s="23"/>
      <c r="HX125" s="23"/>
      <c r="HY125" s="23"/>
      <c r="HZ125" s="23"/>
      <c r="IA125" s="23"/>
      <c r="IB125" s="23"/>
      <c r="IC125" s="23"/>
      <c r="ID125" s="23"/>
      <c r="IE125" s="23"/>
      <c r="IF125" s="23"/>
      <c r="IG125" s="23"/>
      <c r="IH125" s="23"/>
      <c r="II125" s="23"/>
      <c r="IJ125" s="23"/>
      <c r="IK125" s="23"/>
      <c r="IL125" s="23"/>
      <c r="IM125" s="23"/>
      <c r="IN125" s="23"/>
      <c r="IO125" s="23"/>
      <c r="IP125" s="23"/>
      <c r="IQ125" s="23"/>
      <c r="IR125" s="23"/>
      <c r="IS125" s="23"/>
      <c r="IT125" s="23"/>
      <c r="IU125" s="23"/>
      <c r="IV125" s="23"/>
    </row>
    <row r="126" spans="1:256" ht="12">
      <c r="A126" s="23"/>
      <c r="B126" s="36"/>
      <c r="C126" s="36"/>
      <c r="D126" s="36"/>
      <c r="E126" s="36"/>
      <c r="F126" s="34"/>
      <c r="G126" s="32"/>
      <c r="H126" s="32"/>
      <c r="I126" s="32"/>
      <c r="J126" s="32"/>
      <c r="K126" s="32"/>
      <c r="L126" s="37"/>
      <c r="M126" s="32"/>
      <c r="N126" s="32"/>
      <c r="O126" s="32"/>
      <c r="P126" s="30"/>
      <c r="Q126" s="31"/>
      <c r="R126" s="32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  <c r="FY126" s="23"/>
      <c r="FZ126" s="23"/>
      <c r="GA126" s="23"/>
      <c r="GB126" s="23"/>
      <c r="GC126" s="23"/>
      <c r="GD126" s="23"/>
      <c r="GE126" s="23"/>
      <c r="GF126" s="23"/>
      <c r="GG126" s="23"/>
      <c r="GH126" s="23"/>
      <c r="GI126" s="23"/>
      <c r="GJ126" s="23"/>
      <c r="GK126" s="23"/>
      <c r="GL126" s="23"/>
      <c r="GM126" s="23"/>
      <c r="GN126" s="23"/>
      <c r="GO126" s="23"/>
      <c r="GP126" s="23"/>
      <c r="GQ126" s="23"/>
      <c r="GR126" s="23"/>
      <c r="GS126" s="23"/>
      <c r="GT126" s="23"/>
      <c r="GU126" s="23"/>
      <c r="GV126" s="23"/>
      <c r="GW126" s="23"/>
      <c r="GX126" s="23"/>
      <c r="GY126" s="23"/>
      <c r="GZ126" s="23"/>
      <c r="HA126" s="23"/>
      <c r="HB126" s="23"/>
      <c r="HC126" s="23"/>
      <c r="HD126" s="23"/>
      <c r="HE126" s="23"/>
      <c r="HF126" s="23"/>
      <c r="HG126" s="23"/>
      <c r="HH126" s="23"/>
      <c r="HI126" s="23"/>
      <c r="HJ126" s="23"/>
      <c r="HK126" s="23"/>
      <c r="HL126" s="23"/>
      <c r="HM126" s="23"/>
      <c r="HN126" s="23"/>
      <c r="HO126" s="23"/>
      <c r="HP126" s="23"/>
      <c r="HQ126" s="23"/>
      <c r="HR126" s="23"/>
      <c r="HS126" s="23"/>
      <c r="HT126" s="23"/>
      <c r="HU126" s="23"/>
      <c r="HV126" s="23"/>
      <c r="HW126" s="23"/>
      <c r="HX126" s="23"/>
      <c r="HY126" s="23"/>
      <c r="HZ126" s="23"/>
      <c r="IA126" s="23"/>
      <c r="IB126" s="23"/>
      <c r="IC126" s="23"/>
      <c r="ID126" s="23"/>
      <c r="IE126" s="23"/>
      <c r="IF126" s="23"/>
      <c r="IG126" s="23"/>
      <c r="IH126" s="23"/>
      <c r="II126" s="23"/>
      <c r="IJ126" s="23"/>
      <c r="IK126" s="23"/>
      <c r="IL126" s="23"/>
      <c r="IM126" s="23"/>
      <c r="IN126" s="23"/>
      <c r="IO126" s="23"/>
      <c r="IP126" s="23"/>
      <c r="IQ126" s="23"/>
      <c r="IR126" s="23"/>
      <c r="IS126" s="23"/>
      <c r="IT126" s="23"/>
      <c r="IU126" s="23"/>
      <c r="IV126" s="23"/>
    </row>
    <row r="127" spans="1:256" ht="12">
      <c r="A127" s="23"/>
      <c r="B127" s="36"/>
      <c r="C127" s="36"/>
      <c r="D127" s="36"/>
      <c r="E127" s="36"/>
      <c r="F127" s="34"/>
      <c r="G127" s="32"/>
      <c r="H127" s="32"/>
      <c r="I127" s="32"/>
      <c r="J127" s="32"/>
      <c r="K127" s="32"/>
      <c r="L127" s="37"/>
      <c r="M127" s="32"/>
      <c r="N127" s="32"/>
      <c r="O127" s="32"/>
      <c r="P127" s="30"/>
      <c r="Q127" s="31"/>
      <c r="R127" s="32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  <c r="FY127" s="23"/>
      <c r="FZ127" s="23"/>
      <c r="GA127" s="23"/>
      <c r="GB127" s="23"/>
      <c r="GC127" s="23"/>
      <c r="GD127" s="23"/>
      <c r="GE127" s="23"/>
      <c r="GF127" s="23"/>
      <c r="GG127" s="23"/>
      <c r="GH127" s="23"/>
      <c r="GI127" s="23"/>
      <c r="GJ127" s="23"/>
      <c r="GK127" s="23"/>
      <c r="GL127" s="23"/>
      <c r="GM127" s="23"/>
      <c r="GN127" s="23"/>
      <c r="GO127" s="23"/>
      <c r="GP127" s="23"/>
      <c r="GQ127" s="23"/>
      <c r="GR127" s="23"/>
      <c r="GS127" s="23"/>
      <c r="GT127" s="23"/>
      <c r="GU127" s="23"/>
      <c r="GV127" s="23"/>
      <c r="GW127" s="23"/>
      <c r="GX127" s="23"/>
      <c r="GY127" s="23"/>
      <c r="GZ127" s="23"/>
      <c r="HA127" s="23"/>
      <c r="HB127" s="23"/>
      <c r="HC127" s="23"/>
      <c r="HD127" s="23"/>
      <c r="HE127" s="23"/>
      <c r="HF127" s="23"/>
      <c r="HG127" s="23"/>
      <c r="HH127" s="23"/>
      <c r="HI127" s="23"/>
      <c r="HJ127" s="23"/>
      <c r="HK127" s="23"/>
      <c r="HL127" s="23"/>
      <c r="HM127" s="23"/>
      <c r="HN127" s="23"/>
      <c r="HO127" s="23"/>
      <c r="HP127" s="23"/>
      <c r="HQ127" s="23"/>
      <c r="HR127" s="23"/>
      <c r="HS127" s="23"/>
      <c r="HT127" s="23"/>
      <c r="HU127" s="23"/>
      <c r="HV127" s="23"/>
      <c r="HW127" s="23"/>
      <c r="HX127" s="23"/>
      <c r="HY127" s="23"/>
      <c r="HZ127" s="23"/>
      <c r="IA127" s="23"/>
      <c r="IB127" s="23"/>
      <c r="IC127" s="23"/>
      <c r="ID127" s="23"/>
      <c r="IE127" s="23"/>
      <c r="IF127" s="23"/>
      <c r="IG127" s="23"/>
      <c r="IH127" s="23"/>
      <c r="II127" s="23"/>
      <c r="IJ127" s="23"/>
      <c r="IK127" s="23"/>
      <c r="IL127" s="23"/>
      <c r="IM127" s="23"/>
      <c r="IN127" s="23"/>
      <c r="IO127" s="23"/>
      <c r="IP127" s="23"/>
      <c r="IQ127" s="23"/>
      <c r="IR127" s="23"/>
      <c r="IS127" s="23"/>
      <c r="IT127" s="23"/>
      <c r="IU127" s="23"/>
      <c r="IV127" s="23"/>
    </row>
    <row r="128" spans="1:256" ht="12">
      <c r="A128" s="23"/>
      <c r="B128" s="36"/>
      <c r="C128" s="36"/>
      <c r="D128" s="36"/>
      <c r="E128" s="36"/>
      <c r="F128" s="34"/>
      <c r="G128" s="32"/>
      <c r="H128" s="32"/>
      <c r="I128" s="32"/>
      <c r="J128" s="32"/>
      <c r="K128" s="32"/>
      <c r="L128" s="37"/>
      <c r="M128" s="32"/>
      <c r="N128" s="32"/>
      <c r="O128" s="32"/>
      <c r="P128" s="30"/>
      <c r="Q128" s="31"/>
      <c r="R128" s="32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  <c r="FY128" s="23"/>
      <c r="FZ128" s="23"/>
      <c r="GA128" s="23"/>
      <c r="GB128" s="23"/>
      <c r="GC128" s="23"/>
      <c r="GD128" s="23"/>
      <c r="GE128" s="23"/>
      <c r="GF128" s="23"/>
      <c r="GG128" s="23"/>
      <c r="GH128" s="23"/>
      <c r="GI128" s="23"/>
      <c r="GJ128" s="23"/>
      <c r="GK128" s="23"/>
      <c r="GL128" s="23"/>
      <c r="GM128" s="23"/>
      <c r="GN128" s="23"/>
      <c r="GO128" s="23"/>
      <c r="GP128" s="23"/>
      <c r="GQ128" s="23"/>
      <c r="GR128" s="23"/>
      <c r="GS128" s="23"/>
      <c r="GT128" s="23"/>
      <c r="GU128" s="23"/>
      <c r="GV128" s="23"/>
      <c r="GW128" s="23"/>
      <c r="GX128" s="23"/>
      <c r="GY128" s="23"/>
      <c r="GZ128" s="23"/>
      <c r="HA128" s="23"/>
      <c r="HB128" s="23"/>
      <c r="HC128" s="23"/>
      <c r="HD128" s="23"/>
      <c r="HE128" s="23"/>
      <c r="HF128" s="23"/>
      <c r="HG128" s="23"/>
      <c r="HH128" s="23"/>
      <c r="HI128" s="23"/>
      <c r="HJ128" s="23"/>
      <c r="HK128" s="23"/>
      <c r="HL128" s="23"/>
      <c r="HM128" s="23"/>
      <c r="HN128" s="23"/>
      <c r="HO128" s="23"/>
      <c r="HP128" s="23"/>
      <c r="HQ128" s="23"/>
      <c r="HR128" s="23"/>
      <c r="HS128" s="23"/>
      <c r="HT128" s="23"/>
      <c r="HU128" s="23"/>
      <c r="HV128" s="23"/>
      <c r="HW128" s="23"/>
      <c r="HX128" s="23"/>
      <c r="HY128" s="23"/>
      <c r="HZ128" s="23"/>
      <c r="IA128" s="23"/>
      <c r="IB128" s="23"/>
      <c r="IC128" s="23"/>
      <c r="ID128" s="23"/>
      <c r="IE128" s="23"/>
      <c r="IF128" s="23"/>
      <c r="IG128" s="23"/>
      <c r="IH128" s="23"/>
      <c r="II128" s="23"/>
      <c r="IJ128" s="23"/>
      <c r="IK128" s="23"/>
      <c r="IL128" s="23"/>
      <c r="IM128" s="23"/>
      <c r="IN128" s="23"/>
      <c r="IO128" s="23"/>
      <c r="IP128" s="23"/>
      <c r="IQ128" s="23"/>
      <c r="IR128" s="23"/>
      <c r="IS128" s="23"/>
      <c r="IT128" s="23"/>
      <c r="IU128" s="23"/>
      <c r="IV128" s="23"/>
    </row>
  </sheetData>
  <mergeCells count="36">
    <mergeCell ref="B14:C14"/>
    <mergeCell ref="B15:C15"/>
    <mergeCell ref="B16:C16"/>
    <mergeCell ref="B17:C17"/>
    <mergeCell ref="I25:J25"/>
    <mergeCell ref="B18:C18"/>
    <mergeCell ref="B19:C19"/>
    <mergeCell ref="B20:C20"/>
    <mergeCell ref="I23:J23"/>
    <mergeCell ref="I24:J24"/>
    <mergeCell ref="B9:C9"/>
    <mergeCell ref="B10:C10"/>
    <mergeCell ref="B11:C11"/>
    <mergeCell ref="B12:C12"/>
    <mergeCell ref="B13:C13"/>
    <mergeCell ref="J5:K5"/>
    <mergeCell ref="L5:M5"/>
    <mergeCell ref="B6:C6"/>
    <mergeCell ref="B7:C7"/>
    <mergeCell ref="B8:C8"/>
    <mergeCell ref="B2:R2"/>
    <mergeCell ref="B3:G3"/>
    <mergeCell ref="B4:C4"/>
    <mergeCell ref="D4:E4"/>
    <mergeCell ref="F4:G4"/>
    <mergeCell ref="H4:I4"/>
    <mergeCell ref="J4:K4"/>
    <mergeCell ref="L4:M4"/>
    <mergeCell ref="N4:N5"/>
    <mergeCell ref="O4:O5"/>
    <mergeCell ref="P4:P5"/>
    <mergeCell ref="Q4:Q5"/>
    <mergeCell ref="B5:C5"/>
    <mergeCell ref="D5:E5"/>
    <mergeCell ref="F5:G5"/>
    <mergeCell ref="H5:I5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2:X90"/>
  <sheetViews>
    <sheetView workbookViewId="0">
      <selection activeCell="B1" sqref="B1:G1048576"/>
    </sheetView>
  </sheetViews>
  <sheetFormatPr defaultColWidth="8.85546875" defaultRowHeight="23.25"/>
  <cols>
    <col min="1" max="1" width="1.42578125" customWidth="1"/>
    <col min="2" max="3" width="5.42578125" style="8" customWidth="1"/>
    <col min="4" max="4" width="5.140625" style="8" customWidth="1"/>
    <col min="5" max="5" width="7" style="8" customWidth="1"/>
    <col min="6" max="6" width="5.42578125" style="8" customWidth="1"/>
    <col min="7" max="7" width="6.42578125" style="8" customWidth="1"/>
    <col min="8" max="9" width="5.42578125" style="8" customWidth="1"/>
    <col min="10" max="10" width="2.7109375" style="8" customWidth="1"/>
    <col min="11" max="11" width="7" style="8" customWidth="1"/>
    <col min="12" max="12" width="3.140625" style="8" customWidth="1"/>
    <col min="13" max="13" width="1.42578125" style="8" customWidth="1"/>
    <col min="14" max="15" width="5.42578125" style="8" customWidth="1"/>
    <col min="16" max="16" width="2.7109375" style="8" customWidth="1"/>
    <col min="17" max="17" width="7" style="8" customWidth="1"/>
    <col min="18" max="18" width="3.140625" style="8" customWidth="1"/>
    <col min="19" max="19" width="1.42578125" style="8" customWidth="1"/>
    <col min="20" max="21" width="5.42578125" style="8" customWidth="1"/>
    <col min="22" max="22" width="2.7109375" style="8" customWidth="1"/>
    <col min="23" max="23" width="7" style="8" customWidth="1"/>
    <col min="24" max="24" width="3.140625" style="8" customWidth="1"/>
  </cols>
  <sheetData>
    <row r="2" spans="2:24" ht="26.25" customHeight="1">
      <c r="B2" s="376" t="s">
        <v>63</v>
      </c>
      <c r="C2" s="377"/>
      <c r="D2" s="377"/>
      <c r="E2" s="377"/>
      <c r="F2" s="377"/>
      <c r="G2" s="378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</row>
    <row r="3" spans="2:24" ht="23.25" customHeight="1">
      <c r="B3" s="379" t="s">
        <v>15</v>
      </c>
      <c r="C3" s="380"/>
      <c r="D3" s="381"/>
      <c r="E3" s="382">
        <v>42488</v>
      </c>
      <c r="F3" s="383"/>
      <c r="G3" s="384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</row>
    <row r="4" spans="2:24" ht="26.25" customHeight="1">
      <c r="B4" s="90">
        <v>1</v>
      </c>
      <c r="C4" s="91" t="s">
        <v>14</v>
      </c>
      <c r="D4" s="92">
        <v>0.21</v>
      </c>
      <c r="E4" s="93" t="s">
        <v>64</v>
      </c>
      <c r="F4" s="94">
        <f t="shared" ref="F4:F19" si="0">D4/1000</f>
        <v>2.0999999999999998E-4</v>
      </c>
      <c r="G4" s="95" t="s">
        <v>14</v>
      </c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</row>
    <row r="5" spans="2:24" ht="26.25" customHeight="1">
      <c r="B5" s="96">
        <v>1.01</v>
      </c>
      <c r="C5" s="91" t="s">
        <v>14</v>
      </c>
      <c r="D5" s="92">
        <v>0.21</v>
      </c>
      <c r="E5" s="93" t="s">
        <v>64</v>
      </c>
      <c r="F5" s="94">
        <f t="shared" si="0"/>
        <v>2.0999999999999998E-4</v>
      </c>
      <c r="G5" s="95" t="s">
        <v>14</v>
      </c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</row>
    <row r="6" spans="2:24" ht="23.25" customHeight="1">
      <c r="B6" s="96">
        <v>1.05</v>
      </c>
      <c r="C6" s="91" t="s">
        <v>14</v>
      </c>
      <c r="D6" s="92">
        <v>0.21</v>
      </c>
      <c r="E6" s="93" t="s">
        <v>64</v>
      </c>
      <c r="F6" s="94">
        <f t="shared" si="0"/>
        <v>2.0999999999999998E-4</v>
      </c>
      <c r="G6" s="95" t="s">
        <v>14</v>
      </c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</row>
    <row r="7" spans="2:24" ht="23.25" customHeight="1">
      <c r="B7" s="96">
        <v>1.1000000000000001</v>
      </c>
      <c r="C7" s="91" t="s">
        <v>14</v>
      </c>
      <c r="D7" s="92">
        <v>0.21</v>
      </c>
      <c r="E7" s="93" t="s">
        <v>64</v>
      </c>
      <c r="F7" s="94">
        <f t="shared" si="0"/>
        <v>2.0999999999999998E-4</v>
      </c>
      <c r="G7" s="95" t="s">
        <v>14</v>
      </c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</row>
    <row r="8" spans="2:24" ht="23.25" customHeight="1">
      <c r="B8" s="90">
        <v>2</v>
      </c>
      <c r="C8" s="91" t="s">
        <v>14</v>
      </c>
      <c r="D8" s="92">
        <v>0.21</v>
      </c>
      <c r="E8" s="93" t="s">
        <v>64</v>
      </c>
      <c r="F8" s="94">
        <f t="shared" si="0"/>
        <v>2.0999999999999998E-4</v>
      </c>
      <c r="G8" s="95" t="s">
        <v>14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</row>
    <row r="9" spans="2:24" ht="23.25" customHeight="1">
      <c r="B9" s="90">
        <v>5</v>
      </c>
      <c r="C9" s="91" t="s">
        <v>14</v>
      </c>
      <c r="D9" s="92">
        <v>0.21</v>
      </c>
      <c r="E9" s="93" t="s">
        <v>64</v>
      </c>
      <c r="F9" s="94">
        <f t="shared" si="0"/>
        <v>2.0999999999999998E-4</v>
      </c>
      <c r="G9" s="95" t="s">
        <v>14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</row>
    <row r="10" spans="2:24" ht="23.25" customHeight="1">
      <c r="B10" s="90">
        <v>10</v>
      </c>
      <c r="C10" s="91" t="s">
        <v>14</v>
      </c>
      <c r="D10" s="92">
        <v>0.21</v>
      </c>
      <c r="E10" s="93" t="s">
        <v>64</v>
      </c>
      <c r="F10" s="94">
        <f t="shared" si="0"/>
        <v>2.0999999999999998E-4</v>
      </c>
      <c r="G10" s="95" t="s">
        <v>14</v>
      </c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</row>
    <row r="11" spans="2:24" ht="23.25" customHeight="1">
      <c r="B11" s="90">
        <v>20</v>
      </c>
      <c r="C11" s="91" t="s">
        <v>14</v>
      </c>
      <c r="D11" s="92">
        <v>0.23</v>
      </c>
      <c r="E11" s="93" t="s">
        <v>64</v>
      </c>
      <c r="F11" s="94">
        <f t="shared" si="0"/>
        <v>2.3000000000000001E-4</v>
      </c>
      <c r="G11" s="95" t="s">
        <v>14</v>
      </c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</row>
    <row r="12" spans="2:24" ht="23.25" customHeight="1">
      <c r="B12" s="90">
        <v>30</v>
      </c>
      <c r="C12" s="91" t="s">
        <v>14</v>
      </c>
      <c r="D12" s="92">
        <v>0.27</v>
      </c>
      <c r="E12" s="93" t="s">
        <v>64</v>
      </c>
      <c r="F12" s="94">
        <f t="shared" si="0"/>
        <v>2.7E-4</v>
      </c>
      <c r="G12" s="95" t="s">
        <v>14</v>
      </c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</row>
    <row r="13" spans="2:24" ht="23.25" customHeight="1">
      <c r="B13" s="90">
        <v>40</v>
      </c>
      <c r="C13" s="91" t="s">
        <v>14</v>
      </c>
      <c r="D13" s="92">
        <v>0.27</v>
      </c>
      <c r="E13" s="97" t="s">
        <v>64</v>
      </c>
      <c r="F13" s="94">
        <f t="shared" si="0"/>
        <v>2.7E-4</v>
      </c>
      <c r="G13" s="95" t="s">
        <v>14</v>
      </c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</row>
    <row r="14" spans="2:24" ht="23.25" customHeight="1">
      <c r="B14" s="90">
        <v>50</v>
      </c>
      <c r="C14" s="91" t="s">
        <v>14</v>
      </c>
      <c r="D14" s="92">
        <v>0.27</v>
      </c>
      <c r="E14" s="97" t="s">
        <v>64</v>
      </c>
      <c r="F14" s="94">
        <f t="shared" si="0"/>
        <v>2.7E-4</v>
      </c>
      <c r="G14" s="95" t="s">
        <v>14</v>
      </c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</row>
    <row r="15" spans="2:24" ht="23.25" customHeight="1">
      <c r="B15" s="90">
        <v>60</v>
      </c>
      <c r="C15" s="91" t="s">
        <v>14</v>
      </c>
      <c r="D15" s="92">
        <v>0.32</v>
      </c>
      <c r="E15" s="97" t="s">
        <v>64</v>
      </c>
      <c r="F15" s="94">
        <f t="shared" si="0"/>
        <v>3.2000000000000003E-4</v>
      </c>
      <c r="G15" s="95" t="s">
        <v>14</v>
      </c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</row>
    <row r="16" spans="2:24" ht="23.25" customHeight="1">
      <c r="B16" s="90">
        <v>70</v>
      </c>
      <c r="C16" s="91" t="s">
        <v>14</v>
      </c>
      <c r="D16" s="92">
        <v>0.32</v>
      </c>
      <c r="E16" s="97" t="s">
        <v>64</v>
      </c>
      <c r="F16" s="94">
        <f t="shared" si="0"/>
        <v>3.2000000000000003E-4</v>
      </c>
      <c r="G16" s="95" t="s">
        <v>14</v>
      </c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</row>
    <row r="17" spans="2:24" ht="23.25" customHeight="1">
      <c r="B17" s="90">
        <v>80</v>
      </c>
      <c r="C17" s="91" t="s">
        <v>14</v>
      </c>
      <c r="D17" s="92">
        <v>0.39</v>
      </c>
      <c r="E17" s="97" t="s">
        <v>64</v>
      </c>
      <c r="F17" s="94">
        <f t="shared" si="0"/>
        <v>3.8999999999999999E-4</v>
      </c>
      <c r="G17" s="95" t="s">
        <v>14</v>
      </c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</row>
    <row r="18" spans="2:24" ht="23.25" customHeight="1">
      <c r="B18" s="90">
        <v>90</v>
      </c>
      <c r="C18" s="91" t="s">
        <v>14</v>
      </c>
      <c r="D18" s="92">
        <v>0.39</v>
      </c>
      <c r="E18" s="97" t="s">
        <v>64</v>
      </c>
      <c r="F18" s="94">
        <f t="shared" si="0"/>
        <v>3.8999999999999999E-4</v>
      </c>
      <c r="G18" s="95" t="s">
        <v>14</v>
      </c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</row>
    <row r="19" spans="2:24" ht="23.25" customHeight="1">
      <c r="B19" s="90">
        <v>100</v>
      </c>
      <c r="C19" s="91" t="s">
        <v>14</v>
      </c>
      <c r="D19" s="92">
        <v>0.39</v>
      </c>
      <c r="E19" s="97" t="s">
        <v>64</v>
      </c>
      <c r="F19" s="94">
        <f t="shared" si="0"/>
        <v>3.8999999999999999E-4</v>
      </c>
      <c r="G19" s="95" t="s">
        <v>14</v>
      </c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</row>
    <row r="20" spans="2:24" ht="23.25" customHeight="1"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</row>
    <row r="21" spans="2:24" ht="23.25" customHeight="1"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</row>
    <row r="22" spans="2:24" ht="23.25" customHeight="1"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</row>
    <row r="23" spans="2:24" ht="23.25" customHeight="1"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</row>
    <row r="24" spans="2:24" ht="23.25" customHeight="1"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</row>
    <row r="25" spans="2:24" ht="23.25" customHeight="1"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</row>
    <row r="26" spans="2:24" ht="23.25" customHeight="1"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</row>
    <row r="27" spans="2:24" ht="23.25" customHeight="1"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</row>
    <row r="28" spans="2:24" ht="23.25" customHeight="1"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</row>
    <row r="29" spans="2:24" ht="23.25" customHeight="1"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</row>
    <row r="30" spans="2:24" ht="23.25" customHeight="1"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</row>
    <row r="31" spans="2:24" ht="23.25" customHeight="1"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</row>
    <row r="32" spans="2:24" ht="23.25" customHeight="1"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</row>
    <row r="33" spans="2:24" ht="23.25" customHeight="1"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</row>
    <row r="34" spans="2:24" ht="23.25" customHeight="1"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</row>
    <row r="35" spans="2:24" ht="23.25" customHeight="1"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</row>
    <row r="36" spans="2:24" ht="23.25" customHeight="1"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</row>
    <row r="37" spans="2:24" ht="23.25" customHeight="1"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</row>
    <row r="38" spans="2:24" ht="23.25" customHeight="1"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</row>
    <row r="39" spans="2:24" ht="23.25" customHeight="1"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</row>
    <row r="40" spans="2:24" ht="23.25" customHeight="1"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</row>
    <row r="41" spans="2:24" ht="23.25" customHeight="1"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</row>
    <row r="42" spans="2:24" ht="23.25" customHeight="1"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</row>
    <row r="43" spans="2:24" ht="23.25" customHeight="1"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</row>
    <row r="44" spans="2:24" ht="23.25" customHeight="1"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</row>
    <row r="45" spans="2:24" ht="23.25" customHeight="1"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</row>
    <row r="46" spans="2:24" ht="23.25" customHeight="1"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</row>
    <row r="47" spans="2:24" ht="23.25" customHeight="1"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</row>
    <row r="48" spans="2:24" ht="23.25" customHeight="1"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</row>
    <row r="49" spans="2:24" ht="23.25" customHeight="1"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</row>
    <row r="50" spans="2:24" ht="23.25" customHeight="1"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</row>
    <row r="51" spans="2:24" ht="23.25" customHeight="1"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</row>
    <row r="52" spans="2:24" ht="23.25" customHeight="1"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</row>
    <row r="53" spans="2:24" ht="23.25" customHeight="1"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</row>
    <row r="54" spans="2:24" ht="23.25" customHeight="1"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</row>
    <row r="55" spans="2:24" ht="23.25" customHeight="1"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</row>
    <row r="56" spans="2:24" ht="23.25" customHeight="1"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</row>
    <row r="57" spans="2:24" ht="23.25" customHeight="1"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</row>
    <row r="58" spans="2:24" ht="23.25" customHeight="1"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</row>
    <row r="59" spans="2:24" ht="23.25" customHeight="1"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</row>
    <row r="60" spans="2:24" ht="23.25" customHeight="1"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</row>
    <row r="61" spans="2:24" ht="23.25" customHeight="1"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</row>
    <row r="62" spans="2:24" ht="23.25" customHeight="1"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</row>
    <row r="63" spans="2:24" ht="23.25" customHeight="1"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</row>
    <row r="64" spans="2:24" ht="23.25" customHeight="1"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</row>
    <row r="65" spans="2:24" ht="23.25" customHeight="1"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</row>
    <row r="66" spans="2:24" ht="23.25" customHeight="1"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</row>
    <row r="67" spans="2:24" ht="23.25" customHeight="1"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</row>
    <row r="68" spans="2:24" ht="23.25" customHeight="1"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</row>
    <row r="69" spans="2:24" ht="23.25" customHeight="1"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</row>
    <row r="70" spans="2:24" ht="23.25" customHeight="1"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</row>
    <row r="71" spans="2:24" ht="23.25" customHeight="1"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</row>
    <row r="72" spans="2:24" ht="23.25" customHeight="1"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</row>
    <row r="73" spans="2:24" ht="23.25" customHeight="1"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</row>
    <row r="74" spans="2:24" ht="23.25" customHeight="1"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</row>
    <row r="75" spans="2:24" ht="23.25" customHeight="1"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</row>
    <row r="76" spans="2:24" ht="23.25" customHeight="1"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</row>
    <row r="77" spans="2:24" ht="23.25" customHeight="1"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</row>
    <row r="78" spans="2:24" ht="23.25" customHeight="1"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</row>
    <row r="79" spans="2:24" ht="23.25" customHeight="1"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</row>
    <row r="80" spans="2:24" ht="23.25" customHeight="1"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</row>
    <row r="81" spans="2:24" ht="23.25" customHeight="1"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</row>
    <row r="82" spans="2:24" ht="23.25" customHeight="1"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</row>
    <row r="83" spans="2:24" ht="23.25" customHeight="1"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</row>
    <row r="84" spans="2:24" ht="23.25" customHeight="1"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</row>
    <row r="85" spans="2:24" ht="23.25" customHeight="1"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</row>
    <row r="86" spans="2:24" ht="23.25" customHeight="1"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</row>
    <row r="87" spans="2:24" ht="23.25" customHeight="1"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</row>
    <row r="88" spans="2:24" ht="23.25" customHeight="1"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</row>
    <row r="89" spans="2:24" ht="23.25" customHeight="1"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</row>
    <row r="90" spans="2:24" ht="23.25" customHeight="1"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</row>
  </sheetData>
  <mergeCells count="3">
    <mergeCell ref="B2:G2"/>
    <mergeCell ref="B3:D3"/>
    <mergeCell ref="E3:G3"/>
  </mergeCell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 Record</vt:lpstr>
      <vt:lpstr>Certificate </vt:lpstr>
      <vt:lpstr>Report</vt:lpstr>
      <vt:lpstr>Result</vt:lpstr>
      <vt:lpstr>Uncertainty Budget</vt:lpstr>
      <vt:lpstr>Cert of STD</vt:lpstr>
      <vt:lpstr>'Certificate '!Print_Area</vt:lpstr>
      <vt:lpstr>'Data Record'!Print_Area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</dc:creator>
  <cp:lastModifiedBy>ภควดี ลักษมีวงศ์</cp:lastModifiedBy>
  <cp:lastPrinted>2016-08-15T06:04:20Z</cp:lastPrinted>
  <dcterms:created xsi:type="dcterms:W3CDTF">2013-11-02T07:33:54Z</dcterms:created>
  <dcterms:modified xsi:type="dcterms:W3CDTF">2017-06-06T09:12:10Z</dcterms:modified>
</cp:coreProperties>
</file>