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evgenis\01_Dimension 11-29\"/>
    </mc:Choice>
  </mc:AlternateContent>
  <bookViews>
    <workbookView xWindow="0" yWindow="540" windowWidth="15195" windowHeight="8280" tabRatio="696" activeTab="4"/>
  </bookViews>
  <sheets>
    <sheet name="Data" sheetId="40" r:id="rId1"/>
    <sheet name="Certificate" sheetId="23" r:id="rId2"/>
    <sheet name="Report" sheetId="39" r:id="rId3"/>
    <sheet name="Result" sheetId="24" r:id="rId4"/>
    <sheet name="Uncertainty Budget" sheetId="42" r:id="rId5"/>
    <sheet name="Cert of STD" sheetId="41" r:id="rId6"/>
  </sheets>
  <externalReferences>
    <externalReference r:id="rId7"/>
    <externalReference r:id="rId8"/>
  </externalReferences>
  <definedNames>
    <definedName name="_xlnm.Print_Area" localSheetId="1">Certificate!$A$1:$V$43</definedName>
    <definedName name="_xlnm.Print_Area" localSheetId="0">Data!$A$1:$W$36</definedName>
    <definedName name="_xlnm.Print_Area" localSheetId="2">Report!$A$1:$U$43</definedName>
    <definedName name="_xlnm.Print_Area" localSheetId="3">Result!$A$1:$W$20</definedName>
  </definedNames>
  <calcPr calcId="162913"/>
</workbook>
</file>

<file path=xl/calcChain.xml><?xml version="1.0" encoding="utf-8"?>
<calcChain xmlns="http://schemas.openxmlformats.org/spreadsheetml/2006/main">
  <c r="J8" i="42" l="1"/>
  <c r="J9" i="42"/>
  <c r="J10" i="42"/>
  <c r="J11" i="42"/>
  <c r="J12" i="42"/>
  <c r="J13" i="42"/>
  <c r="J14" i="42"/>
  <c r="J15" i="42"/>
  <c r="J16" i="42"/>
  <c r="J17" i="42"/>
  <c r="J18" i="42"/>
  <c r="J19" i="42"/>
  <c r="J20" i="42"/>
  <c r="J21" i="42"/>
  <c r="J22" i="42"/>
  <c r="J7" i="42"/>
  <c r="U18" i="40" l="1"/>
  <c r="U19" i="40"/>
  <c r="U20" i="40"/>
  <c r="U21" i="40"/>
  <c r="U22" i="40"/>
  <c r="U23" i="40"/>
  <c r="U24" i="40"/>
  <c r="U25" i="40"/>
  <c r="U26" i="40"/>
  <c r="U27" i="40"/>
  <c r="U28" i="40"/>
  <c r="U17" i="40"/>
  <c r="O18" i="40"/>
  <c r="O19" i="40"/>
  <c r="O20" i="40"/>
  <c r="O21" i="40"/>
  <c r="O22" i="40"/>
  <c r="O23" i="40"/>
  <c r="O24" i="40"/>
  <c r="O25" i="40"/>
  <c r="O26" i="40"/>
  <c r="O27" i="40"/>
  <c r="O28" i="40"/>
  <c r="O17" i="40"/>
  <c r="F27" i="40" l="1"/>
  <c r="F28" i="40"/>
  <c r="K22" i="42"/>
  <c r="M22" i="42" s="1"/>
  <c r="N22" i="42" s="1"/>
  <c r="O22" i="42" s="1"/>
  <c r="D22" i="42"/>
  <c r="E22" i="42" s="1"/>
  <c r="B22" i="42"/>
  <c r="F22" i="42" s="1"/>
  <c r="G22" i="42" s="1"/>
  <c r="K21" i="42"/>
  <c r="M21" i="42" s="1"/>
  <c r="N21" i="42" s="1"/>
  <c r="O21" i="42" s="1"/>
  <c r="D21" i="42"/>
  <c r="E21" i="42" s="1"/>
  <c r="B21" i="42"/>
  <c r="F21" i="42" s="1"/>
  <c r="G21" i="42"/>
  <c r="K20" i="42"/>
  <c r="M20" i="42" s="1"/>
  <c r="N20" i="42" s="1"/>
  <c r="O20" i="42" s="1"/>
  <c r="D20" i="42"/>
  <c r="E20" i="42" s="1"/>
  <c r="B20" i="42"/>
  <c r="F20" i="42" s="1"/>
  <c r="G20" i="42" s="1"/>
  <c r="K19" i="42"/>
  <c r="M19" i="42" s="1"/>
  <c r="N19" i="42" s="1"/>
  <c r="O19" i="42" s="1"/>
  <c r="D19" i="42"/>
  <c r="E19" i="42" s="1"/>
  <c r="B19" i="42"/>
  <c r="F19" i="42" s="1"/>
  <c r="G19" i="42"/>
  <c r="K18" i="42"/>
  <c r="M18" i="42" s="1"/>
  <c r="N18" i="42" s="1"/>
  <c r="O18" i="42" s="1"/>
  <c r="D18" i="42"/>
  <c r="E18" i="42" s="1"/>
  <c r="B18" i="42"/>
  <c r="F18" i="42" s="1"/>
  <c r="G18" i="42" s="1"/>
  <c r="K17" i="42"/>
  <c r="M17" i="42" s="1"/>
  <c r="N17" i="42" s="1"/>
  <c r="O17" i="42" s="1"/>
  <c r="D17" i="42"/>
  <c r="E17" i="42" s="1"/>
  <c r="B17" i="42"/>
  <c r="F17" i="42" s="1"/>
  <c r="G17" i="42"/>
  <c r="K16" i="42"/>
  <c r="M16" i="42" s="1"/>
  <c r="N16" i="42" s="1"/>
  <c r="O16" i="42" s="1"/>
  <c r="D16" i="42"/>
  <c r="E16" i="42" s="1"/>
  <c r="B16" i="42"/>
  <c r="F16" i="42" s="1"/>
  <c r="G16" i="42" s="1"/>
  <c r="K15" i="42"/>
  <c r="M15" i="42" s="1"/>
  <c r="N15" i="42" s="1"/>
  <c r="O15" i="42" s="1"/>
  <c r="D15" i="42"/>
  <c r="E15" i="42" s="1"/>
  <c r="B15" i="42"/>
  <c r="F15" i="42" s="1"/>
  <c r="G15" i="42"/>
  <c r="K14" i="42"/>
  <c r="M14" i="42" s="1"/>
  <c r="N14" i="42" s="1"/>
  <c r="O14" i="42" s="1"/>
  <c r="D14" i="42"/>
  <c r="E14" i="42" s="1"/>
  <c r="B14" i="42"/>
  <c r="F14" i="42" s="1"/>
  <c r="G14" i="42" s="1"/>
  <c r="K13" i="42"/>
  <c r="M13" i="42" s="1"/>
  <c r="N13" i="42" s="1"/>
  <c r="O13" i="42" s="1"/>
  <c r="D13" i="42"/>
  <c r="E13" i="42" s="1"/>
  <c r="B13" i="42"/>
  <c r="F13" i="42" s="1"/>
  <c r="G13" i="42"/>
  <c r="K12" i="42"/>
  <c r="M12" i="42" s="1"/>
  <c r="N12" i="42" s="1"/>
  <c r="O12" i="42" s="1"/>
  <c r="D12" i="42"/>
  <c r="E12" i="42" s="1"/>
  <c r="B12" i="42"/>
  <c r="F12" i="42" s="1"/>
  <c r="G12" i="42" s="1"/>
  <c r="K11" i="42"/>
  <c r="M11" i="42" s="1"/>
  <c r="N11" i="42" s="1"/>
  <c r="O11" i="42" s="1"/>
  <c r="D11" i="42"/>
  <c r="E11" i="42" s="1"/>
  <c r="B11" i="42"/>
  <c r="F11" i="42" s="1"/>
  <c r="G11" i="42"/>
  <c r="K10" i="42"/>
  <c r="M10" i="42" s="1"/>
  <c r="N10" i="42" s="1"/>
  <c r="O10" i="42" s="1"/>
  <c r="D10" i="42"/>
  <c r="E10" i="42" s="1"/>
  <c r="B10" i="42"/>
  <c r="F10" i="42" s="1"/>
  <c r="G10" i="42" s="1"/>
  <c r="K9" i="42"/>
  <c r="M9" i="42" s="1"/>
  <c r="N9" i="42" s="1"/>
  <c r="O9" i="42" s="1"/>
  <c r="D9" i="42"/>
  <c r="E9" i="42" s="1"/>
  <c r="B9" i="42"/>
  <c r="F9" i="42" s="1"/>
  <c r="G9" i="42"/>
  <c r="K8" i="42"/>
  <c r="M8" i="42" s="1"/>
  <c r="N8" i="42" s="1"/>
  <c r="O8" i="42" s="1"/>
  <c r="D8" i="42"/>
  <c r="E8" i="42" s="1"/>
  <c r="B8" i="42"/>
  <c r="F8" i="42" s="1"/>
  <c r="G8" i="42" s="1"/>
  <c r="K7" i="42"/>
  <c r="M7" i="42" s="1"/>
  <c r="H7" i="42"/>
  <c r="I7" i="42" s="1"/>
  <c r="E7" i="42"/>
  <c r="D7" i="42"/>
  <c r="B7" i="42"/>
  <c r="F7" i="42" s="1"/>
  <c r="G7" i="42"/>
  <c r="J16" i="23"/>
  <c r="J15" i="23"/>
  <c r="J14" i="23"/>
  <c r="J13" i="23"/>
  <c r="J12" i="23"/>
  <c r="J7" i="23"/>
  <c r="J5" i="23"/>
  <c r="G5" i="39"/>
  <c r="P39" i="23"/>
  <c r="J19" i="23"/>
  <c r="F38" i="23" s="1"/>
  <c r="J18" i="23"/>
  <c r="E14" i="24"/>
  <c r="E12" i="24"/>
  <c r="E10" i="24"/>
  <c r="F18" i="40"/>
  <c r="I18" i="40" s="1"/>
  <c r="L18" i="40" s="1"/>
  <c r="F19" i="40"/>
  <c r="F20" i="40"/>
  <c r="F21" i="40"/>
  <c r="F22" i="40"/>
  <c r="F23" i="40"/>
  <c r="I23" i="40"/>
  <c r="L23" i="40" s="1"/>
  <c r="F24" i="40"/>
  <c r="F25" i="40"/>
  <c r="F26" i="40"/>
  <c r="I26" i="40" s="1"/>
  <c r="L26" i="40" s="1"/>
  <c r="F17" i="40"/>
  <c r="I17" i="40"/>
  <c r="E20" i="41"/>
  <c r="E19" i="41"/>
  <c r="E18" i="41"/>
  <c r="E17" i="41"/>
  <c r="E16" i="41"/>
  <c r="E15" i="41"/>
  <c r="E14" i="41"/>
  <c r="E13" i="41"/>
  <c r="E12" i="41"/>
  <c r="E11" i="41"/>
  <c r="E10" i="41"/>
  <c r="E9" i="41"/>
  <c r="E8" i="41"/>
  <c r="E7" i="41"/>
  <c r="E6" i="41"/>
  <c r="E5" i="41"/>
  <c r="R23" i="40"/>
  <c r="I25" i="40"/>
  <c r="L25" i="40" s="1"/>
  <c r="R25" i="40" s="1"/>
  <c r="I21" i="40"/>
  <c r="H8" i="42"/>
  <c r="H9" i="42" s="1"/>
  <c r="H10" i="42" s="1"/>
  <c r="I27" i="40"/>
  <c r="L27" i="40" s="1"/>
  <c r="F5" i="24"/>
  <c r="I8" i="42"/>
  <c r="R26" i="40"/>
  <c r="L21" i="40"/>
  <c r="R21" i="40"/>
  <c r="I9" i="42"/>
  <c r="L9" i="42" l="1"/>
  <c r="L7" i="42"/>
  <c r="N7" i="42"/>
  <c r="O7" i="42" s="1"/>
  <c r="P7" i="42" s="1"/>
  <c r="P10" i="24" s="1"/>
  <c r="I10" i="42"/>
  <c r="H11" i="42"/>
  <c r="L10" i="42"/>
  <c r="P9" i="42"/>
  <c r="P14" i="24" s="1"/>
  <c r="R18" i="40"/>
  <c r="H12" i="24"/>
  <c r="L12" i="24" s="1"/>
  <c r="I22" i="40"/>
  <c r="L22" i="40" s="1"/>
  <c r="I20" i="40"/>
  <c r="L20" i="40" s="1"/>
  <c r="I28" i="40"/>
  <c r="L28" i="40" s="1"/>
  <c r="R28" i="40"/>
  <c r="R20" i="40"/>
  <c r="R27" i="40"/>
  <c r="L17" i="40"/>
  <c r="I24" i="40"/>
  <c r="I19" i="40"/>
  <c r="L19" i="40" s="1"/>
  <c r="L8" i="42"/>
  <c r="P8" i="42" l="1"/>
  <c r="P12" i="24" s="1"/>
  <c r="L24" i="40"/>
  <c r="H10" i="24"/>
  <c r="L10" i="24" s="1"/>
  <c r="R17" i="40"/>
  <c r="H14" i="24"/>
  <c r="L14" i="24" s="1"/>
  <c r="R19" i="40"/>
  <c r="H12" i="42"/>
  <c r="I11" i="42"/>
  <c r="L11" i="42" s="1"/>
  <c r="R24" i="40"/>
  <c r="R22" i="40"/>
  <c r="P10" i="42"/>
  <c r="P11" i="42" l="1"/>
  <c r="H13" i="42"/>
  <c r="I12" i="42"/>
  <c r="L12" i="42" s="1"/>
  <c r="P12" i="42" l="1"/>
  <c r="H14" i="42"/>
  <c r="I13" i="42"/>
  <c r="L13" i="42" s="1"/>
  <c r="P13" i="42" l="1"/>
  <c r="I14" i="42"/>
  <c r="L14" i="42" s="1"/>
  <c r="H15" i="42"/>
  <c r="H16" i="42" l="1"/>
  <c r="I15" i="42"/>
  <c r="L15" i="42" s="1"/>
  <c r="P14" i="42"/>
  <c r="P15" i="42" l="1"/>
  <c r="I16" i="42"/>
  <c r="L16" i="42" s="1"/>
  <c r="H17" i="42"/>
  <c r="H18" i="42" l="1"/>
  <c r="I17" i="42"/>
  <c r="L17" i="42" s="1"/>
  <c r="P16" i="42"/>
  <c r="P17" i="42" l="1"/>
  <c r="I18" i="42"/>
  <c r="L18" i="42" s="1"/>
  <c r="H19" i="42"/>
  <c r="H20" i="42" l="1"/>
  <c r="I19" i="42"/>
  <c r="L19" i="42" s="1"/>
  <c r="P18" i="42"/>
  <c r="P19" i="42" l="1"/>
  <c r="I20" i="42"/>
  <c r="L20" i="42" s="1"/>
  <c r="H21" i="42"/>
  <c r="H22" i="42" l="1"/>
  <c r="I22" i="42" s="1"/>
  <c r="L22" i="42" s="1"/>
  <c r="I21" i="42"/>
  <c r="L21" i="42" s="1"/>
  <c r="P20" i="42"/>
  <c r="P21" i="42" l="1"/>
  <c r="P22" i="42"/>
</calcChain>
</file>

<file path=xl/comments1.xml><?xml version="1.0" encoding="utf-8"?>
<comments xmlns="http://schemas.openxmlformats.org/spreadsheetml/2006/main">
  <authors>
    <author>Nathaphol Boonmee</author>
  </authors>
  <commentList>
    <comment ref="O39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>Certificate of Calibration
STD Ring Gauge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>(Normal Value * 11.5*10^-6 * 1)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Divisor = 2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มาจากค่าความไม่แน่นอนของการวัด Plain Ring Gauge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แปลงค่าความไม่แน่ของการวัดให้เป็นหน่วยใช้งาน
เดียวกัน</t>
        </r>
      </text>
    </comment>
  </commentList>
</comments>
</file>

<file path=xl/sharedStrings.xml><?xml version="1.0" encoding="utf-8"?>
<sst xmlns="http://schemas.openxmlformats.org/spreadsheetml/2006/main" count="194" uniqueCount="120">
  <si>
    <t>Serial No.</t>
  </si>
  <si>
    <t>Model</t>
  </si>
  <si>
    <t>Customer</t>
  </si>
  <si>
    <t>Manufacturer</t>
  </si>
  <si>
    <t>Environmental Conditions</t>
  </si>
  <si>
    <t>Received Date</t>
  </si>
  <si>
    <t>Calibration Date</t>
  </si>
  <si>
    <t>Certificate No.</t>
  </si>
  <si>
    <t>Location of Calibration</t>
  </si>
  <si>
    <t>Ambient Temperature</t>
  </si>
  <si>
    <t>Relative Humidity</t>
  </si>
  <si>
    <t>Authorized Signatory</t>
  </si>
  <si>
    <t>1)</t>
  </si>
  <si>
    <t>Certificate of Calibration</t>
  </si>
  <si>
    <t>Certificate Number</t>
  </si>
  <si>
    <t>:</t>
  </si>
  <si>
    <t>Equipment Name</t>
  </si>
  <si>
    <t>Serial Number</t>
  </si>
  <si>
    <t>ID. Number</t>
  </si>
  <si>
    <t>Due. Date</t>
  </si>
  <si>
    <t>This certification is traceable to the International System of Unit maintained at :</t>
  </si>
  <si>
    <t>-The National Institute of Metrology ( Thailand ), NIMT.</t>
  </si>
  <si>
    <t>Method of Calibration</t>
  </si>
  <si>
    <t>Approved by  :</t>
  </si>
  <si>
    <t>Result of Calibration</t>
  </si>
  <si>
    <t>Certificate No. :</t>
  </si>
  <si>
    <t>In Lab</t>
  </si>
  <si>
    <t>Measurement Uncertainty</t>
  </si>
  <si>
    <t>Nominal Value</t>
  </si>
  <si>
    <t>Temperature Effect</t>
  </si>
  <si>
    <t>Repeatability</t>
  </si>
  <si>
    <t>Uc</t>
  </si>
  <si>
    <t>Ui</t>
  </si>
  <si>
    <t>Value</t>
  </si>
  <si>
    <t>Due Date</t>
  </si>
  <si>
    <t>mm</t>
  </si>
  <si>
    <t>Certificate Report</t>
  </si>
  <si>
    <t>Traceability</t>
  </si>
  <si>
    <t xml:space="preserve">The reported uncertainty of measurement is the expanded uncertainty obtained by multiplying the </t>
  </si>
  <si>
    <t>standard uncertainty with the coverage factor k = 2.00, providing a level of confidence approximately 95%.</t>
  </si>
  <si>
    <t>- End of Certificate -</t>
  </si>
  <si>
    <t>SP METROLOGY SYSTEM THAILAND</t>
  </si>
  <si>
    <t>Receive Date :</t>
  </si>
  <si>
    <t>Calibration Date :</t>
  </si>
  <si>
    <t>to</t>
  </si>
  <si>
    <t>Temp &amp; Humiduty :</t>
  </si>
  <si>
    <t>%RH</t>
  </si>
  <si>
    <t>On Site</t>
  </si>
  <si>
    <t>Customer Name :</t>
  </si>
  <si>
    <t>Manufacturer :</t>
  </si>
  <si>
    <t>Serial No. :</t>
  </si>
  <si>
    <t>N/A</t>
  </si>
  <si>
    <t>ID No :</t>
  </si>
  <si>
    <t>Range :</t>
  </si>
  <si>
    <t>Nominal</t>
  </si>
  <si>
    <t>Average</t>
  </si>
  <si>
    <t>Ms. Arunkamon Raramanus</t>
  </si>
  <si>
    <t>SP METROLOGY SYSTEM (THAILAND) CO.,LTD.</t>
  </si>
  <si>
    <t>88/115, Moo 3, T. Klongsam</t>
  </si>
  <si>
    <t>A. Klongluang, Pathumthani 12120</t>
  </si>
  <si>
    <t>Recommended Due Date</t>
  </si>
  <si>
    <t>± 1 °C</t>
  </si>
  <si>
    <t>± 15 %</t>
  </si>
  <si>
    <t>In-Lab</t>
  </si>
  <si>
    <t>Date of Issue :</t>
  </si>
  <si>
    <t>Certificate of Calibration (Ring Gauge)</t>
  </si>
  <si>
    <t>SP-SD-007</t>
  </si>
  <si>
    <r>
      <rPr>
        <sz val="8"/>
        <rFont val="Calibri"/>
        <family val="2"/>
      </rPr>
      <t>µ</t>
    </r>
    <r>
      <rPr>
        <sz val="14"/>
        <rFont val="Angsana New"/>
        <family val="1"/>
      </rPr>
      <t>m</t>
    </r>
  </si>
  <si>
    <t>Uncert of  STD Ring Gauge</t>
  </si>
  <si>
    <t>Error</t>
  </si>
  <si>
    <t>Uncertainty
( ± ) µm</t>
  </si>
  <si>
    <t>Uncertainty Budget of Hole Test / Three-Point Internal  Micrometer</t>
  </si>
  <si>
    <t>Resolution of UUC</t>
  </si>
  <si>
    <t>UUC 
Reading</t>
  </si>
  <si>
    <t>X1</t>
  </si>
  <si>
    <t xml:space="preserve">Page </t>
  </si>
  <si>
    <t>of</t>
  </si>
  <si>
    <t xml:space="preserve">Equipment Name 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</si>
  <si>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</si>
  <si>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Location</t>
  </si>
  <si>
    <t>Equipment Name :</t>
  </si>
  <si>
    <t>Model :</t>
  </si>
  <si>
    <t>Resolution :</t>
  </si>
  <si>
    <t>Overall Inspection</t>
  </si>
  <si>
    <t>Good</t>
  </si>
  <si>
    <t>Not Good</t>
  </si>
  <si>
    <t>Referance Standard :</t>
  </si>
  <si>
    <t>Due Date :</t>
  </si>
  <si>
    <t>Unit :</t>
  </si>
  <si>
    <t>Calibrated By :</t>
  </si>
  <si>
    <r>
      <t>Page :</t>
    </r>
    <r>
      <rPr>
        <sz val="10"/>
        <rFont val="Gulim"/>
        <family val="2"/>
      </rPr>
      <t xml:space="preserve"> 1 of 3</t>
    </r>
  </si>
  <si>
    <t xml:space="preserve">20 °C   </t>
  </si>
  <si>
    <t xml:space="preserve">This certifies that the above instrument was calibrated in compliance with the calibration system </t>
  </si>
  <si>
    <t>requirement of ISO/IEC  17025:2005 in accordance with reference procedure. standards used to perform this</t>
  </si>
  <si>
    <t>calibration  are certified by to NIST or equivalent, National metrology institute, Natural physical constants,</t>
  </si>
  <si>
    <t>consensus standards. the result reported herein apply only to the calibration of the item described above.</t>
  </si>
  <si>
    <t xml:space="preserve">all calibrations are performed manufacture's specifications, full, without the expressed written consent of </t>
  </si>
  <si>
    <t xml:space="preserve">SP Metrology System (Thailand). </t>
  </si>
  <si>
    <r>
      <t>Calibrated by :</t>
    </r>
    <r>
      <rPr>
        <sz val="10"/>
        <rFont val="Gulim"/>
        <family val="2"/>
      </rPr>
      <t xml:space="preserve"> </t>
    </r>
  </si>
  <si>
    <t>SPR15120012-1</t>
  </si>
  <si>
    <t>POU</t>
  </si>
  <si>
    <r>
      <t>V</t>
    </r>
    <r>
      <rPr>
        <vertAlign val="subscript"/>
        <sz val="10"/>
        <rFont val="Gulim"/>
        <family val="2"/>
      </rPr>
      <t>eff</t>
    </r>
  </si>
  <si>
    <r>
      <t>K</t>
    </r>
    <r>
      <rPr>
        <vertAlign val="subscript"/>
        <sz val="10"/>
        <rFont val="Gulim"/>
        <family val="2"/>
      </rPr>
      <t>95</t>
    </r>
  </si>
  <si>
    <r>
      <t>U</t>
    </r>
    <r>
      <rPr>
        <b/>
        <vertAlign val="subscript"/>
        <sz val="10"/>
        <color indexed="30"/>
        <rFont val="Gulim"/>
        <family val="2"/>
      </rPr>
      <t>95</t>
    </r>
    <r>
      <rPr>
        <b/>
        <strike/>
        <vertAlign val="subscript"/>
        <sz val="10"/>
        <color indexed="30"/>
        <rFont val="Gulim"/>
        <family val="2"/>
      </rPr>
      <t>%</t>
    </r>
  </si>
  <si>
    <t>(mm)</t>
  </si>
  <si>
    <r>
      <t>(</t>
    </r>
    <r>
      <rPr>
        <sz val="10"/>
        <color indexed="30"/>
        <rFont val="Calibri"/>
        <family val="2"/>
      </rPr>
      <t>µ</t>
    </r>
    <r>
      <rPr>
        <sz val="10"/>
        <color indexed="30"/>
        <rFont val="Gulim"/>
        <family val="2"/>
      </rPr>
      <t>m)</t>
    </r>
  </si>
  <si>
    <r>
      <t>Page :</t>
    </r>
    <r>
      <rPr>
        <sz val="10"/>
        <rFont val="Gulim"/>
        <family val="2"/>
      </rPr>
      <t xml:space="preserve"> 3 of 3</t>
    </r>
  </si>
  <si>
    <t>Nominal 
Value</t>
  </si>
  <si>
    <t xml:space="preserve"> Hole Test </t>
  </si>
  <si>
    <t xml:space="preserve"> Hole Test</t>
  </si>
  <si>
    <t>ghfgh</t>
  </si>
  <si>
    <t>tyi7y</t>
  </si>
  <si>
    <t xml:space="preserve"> UUC Reading</t>
  </si>
  <si>
    <t>X2</t>
  </si>
  <si>
    <t>X3</t>
  </si>
  <si>
    <t>X4</t>
  </si>
  <si>
    <r>
      <t>Page :</t>
    </r>
    <r>
      <rPr>
        <sz val="10"/>
        <rFont val="Gulim"/>
        <family val="2"/>
      </rPr>
      <t xml:space="preserve"> 2 of 3</t>
    </r>
  </si>
  <si>
    <t>Reference Standards</t>
  </si>
  <si>
    <t>Plain Ring Gauge</t>
  </si>
  <si>
    <t>15L6377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</si>
</sst>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* #,##0.00_);_(* \(#,##0.00\);_(* &quot;-&quot;??_);_(@_)"/>
    <numFmt numFmtId="165" formatCode="0.000"/>
    <numFmt numFmtId="166" formatCode="0.0000"/>
    <numFmt numFmtId="167" formatCode="0.00000"/>
    <numFmt numFmtId="168" formatCode="[$-1010409]d\ mmmm\ yyyy;@"/>
    <numFmt numFmtId="169" formatCode="dd\ mmmm\ yyyy"/>
    <numFmt numFmtId="170" formatCode="[$-809]dd\ mmmm\ yyyy;@"/>
    <numFmt numFmtId="171" formatCode="0.000000"/>
    <numFmt numFmtId="172" formatCode="0.0E+00"/>
    <numFmt numFmtId="173" formatCode="0.0000000"/>
    <numFmt numFmtId="174" formatCode="[$-409]d\-mmm\-yyyy;@"/>
    <numFmt numFmtId="175" formatCode="0.0"/>
    <numFmt numFmtId="176" formatCode="[$-409]d\-mmm\-yy;@"/>
  </numFmts>
  <fonts count="72">
    <font>
      <sz val="10"/>
      <name val="Arial"/>
      <charset val="222"/>
    </font>
    <font>
      <sz val="14"/>
      <name val="Cordia New"/>
      <family val="2"/>
    </font>
    <font>
      <sz val="10"/>
      <name val="Arial"/>
      <family val="2"/>
    </font>
    <font>
      <sz val="12"/>
      <name val="Gulim"/>
      <family val="2"/>
    </font>
    <font>
      <b/>
      <sz val="22"/>
      <name val="Gulim"/>
      <family val="2"/>
    </font>
    <font>
      <b/>
      <sz val="12"/>
      <name val="Gulim"/>
      <family val="2"/>
    </font>
    <font>
      <i/>
      <sz val="12"/>
      <name val="Gulim"/>
      <family val="2"/>
    </font>
    <font>
      <sz val="9"/>
      <name val="Gulim"/>
      <family val="2"/>
    </font>
    <font>
      <b/>
      <sz val="11"/>
      <name val="Gulim"/>
      <family val="2"/>
    </font>
    <font>
      <sz val="11"/>
      <name val="Gulim"/>
      <family val="2"/>
    </font>
    <font>
      <sz val="12"/>
      <name val="Shruti"/>
      <family val="2"/>
    </font>
    <font>
      <sz val="10"/>
      <name val="Gulim"/>
      <family val="2"/>
    </font>
    <font>
      <b/>
      <sz val="10"/>
      <name val="Gulim"/>
      <family val="2"/>
    </font>
    <font>
      <sz val="10"/>
      <color indexed="10"/>
      <name val="Gulim"/>
      <family val="2"/>
    </font>
    <font>
      <b/>
      <sz val="11"/>
      <name val="Gill Sans MT"/>
      <family val="2"/>
    </font>
    <font>
      <sz val="11"/>
      <name val="Gill Sans MT"/>
      <family val="2"/>
    </font>
    <font>
      <u/>
      <sz val="10"/>
      <color indexed="10"/>
      <name val="Gulim"/>
      <family val="2"/>
    </font>
    <font>
      <sz val="9"/>
      <name val="Arial"/>
      <family val="2"/>
    </font>
    <font>
      <sz val="18"/>
      <name val="Angsana New"/>
      <family val="1"/>
    </font>
    <font>
      <sz val="16"/>
      <name val="Angsana New"/>
      <family val="1"/>
    </font>
    <font>
      <sz val="10"/>
      <name val="Cordia New"/>
      <family val="2"/>
    </font>
    <font>
      <sz val="12"/>
      <name val="Cordia New"/>
      <family val="2"/>
    </font>
    <font>
      <sz val="8"/>
      <name val="Arial"/>
      <family val="2"/>
    </font>
    <font>
      <sz val="12"/>
      <color indexed="20"/>
      <name val="Cordia New"/>
      <family val="2"/>
    </font>
    <font>
      <sz val="8"/>
      <color indexed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name val="Cordia New"/>
      <family val="2"/>
    </font>
    <font>
      <b/>
      <sz val="16"/>
      <name val="Cordia New"/>
      <family val="2"/>
    </font>
    <font>
      <b/>
      <sz val="14"/>
      <name val="Cordia New"/>
      <family val="2"/>
    </font>
    <font>
      <sz val="14"/>
      <color indexed="10"/>
      <name val="Cordia New"/>
      <family val="2"/>
    </font>
    <font>
      <sz val="11"/>
      <name val="Cordia New"/>
      <family val="2"/>
    </font>
    <font>
      <b/>
      <sz val="12"/>
      <name val="Angsana New"/>
      <family val="1"/>
    </font>
    <font>
      <sz val="14"/>
      <name val="Angsana New"/>
      <family val="1"/>
    </font>
    <font>
      <sz val="8"/>
      <name val="Calibri"/>
      <family val="2"/>
    </font>
    <font>
      <b/>
      <sz val="12"/>
      <name val="Cordia New"/>
      <family val="2"/>
    </font>
    <font>
      <b/>
      <sz val="18"/>
      <name val="Arial"/>
      <family val="2"/>
    </font>
    <font>
      <sz val="9"/>
      <color indexed="8"/>
      <name val="Gulim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vertAlign val="superscript"/>
      <sz val="9"/>
      <color indexed="8"/>
      <name val="Gulim"/>
      <family val="2"/>
    </font>
    <font>
      <b/>
      <sz val="26"/>
      <name val="Gulim"/>
      <family val="2"/>
    </font>
    <font>
      <vertAlign val="subscript"/>
      <sz val="10"/>
      <name val="Gulim"/>
      <family val="2"/>
    </font>
    <font>
      <b/>
      <vertAlign val="subscript"/>
      <sz val="10"/>
      <color indexed="30"/>
      <name val="Gulim"/>
      <family val="2"/>
    </font>
    <font>
      <b/>
      <strike/>
      <vertAlign val="subscript"/>
      <sz val="10"/>
      <color indexed="30"/>
      <name val="Gulim"/>
      <family val="2"/>
    </font>
    <font>
      <sz val="10"/>
      <color indexed="30"/>
      <name val="Calibri"/>
      <family val="2"/>
    </font>
    <font>
      <sz val="10"/>
      <color indexed="30"/>
      <name val="Gulim"/>
      <family val="2"/>
    </font>
    <font>
      <b/>
      <i/>
      <sz val="10"/>
      <name val="Gulim"/>
      <family val="2"/>
    </font>
    <font>
      <b/>
      <sz val="18"/>
      <name val="Gulim"/>
      <family val="2"/>
    </font>
    <font>
      <u/>
      <sz val="10"/>
      <name val="Gulim"/>
      <family val="2"/>
    </font>
    <font>
      <sz val="11"/>
      <color theme="1"/>
      <name val="Calibri"/>
      <family val="2"/>
      <charset val="222"/>
      <scheme val="minor"/>
    </font>
    <font>
      <sz val="10"/>
      <color theme="0"/>
      <name val="Gulim"/>
      <family val="2"/>
    </font>
    <font>
      <sz val="10"/>
      <color rgb="FFFF0000"/>
      <name val="Gulim"/>
      <family val="2"/>
    </font>
    <font>
      <sz val="10"/>
      <color theme="4"/>
      <name val="Gulim"/>
      <family val="2"/>
    </font>
    <font>
      <sz val="10"/>
      <color theme="1"/>
      <name val="Gulim"/>
      <family val="2"/>
    </font>
    <font>
      <sz val="12"/>
      <color theme="1"/>
      <name val="Gulim"/>
      <family val="2"/>
    </font>
    <font>
      <sz val="14"/>
      <color theme="1"/>
      <name val="Cordia New"/>
      <family val="2"/>
    </font>
    <font>
      <sz val="14"/>
      <color theme="1"/>
      <name val="Calibri"/>
      <family val="2"/>
      <scheme val="minor"/>
    </font>
    <font>
      <b/>
      <sz val="18"/>
      <color rgb="FFFF0000"/>
      <name val="Angsana New"/>
      <family val="1"/>
    </font>
    <font>
      <sz val="9"/>
      <color theme="1"/>
      <name val="Gulim"/>
      <family val="2"/>
    </font>
    <font>
      <b/>
      <sz val="10"/>
      <color theme="1"/>
      <name val="Gulim"/>
      <family val="2"/>
    </font>
    <font>
      <b/>
      <sz val="10"/>
      <color theme="0"/>
      <name val="Gulim"/>
      <family val="2"/>
    </font>
    <font>
      <b/>
      <sz val="10"/>
      <color rgb="FF0070C0"/>
      <name val="Gulim"/>
      <family val="2"/>
    </font>
    <font>
      <sz val="10"/>
      <color rgb="FF0070C0"/>
      <name val="Gulim"/>
      <family val="2"/>
    </font>
    <font>
      <sz val="12"/>
      <color rgb="FF0070C0"/>
      <name val="Cordia New"/>
      <family val="2"/>
    </font>
    <font>
      <b/>
      <sz val="14"/>
      <color theme="0"/>
      <name val="Cordia New"/>
      <family val="2"/>
    </font>
    <font>
      <sz val="14"/>
      <color rgb="FF0070C0"/>
      <name val="Cordia New"/>
      <family val="2"/>
    </font>
    <font>
      <sz val="10"/>
      <color theme="5" tint="-0.499984740745262"/>
      <name val="Gulim"/>
      <family val="2"/>
    </font>
    <font>
      <sz val="10"/>
      <color rgb="FF002060"/>
      <name val="Gulim"/>
      <family val="2"/>
    </font>
    <font>
      <b/>
      <sz val="18"/>
      <color rgb="FF002060"/>
      <name val="Angsana New"/>
      <family val="1"/>
    </font>
    <font>
      <b/>
      <sz val="16"/>
      <color rgb="FFFF0000"/>
      <name val="Angsana New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2" fillId="0" borderId="0"/>
    <xf numFmtId="0" fontId="1" fillId="0" borderId="0"/>
    <xf numFmtId="0" fontId="51" fillId="0" borderId="0"/>
    <xf numFmtId="0" fontId="1" fillId="0" borderId="0"/>
  </cellStyleXfs>
  <cellXfs count="342">
    <xf numFmtId="0" fontId="0" fillId="0" borderId="0" xfId="0"/>
    <xf numFmtId="0" fontId="3" fillId="0" borderId="0" xfId="7" applyFont="1" applyAlignment="1">
      <alignment vertical="center"/>
    </xf>
    <xf numFmtId="0" fontId="5" fillId="0" borderId="0" xfId="7" applyFont="1" applyBorder="1" applyAlignment="1">
      <alignment vertical="center"/>
    </xf>
    <xf numFmtId="0" fontId="3" fillId="0" borderId="0" xfId="7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3" fillId="0" borderId="0" xfId="13" applyFont="1" applyBorder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3" fillId="0" borderId="0" xfId="7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5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168" fontId="5" fillId="0" borderId="0" xfId="2" applyNumberFormat="1" applyFont="1" applyBorder="1" applyAlignment="1">
      <alignment horizontal="left" vertical="center"/>
    </xf>
    <xf numFmtId="0" fontId="3" fillId="0" borderId="0" xfId="3" applyFont="1" applyBorder="1" applyAlignment="1">
      <alignment vertical="center"/>
    </xf>
    <xf numFmtId="0" fontId="3" fillId="0" borderId="0" xfId="2" applyFont="1"/>
    <xf numFmtId="0" fontId="4" fillId="0" borderId="0" xfId="7" applyFont="1" applyAlignment="1">
      <alignment horizontal="center" vertical="center"/>
    </xf>
    <xf numFmtId="0" fontId="10" fillId="0" borderId="0" xfId="7" applyFont="1" applyAlignment="1">
      <alignment vertical="center"/>
    </xf>
    <xf numFmtId="0" fontId="9" fillId="0" borderId="0" xfId="7" applyFont="1" applyAlignment="1">
      <alignment vertical="center"/>
    </xf>
    <xf numFmtId="0" fontId="8" fillId="0" borderId="0" xfId="7" applyFont="1" applyBorder="1" applyAlignment="1">
      <alignment vertical="center"/>
    </xf>
    <xf numFmtId="0" fontId="8" fillId="0" borderId="0" xfId="7" applyFont="1" applyAlignment="1">
      <alignment vertical="center"/>
    </xf>
    <xf numFmtId="0" fontId="11" fillId="0" borderId="0" xfId="7" applyFont="1" applyBorder="1" applyAlignment="1">
      <alignment vertical="center"/>
    </xf>
    <xf numFmtId="0" fontId="11" fillId="0" borderId="0" xfId="7" applyFont="1" applyAlignment="1">
      <alignment vertical="center"/>
    </xf>
    <xf numFmtId="0" fontId="8" fillId="0" borderId="0" xfId="7" applyFont="1" applyBorder="1" applyAlignment="1">
      <alignment horizontal="center" vertical="center"/>
    </xf>
    <xf numFmtId="0" fontId="8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3" fillId="0" borderId="0" xfId="13" applyFont="1" applyBorder="1" applyAlignment="1">
      <alignment horizontal="left" vertical="center"/>
    </xf>
    <xf numFmtId="0" fontId="9" fillId="0" borderId="0" xfId="13" applyFont="1" applyBorder="1" applyAlignment="1">
      <alignment horizontal="left" vertical="center"/>
    </xf>
    <xf numFmtId="0" fontId="9" fillId="0" borderId="0" xfId="7" applyFont="1" applyBorder="1" applyAlignment="1">
      <alignment vertical="center"/>
    </xf>
    <xf numFmtId="0" fontId="8" fillId="0" borderId="1" xfId="7" applyFont="1" applyBorder="1" applyAlignment="1">
      <alignment vertical="center"/>
    </xf>
    <xf numFmtId="0" fontId="8" fillId="0" borderId="1" xfId="7" applyFont="1" applyBorder="1" applyAlignment="1">
      <alignment horizontal="center" vertical="center"/>
    </xf>
    <xf numFmtId="0" fontId="14" fillId="0" borderId="1" xfId="7" applyFont="1" applyBorder="1" applyAlignment="1">
      <alignment vertical="center"/>
    </xf>
    <xf numFmtId="0" fontId="11" fillId="0" borderId="1" xfId="7" applyFont="1" applyBorder="1" applyAlignment="1">
      <alignment vertical="center"/>
    </xf>
    <xf numFmtId="0" fontId="9" fillId="0" borderId="1" xfId="7" applyFont="1" applyBorder="1" applyAlignment="1">
      <alignment vertical="center"/>
    </xf>
    <xf numFmtId="164" fontId="3" fillId="0" borderId="0" xfId="1" applyFont="1" applyFill="1" applyBorder="1" applyAlignment="1" applyProtection="1">
      <alignment vertical="center"/>
      <protection locked="0"/>
    </xf>
    <xf numFmtId="0" fontId="8" fillId="0" borderId="0" xfId="2" applyFont="1" applyBorder="1" applyAlignment="1">
      <alignment horizontal="center" vertical="center"/>
    </xf>
    <xf numFmtId="0" fontId="11" fillId="0" borderId="0" xfId="13" applyFont="1" applyBorder="1" applyAlignment="1">
      <alignment horizontal="left" vertical="center"/>
    </xf>
    <xf numFmtId="0" fontId="9" fillId="0" borderId="0" xfId="2" applyFont="1" applyBorder="1" applyAlignment="1">
      <alignment vertical="center"/>
    </xf>
    <xf numFmtId="0" fontId="8" fillId="0" borderId="0" xfId="2" applyFont="1" applyBorder="1" applyAlignment="1">
      <alignment horizontal="left" vertical="center"/>
    </xf>
    <xf numFmtId="1" fontId="8" fillId="0" borderId="0" xfId="2" applyNumberFormat="1" applyFont="1" applyBorder="1" applyAlignment="1">
      <alignment horizontal="left" vertical="center"/>
    </xf>
    <xf numFmtId="1" fontId="12" fillId="0" borderId="0" xfId="2" applyNumberFormat="1" applyFont="1" applyBorder="1" applyAlignment="1">
      <alignment horizontal="left" vertical="center"/>
    </xf>
    <xf numFmtId="0" fontId="8" fillId="0" borderId="0" xfId="7" applyFont="1" applyAlignment="1">
      <alignment horizontal="left" vertical="center"/>
    </xf>
    <xf numFmtId="0" fontId="14" fillId="0" borderId="0" xfId="7" applyFont="1" applyAlignment="1">
      <alignment vertical="center"/>
    </xf>
    <xf numFmtId="0" fontId="14" fillId="0" borderId="0" xfId="2" applyFont="1" applyBorder="1" applyAlignment="1">
      <alignment vertical="center"/>
    </xf>
    <xf numFmtId="0" fontId="11" fillId="0" borderId="0" xfId="7" applyFont="1" applyAlignment="1">
      <alignment horizontal="center" vertical="center"/>
    </xf>
    <xf numFmtId="0" fontId="15" fillId="0" borderId="0" xfId="7" applyFont="1" applyAlignment="1">
      <alignment vertical="center"/>
    </xf>
    <xf numFmtId="0" fontId="15" fillId="0" borderId="0" xfId="7" applyFont="1" applyBorder="1" applyAlignment="1">
      <alignment vertical="center"/>
    </xf>
    <xf numFmtId="0" fontId="11" fillId="0" borderId="0" xfId="7" applyFont="1" applyBorder="1" applyAlignment="1">
      <alignment horizontal="center" vertical="center"/>
    </xf>
    <xf numFmtId="0" fontId="11" fillId="0" borderId="0" xfId="7" quotePrefix="1" applyFont="1" applyAlignment="1">
      <alignment vertical="center"/>
    </xf>
    <xf numFmtId="0" fontId="9" fillId="0" borderId="0" xfId="7" applyFont="1" applyAlignment="1">
      <alignment horizontal="right" vertical="center"/>
    </xf>
    <xf numFmtId="0" fontId="11" fillId="0" borderId="0" xfId="2" applyNumberFormat="1" applyFont="1" applyBorder="1" applyAlignment="1">
      <alignment vertical="center"/>
    </xf>
    <xf numFmtId="0" fontId="16" fillId="0" borderId="0" xfId="2" applyNumberFormat="1" applyFont="1" applyAlignment="1">
      <alignment vertical="center"/>
    </xf>
    <xf numFmtId="0" fontId="13" fillId="0" borderId="0" xfId="2" applyNumberFormat="1" applyFont="1" applyAlignment="1">
      <alignment vertical="center"/>
    </xf>
    <xf numFmtId="0" fontId="11" fillId="0" borderId="0" xfId="2" applyNumberFormat="1" applyFont="1" applyAlignment="1">
      <alignment vertical="center"/>
    </xf>
    <xf numFmtId="0" fontId="12" fillId="0" borderId="0" xfId="2" applyNumberFormat="1" applyFont="1" applyBorder="1" applyAlignment="1">
      <alignment vertical="center"/>
    </xf>
    <xf numFmtId="0" fontId="3" fillId="0" borderId="0" xfId="7" applyFont="1" applyBorder="1" applyAlignment="1">
      <alignment horizontal="center" vertical="center"/>
    </xf>
    <xf numFmtId="0" fontId="52" fillId="0" borderId="0" xfId="0" applyFont="1" applyBorder="1" applyAlignment="1">
      <alignment vertical="center"/>
    </xf>
    <xf numFmtId="0" fontId="11" fillId="0" borderId="0" xfId="4" applyNumberFormat="1" applyFont="1" applyAlignment="1">
      <alignment vertical="center"/>
    </xf>
    <xf numFmtId="0" fontId="11" fillId="0" borderId="0" xfId="4" applyNumberFormat="1" applyFont="1" applyBorder="1" applyAlignment="1">
      <alignment vertical="center"/>
    </xf>
    <xf numFmtId="0" fontId="11" fillId="0" borderId="0" xfId="4" applyNumberFormat="1" applyFont="1" applyBorder="1" applyAlignment="1">
      <alignment horizontal="center" vertical="center"/>
    </xf>
    <xf numFmtId="0" fontId="11" fillId="0" borderId="0" xfId="10" applyNumberFormat="1" applyFont="1" applyBorder="1"/>
    <xf numFmtId="0" fontId="11" fillId="0" borderId="0" xfId="0" applyNumberFormat="1" applyFont="1" applyBorder="1" applyAlignment="1">
      <alignment vertical="center" shrinkToFit="1"/>
    </xf>
    <xf numFmtId="0" fontId="17" fillId="2" borderId="0" xfId="0" applyFont="1" applyFill="1" applyAlignment="1">
      <alignment horizontal="center" vertical="center"/>
    </xf>
    <xf numFmtId="0" fontId="18" fillId="2" borderId="0" xfId="12" applyFont="1" applyFill="1" applyAlignment="1">
      <alignment horizontal="center" vertical="center"/>
    </xf>
    <xf numFmtId="0" fontId="19" fillId="0" borderId="0" xfId="12" applyFont="1" applyAlignment="1" applyProtection="1">
      <alignment horizontal="center" vertical="center"/>
      <protection locked="0"/>
    </xf>
    <xf numFmtId="0" fontId="21" fillId="3" borderId="2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2" fontId="21" fillId="5" borderId="2" xfId="0" applyNumberFormat="1" applyFont="1" applyFill="1" applyBorder="1" applyAlignment="1">
      <alignment horizontal="center" vertical="center"/>
    </xf>
    <xf numFmtId="167" fontId="21" fillId="5" borderId="2" xfId="0" applyNumberFormat="1" applyFont="1" applyFill="1" applyBorder="1" applyAlignment="1">
      <alignment horizontal="center" vertical="center"/>
    </xf>
    <xf numFmtId="171" fontId="23" fillId="5" borderId="2" xfId="0" applyNumberFormat="1" applyFont="1" applyFill="1" applyBorder="1" applyAlignment="1">
      <alignment horizontal="center" vertical="center"/>
    </xf>
    <xf numFmtId="173" fontId="21" fillId="5" borderId="2" xfId="0" applyNumberFormat="1" applyFont="1" applyFill="1" applyBorder="1" applyAlignment="1">
      <alignment horizontal="center" vertical="center"/>
    </xf>
    <xf numFmtId="166" fontId="21" fillId="5" borderId="4" xfId="0" applyNumberFormat="1" applyFont="1" applyFill="1" applyBorder="1" applyAlignment="1">
      <alignment horizontal="center" vertical="center"/>
    </xf>
    <xf numFmtId="172" fontId="21" fillId="5" borderId="4" xfId="0" applyNumberFormat="1" applyFont="1" applyFill="1" applyBorder="1" applyAlignment="1">
      <alignment horizontal="center" vertical="center"/>
    </xf>
    <xf numFmtId="165" fontId="17" fillId="5" borderId="5" xfId="0" applyNumberFormat="1" applyFont="1" applyFill="1" applyBorder="1" applyAlignment="1">
      <alignment vertical="center"/>
    </xf>
    <xf numFmtId="165" fontId="17" fillId="5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53" fillId="5" borderId="0" xfId="5" applyFont="1" applyFill="1" applyBorder="1" applyAlignment="1">
      <alignment horizontal="center" vertical="center"/>
    </xf>
    <xf numFmtId="165" fontId="11" fillId="5" borderId="0" xfId="5" applyNumberFormat="1" applyFont="1" applyFill="1" applyBorder="1" applyAlignment="1">
      <alignment horizontal="center" vertical="center"/>
    </xf>
    <xf numFmtId="0" fontId="54" fillId="5" borderId="0" xfId="5" applyFont="1" applyFill="1" applyBorder="1" applyAlignment="1">
      <alignment horizontal="center" vertical="center"/>
    </xf>
    <xf numFmtId="2" fontId="11" fillId="5" borderId="0" xfId="5" applyNumberFormat="1" applyFont="1" applyFill="1" applyBorder="1" applyAlignment="1">
      <alignment horizontal="center" vertical="center"/>
    </xf>
    <xf numFmtId="0" fontId="11" fillId="5" borderId="0" xfId="5" applyFont="1" applyFill="1" applyBorder="1" applyAlignment="1">
      <alignment horizontal="center" vertical="center"/>
    </xf>
    <xf numFmtId="2" fontId="54" fillId="5" borderId="0" xfId="5" applyNumberFormat="1" applyFont="1" applyFill="1" applyBorder="1" applyAlignment="1">
      <alignment horizontal="center" vertical="center"/>
    </xf>
    <xf numFmtId="172" fontId="22" fillId="5" borderId="0" xfId="0" applyNumberFormat="1" applyFont="1" applyFill="1" applyBorder="1" applyAlignment="1">
      <alignment horizontal="center" vertical="center"/>
    </xf>
    <xf numFmtId="2" fontId="22" fillId="5" borderId="0" xfId="0" applyNumberFormat="1" applyFont="1" applyFill="1" applyBorder="1" applyAlignment="1">
      <alignment horizontal="center" vertical="center"/>
    </xf>
    <xf numFmtId="165" fontId="22" fillId="5" borderId="0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2" fontId="17" fillId="5" borderId="0" xfId="0" applyNumberFormat="1" applyFont="1" applyFill="1" applyBorder="1" applyAlignment="1">
      <alignment horizontal="center" vertical="center"/>
    </xf>
    <xf numFmtId="165" fontId="54" fillId="5" borderId="0" xfId="5" applyNumberFormat="1" applyFont="1" applyFill="1" applyBorder="1" applyAlignment="1">
      <alignment horizontal="center" vertical="center"/>
    </xf>
    <xf numFmtId="165" fontId="17" fillId="5" borderId="0" xfId="0" applyNumberFormat="1" applyFont="1" applyFill="1" applyBorder="1" applyAlignment="1">
      <alignment horizontal="center" vertical="center"/>
    </xf>
    <xf numFmtId="165" fontId="24" fillId="5" borderId="0" xfId="0" applyNumberFormat="1" applyFont="1" applyFill="1" applyBorder="1" applyAlignment="1">
      <alignment horizontal="center" vertical="center"/>
    </xf>
    <xf numFmtId="0" fontId="28" fillId="0" borderId="0" xfId="7" applyFont="1" applyBorder="1" applyAlignment="1">
      <alignment vertical="center"/>
    </xf>
    <xf numFmtId="0" fontId="29" fillId="0" borderId="0" xfId="7" applyFont="1" applyAlignment="1">
      <alignment horizontal="center" vertical="center"/>
    </xf>
    <xf numFmtId="0" fontId="1" fillId="0" borderId="0" xfId="7" applyFont="1" applyBorder="1" applyAlignment="1">
      <alignment vertical="center"/>
    </xf>
    <xf numFmtId="0" fontId="1" fillId="0" borderId="0" xfId="7" applyFont="1" applyAlignment="1">
      <alignment vertical="center"/>
    </xf>
    <xf numFmtId="0" fontId="28" fillId="0" borderId="0" xfId="7" applyFont="1" applyAlignment="1">
      <alignment vertical="center"/>
    </xf>
    <xf numFmtId="0" fontId="29" fillId="0" borderId="0" xfId="7" applyFont="1" applyBorder="1" applyAlignment="1">
      <alignment vertical="center"/>
    </xf>
    <xf numFmtId="0" fontId="28" fillId="0" borderId="0" xfId="2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30" fillId="0" borderId="0" xfId="13" applyFont="1" applyBorder="1" applyAlignment="1">
      <alignment horizontal="left" vertical="center"/>
    </xf>
    <xf numFmtId="0" fontId="28" fillId="0" borderId="1" xfId="7" applyFont="1" applyBorder="1" applyAlignment="1">
      <alignment vertical="center"/>
    </xf>
    <xf numFmtId="0" fontId="1" fillId="0" borderId="1" xfId="7" applyFont="1" applyBorder="1" applyAlignment="1">
      <alignment vertical="center"/>
    </xf>
    <xf numFmtId="0" fontId="28" fillId="0" borderId="0" xfId="2" applyFont="1" applyBorder="1" applyAlignment="1">
      <alignment horizontal="left" vertical="center"/>
    </xf>
    <xf numFmtId="0" fontId="29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vertical="center"/>
    </xf>
    <xf numFmtId="0" fontId="28" fillId="0" borderId="0" xfId="7" applyFont="1" applyAlignment="1">
      <alignment horizontal="left" vertical="center"/>
    </xf>
    <xf numFmtId="0" fontId="9" fillId="0" borderId="0" xfId="7" applyFont="1" applyAlignment="1">
      <alignment horizontal="center" vertical="center"/>
    </xf>
    <xf numFmtId="0" fontId="1" fillId="0" borderId="0" xfId="7" quotePrefix="1" applyFont="1" applyAlignment="1">
      <alignment vertical="center"/>
    </xf>
    <xf numFmtId="0" fontId="1" fillId="0" borderId="0" xfId="7" applyFont="1" applyBorder="1" applyAlignment="1">
      <alignment horizontal="center" vertical="center"/>
    </xf>
    <xf numFmtId="169" fontId="1" fillId="0" borderId="0" xfId="2" applyNumberFormat="1" applyFont="1" applyBorder="1" applyAlignment="1">
      <alignment horizontal="left" vertical="center"/>
    </xf>
    <xf numFmtId="0" fontId="1" fillId="0" borderId="0" xfId="7" applyFont="1" applyAlignment="1">
      <alignment horizontal="center" vertical="center"/>
    </xf>
    <xf numFmtId="0" fontId="29" fillId="0" borderId="0" xfId="7" applyFont="1" applyAlignment="1">
      <alignment vertical="center"/>
    </xf>
    <xf numFmtId="0" fontId="55" fillId="0" borderId="0" xfId="7" applyFont="1" applyAlignment="1">
      <alignment vertical="center"/>
    </xf>
    <xf numFmtId="0" fontId="56" fillId="0" borderId="0" xfId="7" applyFont="1" applyAlignment="1">
      <alignment vertical="center"/>
    </xf>
    <xf numFmtId="0" fontId="57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29" fillId="0" borderId="0" xfId="7" applyFont="1" applyBorder="1" applyAlignment="1">
      <alignment horizontal="center" vertical="center"/>
    </xf>
    <xf numFmtId="0" fontId="5" fillId="0" borderId="0" xfId="2" applyFont="1" applyBorder="1" applyAlignment="1">
      <alignment vertical="center"/>
    </xf>
    <xf numFmtId="0" fontId="3" fillId="0" borderId="0" xfId="15" applyFont="1" applyBorder="1" applyAlignment="1">
      <alignment vertical="center"/>
    </xf>
    <xf numFmtId="0" fontId="11" fillId="0" borderId="0" xfId="7" quotePrefix="1" applyFont="1" applyBorder="1" applyAlignment="1">
      <alignment vertical="center"/>
    </xf>
    <xf numFmtId="0" fontId="1" fillId="0" borderId="0" xfId="7" quotePrefix="1" applyFont="1" applyBorder="1" applyAlignment="1">
      <alignment vertical="center"/>
    </xf>
    <xf numFmtId="169" fontId="9" fillId="0" borderId="0" xfId="7" applyNumberFormat="1" applyFont="1" applyBorder="1" applyAlignment="1">
      <alignment vertical="center"/>
    </xf>
    <xf numFmtId="2" fontId="9" fillId="0" borderId="0" xfId="2" applyNumberFormat="1" applyFont="1" applyBorder="1" applyAlignment="1">
      <alignment vertical="center"/>
    </xf>
    <xf numFmtId="1" fontId="9" fillId="0" borderId="0" xfId="2" applyNumberFormat="1" applyFont="1" applyBorder="1" applyAlignment="1">
      <alignment vertical="center"/>
    </xf>
    <xf numFmtId="169" fontId="1" fillId="0" borderId="0" xfId="7" applyNumberFormat="1" applyFont="1" applyBorder="1" applyAlignment="1">
      <alignment vertical="center"/>
    </xf>
    <xf numFmtId="0" fontId="3" fillId="0" borderId="0" xfId="7" quotePrefix="1" applyFont="1" applyBorder="1" applyAlignment="1">
      <alignment vertical="center" shrinkToFit="1"/>
    </xf>
    <xf numFmtId="0" fontId="1" fillId="0" borderId="0" xfId="0" applyFont="1" applyAlignment="1">
      <alignment vertical="center"/>
    </xf>
    <xf numFmtId="0" fontId="20" fillId="0" borderId="0" xfId="2" applyNumberFormat="1" applyFont="1" applyBorder="1" applyAlignment="1">
      <alignment vertical="center"/>
    </xf>
    <xf numFmtId="0" fontId="57" fillId="0" borderId="0" xfId="14" applyFont="1" applyFill="1" applyAlignment="1">
      <alignment vertical="center"/>
    </xf>
    <xf numFmtId="0" fontId="55" fillId="0" borderId="0" xfId="14" applyFont="1" applyFill="1" applyAlignment="1">
      <alignment vertical="center"/>
    </xf>
    <xf numFmtId="0" fontId="55" fillId="0" borderId="0" xfId="0" applyFont="1" applyFill="1" applyAlignment="1">
      <alignment vertical="center"/>
    </xf>
    <xf numFmtId="0" fontId="55" fillId="0" borderId="0" xfId="14" applyFont="1" applyFill="1" applyBorder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/>
    <xf numFmtId="0" fontId="33" fillId="6" borderId="6" xfId="12" applyFont="1" applyFill="1" applyBorder="1" applyAlignment="1" applyProtection="1">
      <alignment horizontal="left" vertical="center"/>
      <protection locked="0"/>
    </xf>
    <xf numFmtId="167" fontId="33" fillId="7" borderId="7" xfId="12" applyNumberFormat="1" applyFont="1" applyFill="1" applyBorder="1" applyAlignment="1" applyProtection="1">
      <alignment horizontal="center" vertical="center"/>
      <protection locked="0"/>
    </xf>
    <xf numFmtId="0" fontId="33" fillId="7" borderId="6" xfId="12" applyFont="1" applyFill="1" applyBorder="1" applyAlignment="1" applyProtection="1">
      <alignment horizontal="left" vertical="center"/>
      <protection locked="0"/>
    </xf>
    <xf numFmtId="2" fontId="33" fillId="6" borderId="7" xfId="12" applyNumberFormat="1" applyFont="1" applyFill="1" applyBorder="1" applyAlignment="1" applyProtection="1">
      <alignment horizontal="right" vertical="center"/>
      <protection locked="0"/>
    </xf>
    <xf numFmtId="1" fontId="33" fillId="0" borderId="3" xfId="12" applyNumberFormat="1" applyFont="1" applyBorder="1" applyAlignment="1" applyProtection="1">
      <alignment horizontal="center" vertical="center"/>
      <protection locked="0"/>
    </xf>
    <xf numFmtId="1" fontId="33" fillId="0" borderId="2" xfId="12" applyNumberFormat="1" applyFont="1" applyBorder="1" applyAlignment="1" applyProtection="1">
      <alignment horizontal="center" vertical="center"/>
      <protection locked="0"/>
    </xf>
    <xf numFmtId="0" fontId="18" fillId="8" borderId="8" xfId="12" applyFont="1" applyFill="1" applyBorder="1" applyAlignment="1" applyProtection="1">
      <alignment horizontal="center" vertical="center"/>
      <protection locked="0"/>
    </xf>
    <xf numFmtId="0" fontId="38" fillId="2" borderId="0" xfId="0" applyFont="1" applyFill="1" applyAlignment="1">
      <alignment vertical="center"/>
    </xf>
    <xf numFmtId="0" fontId="38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165" fontId="40" fillId="2" borderId="0" xfId="0" applyNumberFormat="1" applyFont="1" applyFill="1" applyAlignment="1">
      <alignment horizontal="center" vertical="center"/>
    </xf>
    <xf numFmtId="174" fontId="59" fillId="0" borderId="0" xfId="12" applyNumberFormat="1" applyFont="1" applyFill="1" applyBorder="1" applyAlignment="1" applyProtection="1">
      <alignment vertical="center"/>
      <protection locked="0"/>
    </xf>
    <xf numFmtId="0" fontId="55" fillId="0" borderId="0" xfId="0" applyFont="1" applyFill="1" applyBorder="1" applyAlignment="1">
      <alignment vertical="center"/>
    </xf>
    <xf numFmtId="0" fontId="60" fillId="0" borderId="0" xfId="14" applyFont="1" applyFill="1" applyAlignment="1"/>
    <xf numFmtId="0" fontId="60" fillId="0" borderId="0" xfId="14" applyFont="1" applyFill="1" applyBorder="1" applyAlignment="1"/>
    <xf numFmtId="169" fontId="57" fillId="0" borderId="0" xfId="14" applyNumberFormat="1" applyFont="1" applyFill="1" applyBorder="1" applyAlignment="1">
      <alignment vertical="center"/>
    </xf>
    <xf numFmtId="169" fontId="60" fillId="0" borderId="0" xfId="14" applyNumberFormat="1" applyFont="1" applyFill="1" applyBorder="1" applyAlignment="1"/>
    <xf numFmtId="0" fontId="60" fillId="0" borderId="0" xfId="14" applyFont="1" applyFill="1" applyAlignment="1">
      <alignment horizontal="center"/>
    </xf>
    <xf numFmtId="0" fontId="60" fillId="0" borderId="0" xfId="14" applyFont="1" applyFill="1" applyAlignment="1">
      <alignment horizontal="left"/>
    </xf>
    <xf numFmtId="0" fontId="60" fillId="0" borderId="0" xfId="0" applyFont="1" applyFill="1" applyBorder="1" applyAlignment="1"/>
    <xf numFmtId="0" fontId="60" fillId="0" borderId="0" xfId="0" applyFont="1" applyFill="1" applyBorder="1" applyAlignment="1">
      <alignment vertical="center"/>
    </xf>
    <xf numFmtId="0" fontId="60" fillId="0" borderId="0" xfId="0" applyFont="1" applyFill="1" applyAlignment="1">
      <alignment vertical="center"/>
    </xf>
    <xf numFmtId="0" fontId="55" fillId="0" borderId="0" xfId="0" applyFont="1" applyFill="1" applyBorder="1" applyAlignment="1">
      <alignment horizontal="right" vertical="center"/>
    </xf>
    <xf numFmtId="0" fontId="60" fillId="0" borderId="0" xfId="0" applyFont="1" applyFill="1" applyAlignment="1"/>
    <xf numFmtId="0" fontId="60" fillId="0" borderId="0" xfId="0" applyFont="1" applyFill="1" applyAlignment="1">
      <alignment horizontal="left"/>
    </xf>
    <xf numFmtId="0" fontId="60" fillId="0" borderId="0" xfId="0" applyFont="1" applyFill="1" applyBorder="1" applyAlignment="1">
      <alignment horizontal="left" vertical="center"/>
    </xf>
    <xf numFmtId="0" fontId="60" fillId="0" borderId="0" xfId="0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center"/>
    </xf>
    <xf numFmtId="0" fontId="55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1" fillId="0" borderId="0" xfId="0" applyFont="1" applyFill="1" applyAlignment="1">
      <alignment vertical="center"/>
    </xf>
    <xf numFmtId="0" fontId="55" fillId="0" borderId="1" xfId="0" applyFont="1" applyFill="1" applyBorder="1" applyAlignment="1">
      <alignment vertical="center"/>
    </xf>
    <xf numFmtId="0" fontId="12" fillId="0" borderId="0" xfId="7" applyFont="1" applyBorder="1" applyAlignment="1">
      <alignment vertical="center"/>
    </xf>
    <xf numFmtId="0" fontId="12" fillId="0" borderId="0" xfId="7" applyFont="1" applyAlignment="1">
      <alignment vertical="center"/>
    </xf>
    <xf numFmtId="0" fontId="12" fillId="0" borderId="0" xfId="7" applyFont="1" applyAlignment="1">
      <alignment horizontal="center" vertical="center"/>
    </xf>
    <xf numFmtId="0" fontId="12" fillId="0" borderId="0" xfId="7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1" fillId="0" borderId="0" xfId="2" applyFont="1" applyBorder="1" applyAlignment="1">
      <alignment horizontal="left" vertical="center"/>
    </xf>
    <xf numFmtId="0" fontId="11" fillId="0" borderId="0" xfId="13" applyFont="1" applyFill="1" applyBorder="1" applyAlignment="1">
      <alignment horizontal="left" vertical="center"/>
    </xf>
    <xf numFmtId="0" fontId="12" fillId="0" borderId="1" xfId="7" applyFont="1" applyBorder="1" applyAlignment="1">
      <alignment vertical="center"/>
    </xf>
    <xf numFmtId="0" fontId="12" fillId="0" borderId="1" xfId="7" applyFont="1" applyBorder="1" applyAlignment="1">
      <alignment horizontal="center" vertical="center"/>
    </xf>
    <xf numFmtId="0" fontId="11" fillId="0" borderId="1" xfId="13" applyFont="1" applyBorder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12" fillId="0" borderId="0" xfId="13" applyFont="1" applyFill="1" applyBorder="1" applyAlignment="1">
      <alignment horizontal="left"/>
    </xf>
    <xf numFmtId="0" fontId="12" fillId="0" borderId="0" xfId="2" applyFont="1" applyBorder="1" applyAlignment="1">
      <alignment horizontal="left" vertical="center"/>
    </xf>
    <xf numFmtId="1" fontId="11" fillId="0" borderId="0" xfId="2" quotePrefix="1" applyNumberFormat="1" applyFont="1" applyBorder="1" applyAlignment="1">
      <alignment horizontal="left" vertical="center"/>
    </xf>
    <xf numFmtId="0" fontId="12" fillId="0" borderId="0" xfId="7" applyFont="1" applyAlignment="1">
      <alignment horizontal="left" vertical="center"/>
    </xf>
    <xf numFmtId="169" fontId="11" fillId="0" borderId="0" xfId="2" applyNumberFormat="1" applyFont="1" applyBorder="1" applyAlignment="1">
      <alignment horizontal="left" vertical="center"/>
    </xf>
    <xf numFmtId="0" fontId="55" fillId="0" borderId="0" xfId="2" applyFont="1" applyBorder="1" applyAlignment="1">
      <alignment horizontal="left" vertical="center"/>
    </xf>
    <xf numFmtId="9" fontId="55" fillId="0" borderId="0" xfId="2" applyNumberFormat="1" applyFont="1" applyBorder="1" applyAlignment="1">
      <alignment horizontal="left" vertical="center"/>
    </xf>
    <xf numFmtId="0" fontId="11" fillId="0" borderId="0" xfId="3" applyFont="1" applyBorder="1" applyAlignment="1">
      <alignment vertical="center"/>
    </xf>
    <xf numFmtId="0" fontId="11" fillId="0" borderId="0" xfId="7" applyFont="1" applyAlignment="1">
      <alignment vertical="top" wrapText="1"/>
    </xf>
    <xf numFmtId="0" fontId="11" fillId="0" borderId="0" xfId="7" applyFont="1" applyAlignment="1">
      <alignment horizontal="left" vertical="center"/>
    </xf>
    <xf numFmtId="0" fontId="55" fillId="0" borderId="0" xfId="11" applyFont="1" applyFill="1" applyAlignment="1">
      <alignment vertical="center"/>
    </xf>
    <xf numFmtId="169" fontId="11" fillId="0" borderId="0" xfId="7" applyNumberFormat="1" applyFont="1" applyAlignment="1">
      <alignment vertical="center"/>
    </xf>
    <xf numFmtId="2" fontId="11" fillId="0" borderId="0" xfId="2" applyNumberFormat="1" applyFont="1" applyBorder="1" applyAlignment="1">
      <alignment vertical="center"/>
    </xf>
    <xf numFmtId="0" fontId="62" fillId="0" borderId="0" xfId="0" applyFont="1" applyFill="1" applyBorder="1" applyAlignment="1">
      <alignment vertical="center"/>
    </xf>
    <xf numFmtId="0" fontId="11" fillId="0" borderId="5" xfId="7" applyFont="1" applyBorder="1" applyAlignment="1">
      <alignment vertical="center"/>
    </xf>
    <xf numFmtId="0" fontId="11" fillId="0" borderId="0" xfId="2" quotePrefix="1" applyFont="1" applyBorder="1" applyAlignment="1">
      <alignment horizontal="left" vertical="center"/>
    </xf>
    <xf numFmtId="1" fontId="11" fillId="0" borderId="0" xfId="2" applyNumberFormat="1" applyFont="1" applyBorder="1" applyAlignment="1">
      <alignment horizontal="left" vertical="center"/>
    </xf>
    <xf numFmtId="0" fontId="63" fillId="9" borderId="3" xfId="0" applyFont="1" applyFill="1" applyBorder="1" applyAlignment="1">
      <alignment horizontal="center" vertical="center"/>
    </xf>
    <xf numFmtId="0" fontId="64" fillId="9" borderId="4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171" fontId="65" fillId="5" borderId="2" xfId="0" applyNumberFormat="1" applyFont="1" applyFill="1" applyBorder="1" applyAlignment="1">
      <alignment horizontal="center" vertical="center"/>
    </xf>
    <xf numFmtId="171" fontId="21" fillId="5" borderId="2" xfId="0" applyNumberFormat="1" applyFont="1" applyFill="1" applyBorder="1" applyAlignment="1">
      <alignment horizontal="center" vertical="center"/>
    </xf>
    <xf numFmtId="175" fontId="35" fillId="9" borderId="2" xfId="0" applyNumberFormat="1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left"/>
    </xf>
    <xf numFmtId="0" fontId="60" fillId="0" borderId="0" xfId="0" applyFont="1" applyFill="1" applyBorder="1" applyAlignment="1">
      <alignment horizontal="center"/>
    </xf>
    <xf numFmtId="0" fontId="60" fillId="0" borderId="1" xfId="14" applyFont="1" applyFill="1" applyBorder="1" applyAlignment="1">
      <alignment horizontal="center"/>
    </xf>
    <xf numFmtId="0" fontId="11" fillId="0" borderId="0" xfId="2" applyFont="1"/>
    <xf numFmtId="0" fontId="11" fillId="0" borderId="0" xfId="2" applyFont="1" applyAlignment="1"/>
    <xf numFmtId="0" fontId="11" fillId="0" borderId="0" xfId="2" applyFont="1" applyAlignment="1">
      <alignment vertical="center"/>
    </xf>
    <xf numFmtId="0" fontId="52" fillId="0" borderId="0" xfId="0" applyFont="1" applyBorder="1" applyAlignment="1">
      <alignment horizontal="right" vertical="center"/>
    </xf>
    <xf numFmtId="0" fontId="52" fillId="0" borderId="0" xfId="2" applyFont="1" applyAlignment="1">
      <alignment vertical="center"/>
    </xf>
    <xf numFmtId="0" fontId="52" fillId="0" borderId="0" xfId="2" applyFont="1"/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48" fillId="0" borderId="0" xfId="2" applyNumberFormat="1" applyFont="1" applyBorder="1" applyAlignment="1">
      <alignment horizontal="right" vertical="center"/>
    </xf>
    <xf numFmtId="0" fontId="12" fillId="0" borderId="0" xfId="7" applyNumberFormat="1" applyFont="1" applyAlignment="1">
      <alignment vertical="center"/>
    </xf>
    <xf numFmtId="49" fontId="11" fillId="0" borderId="0" xfId="2" applyNumberFormat="1" applyFont="1" applyBorder="1" applyAlignment="1">
      <alignment vertical="center"/>
    </xf>
    <xf numFmtId="0" fontId="52" fillId="0" borderId="0" xfId="0" applyFont="1" applyAlignment="1">
      <alignment vertical="center"/>
    </xf>
    <xf numFmtId="0" fontId="52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 wrapText="1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shrinkToFit="1"/>
    </xf>
    <xf numFmtId="0" fontId="27" fillId="0" borderId="0" xfId="2" applyNumberFormat="1" applyFont="1" applyBorder="1" applyAlignment="1">
      <alignment vertical="center"/>
    </xf>
    <xf numFmtId="0" fontId="60" fillId="0" borderId="0" xfId="14" applyFont="1" applyFill="1" applyBorder="1" applyAlignment="1">
      <alignment horizontal="right"/>
    </xf>
    <xf numFmtId="0" fontId="60" fillId="0" borderId="0" xfId="14" applyFont="1" applyFill="1" applyBorder="1" applyAlignment="1">
      <alignment horizontal="center"/>
    </xf>
    <xf numFmtId="0" fontId="66" fillId="0" borderId="0" xfId="14" applyFont="1" applyFill="1" applyBorder="1" applyAlignment="1">
      <alignment vertical="center"/>
    </xf>
    <xf numFmtId="0" fontId="57" fillId="0" borderId="0" xfId="14" applyFont="1" applyFill="1" applyBorder="1" applyAlignment="1">
      <alignment vertical="center"/>
    </xf>
    <xf numFmtId="0" fontId="67" fillId="0" borderId="0" xfId="14" applyFont="1" applyFill="1" applyBorder="1" applyAlignment="1">
      <alignment vertical="center"/>
    </xf>
    <xf numFmtId="0" fontId="60" fillId="0" borderId="8" xfId="14" applyFont="1" applyFill="1" applyBorder="1" applyAlignment="1">
      <alignment horizontal="center"/>
    </xf>
    <xf numFmtId="0" fontId="60" fillId="0" borderId="5" xfId="14" applyFont="1" applyFill="1" applyBorder="1" applyAlignment="1"/>
    <xf numFmtId="0" fontId="55" fillId="0" borderId="0" xfId="0" applyFont="1" applyFill="1" applyAlignment="1">
      <alignment horizontal="left"/>
    </xf>
    <xf numFmtId="0" fontId="60" fillId="0" borderId="8" xfId="0" applyFont="1" applyFill="1" applyBorder="1" applyAlignment="1">
      <alignment horizontal="center"/>
    </xf>
    <xf numFmtId="0" fontId="55" fillId="0" borderId="0" xfId="14" applyFont="1" applyFill="1" applyAlignment="1"/>
    <xf numFmtId="0" fontId="55" fillId="0" borderId="0" xfId="0" applyFont="1" applyFill="1" applyBorder="1" applyAlignment="1">
      <alignment horizontal="left"/>
    </xf>
    <xf numFmtId="175" fontId="55" fillId="5" borderId="5" xfId="0" applyNumberFormat="1" applyFont="1" applyFill="1" applyBorder="1" applyAlignment="1">
      <alignment vertical="center"/>
    </xf>
    <xf numFmtId="2" fontId="55" fillId="5" borderId="5" xfId="0" applyNumberFormat="1" applyFont="1" applyFill="1" applyBorder="1" applyAlignment="1">
      <alignment vertical="center"/>
    </xf>
    <xf numFmtId="2" fontId="55" fillId="0" borderId="5" xfId="0" applyNumberFormat="1" applyFont="1" applyFill="1" applyBorder="1" applyAlignment="1">
      <alignment vertical="center"/>
    </xf>
    <xf numFmtId="175" fontId="55" fillId="5" borderId="0" xfId="0" applyNumberFormat="1" applyFont="1" applyFill="1" applyBorder="1" applyAlignment="1">
      <alignment vertical="center"/>
    </xf>
    <xf numFmtId="2" fontId="55" fillId="5" borderId="0" xfId="0" applyNumberFormat="1" applyFont="1" applyFill="1" applyBorder="1" applyAlignment="1">
      <alignment vertical="center"/>
    </xf>
    <xf numFmtId="2" fontId="55" fillId="0" borderId="0" xfId="0" applyNumberFormat="1" applyFont="1" applyFill="1" applyBorder="1" applyAlignment="1">
      <alignment vertical="center"/>
    </xf>
    <xf numFmtId="0" fontId="42" fillId="0" borderId="0" xfId="7" applyFont="1" applyAlignment="1">
      <alignment vertical="center"/>
    </xf>
    <xf numFmtId="0" fontId="11" fillId="0" borderId="0" xfId="7" applyNumberFormat="1" applyFont="1" applyBorder="1" applyAlignment="1">
      <alignment vertical="center"/>
    </xf>
    <xf numFmtId="175" fontId="55" fillId="5" borderId="7" xfId="0" applyNumberFormat="1" applyFont="1" applyFill="1" applyBorder="1" applyAlignment="1">
      <alignment horizontal="center" vertical="center"/>
    </xf>
    <xf numFmtId="175" fontId="55" fillId="5" borderId="6" xfId="0" applyNumberFormat="1" applyFont="1" applyFill="1" applyBorder="1" applyAlignment="1">
      <alignment horizontal="center" vertical="center"/>
    </xf>
    <xf numFmtId="165" fontId="53" fillId="0" borderId="2" xfId="14" applyNumberFormat="1" applyFont="1" applyFill="1" applyBorder="1" applyAlignment="1">
      <alignment horizontal="center" vertical="center"/>
    </xf>
    <xf numFmtId="165" fontId="69" fillId="0" borderId="2" xfId="0" applyNumberFormat="1" applyFont="1" applyFill="1" applyBorder="1" applyAlignment="1">
      <alignment horizontal="center" vertical="center"/>
    </xf>
    <xf numFmtId="165" fontId="68" fillId="5" borderId="2" xfId="0" applyNumberFormat="1" applyFont="1" applyFill="1" applyBorder="1" applyAlignment="1">
      <alignment horizontal="center" vertical="center"/>
    </xf>
    <xf numFmtId="166" fontId="55" fillId="0" borderId="2" xfId="14" applyNumberFormat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5" fillId="0" borderId="1" xfId="14" applyFont="1" applyFill="1" applyBorder="1" applyAlignment="1">
      <alignment horizontal="left"/>
    </xf>
    <xf numFmtId="0" fontId="60" fillId="0" borderId="8" xfId="0" applyFont="1" applyFill="1" applyBorder="1" applyAlignment="1">
      <alignment horizontal="left"/>
    </xf>
    <xf numFmtId="0" fontId="55" fillId="0" borderId="1" xfId="0" applyFont="1" applyFill="1" applyBorder="1" applyAlignment="1">
      <alignment horizontal="center"/>
    </xf>
    <xf numFmtId="0" fontId="55" fillId="0" borderId="1" xfId="14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left"/>
    </xf>
    <xf numFmtId="0" fontId="60" fillId="0" borderId="0" xfId="0" applyFont="1" applyFill="1" applyBorder="1" applyAlignment="1">
      <alignment horizontal="center"/>
    </xf>
    <xf numFmtId="0" fontId="57" fillId="11" borderId="0" xfId="14" applyFont="1" applyFill="1" applyBorder="1" applyAlignment="1">
      <alignment horizontal="center" vertical="center"/>
    </xf>
    <xf numFmtId="0" fontId="67" fillId="12" borderId="0" xfId="14" applyFont="1" applyFill="1" applyBorder="1" applyAlignment="1">
      <alignment horizontal="center" vertical="center"/>
    </xf>
    <xf numFmtId="0" fontId="60" fillId="0" borderId="1" xfId="14" applyFont="1" applyFill="1" applyBorder="1" applyAlignment="1">
      <alignment horizontal="left"/>
    </xf>
    <xf numFmtId="176" fontId="60" fillId="0" borderId="1" xfId="14" applyNumberFormat="1" applyFont="1" applyFill="1" applyBorder="1" applyAlignment="1">
      <alignment horizontal="left"/>
    </xf>
    <xf numFmtId="0" fontId="55" fillId="0" borderId="0" xfId="0" applyFont="1" applyFill="1" applyAlignment="1">
      <alignment horizontal="left" vertical="center"/>
    </xf>
    <xf numFmtId="0" fontId="60" fillId="0" borderId="1" xfId="0" applyFont="1" applyFill="1" applyBorder="1" applyAlignment="1">
      <alignment horizontal="left"/>
    </xf>
    <xf numFmtId="0" fontId="55" fillId="0" borderId="7" xfId="0" applyFont="1" applyFill="1" applyBorder="1" applyAlignment="1">
      <alignment horizontal="center" vertical="center"/>
    </xf>
    <xf numFmtId="0" fontId="55" fillId="0" borderId="8" xfId="0" applyFont="1" applyFill="1" applyBorder="1" applyAlignment="1">
      <alignment horizontal="center" vertical="center"/>
    </xf>
    <xf numFmtId="0" fontId="55" fillId="0" borderId="6" xfId="0" applyFont="1" applyFill="1" applyBorder="1" applyAlignment="1">
      <alignment horizontal="center" vertical="center"/>
    </xf>
    <xf numFmtId="176" fontId="60" fillId="0" borderId="1" xfId="14" applyNumberFormat="1" applyFont="1" applyFill="1" applyBorder="1" applyAlignment="1">
      <alignment horizontal="center"/>
    </xf>
    <xf numFmtId="0" fontId="55" fillId="0" borderId="1" xfId="0" applyFont="1" applyFill="1" applyBorder="1" applyAlignment="1">
      <alignment horizontal="left"/>
    </xf>
    <xf numFmtId="0" fontId="55" fillId="0" borderId="2" xfId="14" applyFont="1" applyFill="1" applyBorder="1" applyAlignment="1">
      <alignment horizontal="center" vertical="center"/>
    </xf>
    <xf numFmtId="0" fontId="55" fillId="0" borderId="0" xfId="0" applyFont="1" applyFill="1" applyAlignment="1">
      <alignment horizontal="right" vertical="center"/>
    </xf>
    <xf numFmtId="0" fontId="55" fillId="0" borderId="0" xfId="0" applyFont="1" applyFill="1" applyBorder="1" applyAlignment="1">
      <alignment horizontal="center" vertical="center"/>
    </xf>
    <xf numFmtId="0" fontId="66" fillId="10" borderId="0" xfId="14" applyFont="1" applyFill="1" applyBorder="1" applyAlignment="1">
      <alignment horizontal="center" vertical="center"/>
    </xf>
    <xf numFmtId="1" fontId="11" fillId="0" borderId="0" xfId="2" quotePrefix="1" applyNumberFormat="1" applyFont="1" applyBorder="1" applyAlignment="1">
      <alignment horizontal="left" vertical="center"/>
    </xf>
    <xf numFmtId="0" fontId="12" fillId="0" borderId="0" xfId="7" applyFont="1" applyAlignment="1">
      <alignment horizontal="center" vertical="center"/>
    </xf>
    <xf numFmtId="0" fontId="42" fillId="0" borderId="0" xfId="7" applyFont="1" applyAlignment="1">
      <alignment horizontal="center" vertical="center"/>
    </xf>
    <xf numFmtId="170" fontId="11" fillId="0" borderId="0" xfId="2" quotePrefix="1" applyNumberFormat="1" applyFont="1" applyBorder="1" applyAlignment="1">
      <alignment horizontal="left" vertical="center"/>
    </xf>
    <xf numFmtId="0" fontId="3" fillId="0" borderId="0" xfId="7" quotePrefix="1" applyFont="1" applyBorder="1" applyAlignment="1">
      <alignment horizontal="center" vertical="center" shrinkToFit="1"/>
    </xf>
    <xf numFmtId="170" fontId="11" fillId="0" borderId="0" xfId="2" applyNumberFormat="1" applyFont="1" applyBorder="1" applyAlignment="1">
      <alignment horizontal="left" vertical="center"/>
    </xf>
    <xf numFmtId="168" fontId="11" fillId="0" borderId="0" xfId="7" applyNumberFormat="1" applyFont="1" applyAlignment="1">
      <alignment horizontal="left" vertical="center"/>
    </xf>
    <xf numFmtId="0" fontId="12" fillId="0" borderId="0" xfId="7" applyFont="1" applyBorder="1" applyAlignment="1">
      <alignment horizontal="right" vertical="center"/>
    </xf>
    <xf numFmtId="0" fontId="11" fillId="0" borderId="0" xfId="7" applyFont="1" applyAlignment="1">
      <alignment horizontal="center" vertical="center"/>
    </xf>
    <xf numFmtId="0" fontId="11" fillId="0" borderId="0" xfId="7" applyFont="1" applyBorder="1" applyAlignment="1">
      <alignment horizontal="center" vertical="center"/>
    </xf>
    <xf numFmtId="170" fontId="1" fillId="0" borderId="0" xfId="2" quotePrefix="1" applyNumberFormat="1" applyFont="1" applyBorder="1" applyAlignment="1">
      <alignment horizontal="left" vertical="center"/>
    </xf>
    <xf numFmtId="170" fontId="1" fillId="0" borderId="0" xfId="2" applyNumberFormat="1" applyFont="1" applyBorder="1" applyAlignment="1">
      <alignment horizontal="left" vertical="center"/>
    </xf>
    <xf numFmtId="168" fontId="1" fillId="0" borderId="0" xfId="7" applyNumberFormat="1" applyFont="1" applyBorder="1" applyAlignment="1">
      <alignment horizontal="left" vertical="center"/>
    </xf>
    <xf numFmtId="0" fontId="28" fillId="0" borderId="0" xfId="7" applyFont="1" applyBorder="1" applyAlignment="1">
      <alignment horizontal="right" vertical="center"/>
    </xf>
    <xf numFmtId="0" fontId="1" fillId="0" borderId="0" xfId="7" applyFont="1" applyBorder="1" applyAlignment="1">
      <alignment horizontal="center" vertical="center"/>
    </xf>
    <xf numFmtId="0" fontId="11" fillId="0" borderId="7" xfId="7" applyFont="1" applyBorder="1" applyAlignment="1">
      <alignment horizontal="center" vertical="center"/>
    </xf>
    <xf numFmtId="0" fontId="50" fillId="0" borderId="8" xfId="7" applyFont="1" applyBorder="1" applyAlignment="1">
      <alignment horizontal="center" vertical="center"/>
    </xf>
    <xf numFmtId="0" fontId="11" fillId="0" borderId="8" xfId="7" applyFont="1" applyBorder="1" applyAlignment="1">
      <alignment horizontal="center" vertical="center"/>
    </xf>
    <xf numFmtId="0" fontId="11" fillId="0" borderId="6" xfId="7" applyFont="1" applyBorder="1" applyAlignment="1">
      <alignment horizontal="center" vertical="center"/>
    </xf>
    <xf numFmtId="0" fontId="11" fillId="0" borderId="7" xfId="7" quotePrefix="1" applyFont="1" applyBorder="1" applyAlignment="1">
      <alignment horizontal="center" vertical="center"/>
    </xf>
    <xf numFmtId="176" fontId="11" fillId="0" borderId="7" xfId="7" applyNumberFormat="1" applyFont="1" applyBorder="1" applyAlignment="1">
      <alignment horizontal="center" vertical="center"/>
    </xf>
    <xf numFmtId="176" fontId="11" fillId="0" borderId="8" xfId="7" applyNumberFormat="1" applyFont="1" applyBorder="1" applyAlignment="1">
      <alignment horizontal="center" vertical="center"/>
    </xf>
    <xf numFmtId="176" fontId="11" fillId="0" borderId="6" xfId="7" applyNumberFormat="1" applyFont="1" applyBorder="1" applyAlignment="1">
      <alignment horizontal="center" vertical="center"/>
    </xf>
    <xf numFmtId="0" fontId="12" fillId="0" borderId="7" xfId="7" applyFont="1" applyBorder="1" applyAlignment="1">
      <alignment horizontal="center" vertical="center"/>
    </xf>
    <xf numFmtId="0" fontId="12" fillId="0" borderId="8" xfId="7" applyFont="1" applyBorder="1" applyAlignment="1">
      <alignment horizontal="center" vertical="center"/>
    </xf>
    <xf numFmtId="0" fontId="12" fillId="0" borderId="6" xfId="7" applyFont="1" applyBorder="1" applyAlignment="1">
      <alignment horizontal="center" vertical="center"/>
    </xf>
    <xf numFmtId="0" fontId="49" fillId="0" borderId="0" xfId="7" applyFont="1" applyAlignment="1">
      <alignment horizontal="center" vertical="center"/>
    </xf>
    <xf numFmtId="0" fontId="27" fillId="0" borderId="0" xfId="2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5" fontId="11" fillId="0" borderId="2" xfId="0" applyNumberFormat="1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6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" fontId="21" fillId="5" borderId="7" xfId="0" applyNumberFormat="1" applyFont="1" applyFill="1" applyBorder="1" applyAlignment="1">
      <alignment horizontal="center" vertical="center"/>
    </xf>
    <xf numFmtId="1" fontId="21" fillId="5" borderId="6" xfId="0" applyNumberFormat="1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left" vertical="center"/>
    </xf>
    <xf numFmtId="0" fontId="7" fillId="13" borderId="9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31" fillId="13" borderId="9" xfId="0" applyFont="1" applyFill="1" applyBorder="1" applyAlignment="1">
      <alignment horizontal="center" vertical="center"/>
    </xf>
    <xf numFmtId="0" fontId="31" fillId="13" borderId="10" xfId="0" applyFont="1" applyFill="1" applyBorder="1" applyAlignment="1">
      <alignment horizontal="center" vertical="center"/>
    </xf>
    <xf numFmtId="0" fontId="21" fillId="13" borderId="9" xfId="5" applyFont="1" applyFill="1" applyBorder="1" applyAlignment="1">
      <alignment horizontal="center" vertical="center"/>
    </xf>
    <xf numFmtId="0" fontId="21" fillId="13" borderId="10" xfId="5" applyFont="1" applyFill="1" applyBorder="1" applyAlignment="1">
      <alignment horizontal="center" vertical="center"/>
    </xf>
    <xf numFmtId="0" fontId="21" fillId="13" borderId="9" xfId="0" applyFont="1" applyFill="1" applyBorder="1" applyAlignment="1">
      <alignment horizontal="center" vertical="center"/>
    </xf>
    <xf numFmtId="0" fontId="21" fillId="13" borderId="10" xfId="0" applyFont="1" applyFill="1" applyBorder="1" applyAlignment="1">
      <alignment horizontal="center" vertical="center"/>
    </xf>
    <xf numFmtId="0" fontId="32" fillId="14" borderId="7" xfId="12" applyFont="1" applyFill="1" applyBorder="1" applyAlignment="1" applyProtection="1">
      <alignment horizontal="center" vertical="center"/>
      <protection locked="0"/>
    </xf>
    <xf numFmtId="0" fontId="32" fillId="14" borderId="8" xfId="12" applyFont="1" applyFill="1" applyBorder="1" applyAlignment="1" applyProtection="1">
      <alignment horizontal="center" vertical="center"/>
      <protection locked="0"/>
    </xf>
    <xf numFmtId="0" fontId="32" fillId="14" borderId="6" xfId="12" applyFont="1" applyFill="1" applyBorder="1" applyAlignment="1" applyProtection="1">
      <alignment horizontal="center" vertical="center"/>
      <protection locked="0"/>
    </xf>
    <xf numFmtId="0" fontId="70" fillId="15" borderId="7" xfId="12" applyFont="1" applyFill="1" applyBorder="1" applyAlignment="1" applyProtection="1">
      <alignment horizontal="center" vertical="center"/>
      <protection locked="0"/>
    </xf>
    <xf numFmtId="0" fontId="70" fillId="15" borderId="8" xfId="12" applyFont="1" applyFill="1" applyBorder="1" applyAlignment="1" applyProtection="1">
      <alignment horizontal="center" vertical="center"/>
      <protection locked="0"/>
    </xf>
    <xf numFmtId="0" fontId="70" fillId="15" borderId="6" xfId="12" applyFont="1" applyFill="1" applyBorder="1" applyAlignment="1" applyProtection="1">
      <alignment horizontal="center" vertical="center"/>
      <protection locked="0"/>
    </xf>
    <xf numFmtId="0" fontId="18" fillId="8" borderId="7" xfId="12" applyFont="1" applyFill="1" applyBorder="1" applyAlignment="1" applyProtection="1">
      <alignment horizontal="center" vertical="center"/>
      <protection locked="0"/>
    </xf>
    <xf numFmtId="0" fontId="18" fillId="8" borderId="8" xfId="12" applyFont="1" applyFill="1" applyBorder="1" applyAlignment="1" applyProtection="1">
      <alignment horizontal="center" vertical="center"/>
      <protection locked="0"/>
    </xf>
    <xf numFmtId="174" fontId="71" fillId="8" borderId="7" xfId="12" applyNumberFormat="1" applyFont="1" applyFill="1" applyBorder="1" applyAlignment="1" applyProtection="1">
      <alignment horizontal="center" vertical="center"/>
      <protection locked="0"/>
    </xf>
    <xf numFmtId="174" fontId="71" fillId="8" borderId="6" xfId="12" applyNumberFormat="1" applyFont="1" applyFill="1" applyBorder="1" applyAlignment="1" applyProtection="1">
      <alignment horizontal="center" vertical="center"/>
      <protection locked="0"/>
    </xf>
  </cellXfs>
  <cellStyles count="16">
    <cellStyle name="Comma 2" xfId="1"/>
    <cellStyle name="Normal" xfId="0" builtinId="0"/>
    <cellStyle name="Normal 2" xfId="2"/>
    <cellStyle name="Normal 2 2" xfId="3"/>
    <cellStyle name="Normal 2 2 6" xfId="4"/>
    <cellStyle name="Normal 3" xfId="5"/>
    <cellStyle name="Normal 3 2" xfId="6"/>
    <cellStyle name="Normal 4" xfId="7"/>
    <cellStyle name="Normal 4 2" xfId="8"/>
    <cellStyle name="Normal 5" xfId="9"/>
    <cellStyle name="Normal 6" xfId="10"/>
    <cellStyle name="Normal 6 2" xfId="11"/>
    <cellStyle name="Normal_Uncertainty Budget" xfId="12"/>
    <cellStyle name="ปกติ 2 2" xfId="13"/>
    <cellStyle name="ปกติ 3" xfId="14"/>
    <cellStyle name="ปกติ_Cert.(ตัวอย่าง DMM)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</xdr:row>
          <xdr:rowOff>0</xdr:rowOff>
        </xdr:from>
        <xdr:to>
          <xdr:col>12</xdr:col>
          <xdr:colOff>238125</xdr:colOff>
          <xdr:row>4</xdr:row>
          <xdr:rowOff>76200</xdr:rowOff>
        </xdr:to>
        <xdr:sp macro="" textlink="">
          <xdr:nvSpPr>
            <xdr:cNvPr id="40967" name="Check Box 7" hidden="1">
              <a:extLst>
                <a:ext uri="{63B3BB69-23CF-44E3-9099-C40C66FF867C}">
                  <a14:compatExt spid="_x0000_s40967"/>
                </a:ext>
                <a:ext uri="{FF2B5EF4-FFF2-40B4-BE49-F238E27FC236}">
                  <a16:creationId xmlns:a16="http://schemas.microsoft.com/office/drawing/2014/main" id="{00000000-0008-0000-0000-000007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3</xdr:row>
          <xdr:rowOff>0</xdr:rowOff>
        </xdr:from>
        <xdr:to>
          <xdr:col>17</xdr:col>
          <xdr:colOff>266700</xdr:colOff>
          <xdr:row>4</xdr:row>
          <xdr:rowOff>76200</xdr:rowOff>
        </xdr:to>
        <xdr:sp macro="" textlink="">
          <xdr:nvSpPr>
            <xdr:cNvPr id="40968" name="Check Box 8" hidden="1">
              <a:extLst>
                <a:ext uri="{63B3BB69-23CF-44E3-9099-C40C66FF867C}">
                  <a14:compatExt spid="_x0000_s40968"/>
                </a:ext>
                <a:ext uri="{FF2B5EF4-FFF2-40B4-BE49-F238E27FC236}">
                  <a16:creationId xmlns:a16="http://schemas.microsoft.com/office/drawing/2014/main" id="{00000000-0008-0000-0000-000008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209550</xdr:rowOff>
        </xdr:from>
        <xdr:to>
          <xdr:col>5</xdr:col>
          <xdr:colOff>247650</xdr:colOff>
          <xdr:row>9</xdr:row>
          <xdr:rowOff>85725</xdr:rowOff>
        </xdr:to>
        <xdr:sp macro="" textlink="">
          <xdr:nvSpPr>
            <xdr:cNvPr id="40969" name="Check Box 9" hidden="1">
              <a:extLst>
                <a:ext uri="{63B3BB69-23CF-44E3-9099-C40C66FF867C}">
                  <a14:compatExt spid="_x0000_s40969"/>
                </a:ext>
                <a:ext uri="{FF2B5EF4-FFF2-40B4-BE49-F238E27FC236}">
                  <a16:creationId xmlns:a16="http://schemas.microsoft.com/office/drawing/2014/main" id="{00000000-0008-0000-0000-000009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209550</xdr:rowOff>
        </xdr:from>
        <xdr:to>
          <xdr:col>8</xdr:col>
          <xdr:colOff>247650</xdr:colOff>
          <xdr:row>9</xdr:row>
          <xdr:rowOff>85725</xdr:rowOff>
        </xdr:to>
        <xdr:sp macro="" textlink="">
          <xdr:nvSpPr>
            <xdr:cNvPr id="40970" name="Check Box 10" hidden="1">
              <a:extLst>
                <a:ext uri="{63B3BB69-23CF-44E3-9099-C40C66FF867C}">
                  <a14:compatExt spid="_x0000_s40970"/>
                </a:ext>
                <a:ext uri="{FF2B5EF4-FFF2-40B4-BE49-F238E27FC236}">
                  <a16:creationId xmlns:a16="http://schemas.microsoft.com/office/drawing/2014/main" id="{00000000-0008-0000-0000-00000A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_SP_TM_moo\CMC\Z.Generate%20CP\Z.Packet\Temperature\01_Temperature%20Controlled%20Chamber%20%20(0%20to%2020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%20UP%20MY%20COM/CMC/01_Dimension/SP-CPD-04-25_Hole%20Test,%20Three%20point%20Internal%20Micrometer%20(2%20to%2075mm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cord(50)"/>
      <sheetName val="Data Record(100)"/>
      <sheetName val="Data Record(150)"/>
      <sheetName val="Data Record(200)"/>
      <sheetName val="Certificate"/>
      <sheetName val="Report"/>
      <sheetName val="Result"/>
      <sheetName val="Uncertainty Budget 0 to 200 C"/>
      <sheetName val="Uncert of STD"/>
    </sheetNames>
    <sheetDataSet>
      <sheetData sheetId="0" refreshError="1">
        <row r="2">
          <cell r="Q2">
            <v>42370</v>
          </cell>
          <cell r="AA2">
            <v>42370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Uncertainty Budget"/>
      <sheetName val="Cert STD"/>
    </sheetNames>
    <sheetDataSet>
      <sheetData sheetId="0" refreshError="1"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8</v>
          </cell>
        </row>
        <row r="19">
          <cell r="B19">
            <v>10</v>
          </cell>
        </row>
        <row r="20">
          <cell r="B20">
            <v>12</v>
          </cell>
        </row>
        <row r="21">
          <cell r="B21">
            <v>16</v>
          </cell>
        </row>
        <row r="22">
          <cell r="B22">
            <v>18</v>
          </cell>
        </row>
        <row r="23">
          <cell r="B23">
            <v>20</v>
          </cell>
        </row>
        <row r="24">
          <cell r="B24">
            <v>22</v>
          </cell>
        </row>
        <row r="25">
          <cell r="B25">
            <v>25</v>
          </cell>
        </row>
        <row r="26">
          <cell r="B26">
            <v>28</v>
          </cell>
        </row>
        <row r="27">
          <cell r="B27">
            <v>30</v>
          </cell>
        </row>
        <row r="28">
          <cell r="B28">
            <v>75</v>
          </cell>
        </row>
      </sheetData>
      <sheetData sheetId="1" refreshError="1"/>
      <sheetData sheetId="2" refreshError="1">
        <row r="4">
          <cell r="E4">
            <v>5.8999999999999992E-4</v>
          </cell>
        </row>
        <row r="5">
          <cell r="E5">
            <v>5.8999999999999992E-4</v>
          </cell>
        </row>
        <row r="6">
          <cell r="E6">
            <v>6.9999999999999999E-4</v>
          </cell>
        </row>
        <row r="7">
          <cell r="E7">
            <v>6.9999999999999999E-4</v>
          </cell>
        </row>
        <row r="8">
          <cell r="E8">
            <v>7.5000000000000002E-4</v>
          </cell>
        </row>
        <row r="9">
          <cell r="E9">
            <v>7.5000000000000002E-4</v>
          </cell>
        </row>
        <row r="10">
          <cell r="E10">
            <v>8.0000000000000004E-4</v>
          </cell>
        </row>
        <row r="11">
          <cell r="E11">
            <v>8.7000000000000001E-4</v>
          </cell>
        </row>
        <row r="12">
          <cell r="E12">
            <v>9.8999999999999999E-4</v>
          </cell>
        </row>
        <row r="13">
          <cell r="E13">
            <v>9.8999999999999999E-4</v>
          </cell>
        </row>
        <row r="14">
          <cell r="E14">
            <v>1.1000000000000001E-3</v>
          </cell>
        </row>
        <row r="15">
          <cell r="E15">
            <v>1.1999999999999999E-3</v>
          </cell>
        </row>
        <row r="16">
          <cell r="E16">
            <v>1.1999999999999999E-3</v>
          </cell>
        </row>
        <row r="17">
          <cell r="E17">
            <v>1.4E-3</v>
          </cell>
        </row>
        <row r="18">
          <cell r="E18">
            <v>1.4E-3</v>
          </cell>
        </row>
        <row r="19">
          <cell r="E19">
            <v>2.8E-3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IM189"/>
  <sheetViews>
    <sheetView view="pageBreakPreview" topLeftCell="A4" zoomScaleNormal="100" zoomScaleSheetLayoutView="100" workbookViewId="0">
      <selection activeCell="U17" sqref="U17:W17"/>
    </sheetView>
  </sheetViews>
  <sheetFormatPr defaultColWidth="4.140625" defaultRowHeight="18.75" customHeight="1"/>
  <cols>
    <col min="1" max="53" width="4.28515625" style="130" customWidth="1"/>
    <col min="54" max="184" width="8.7109375" style="130" customWidth="1"/>
    <col min="185" max="185" width="1.85546875" style="130" customWidth="1"/>
    <col min="186" max="189" width="4.140625" style="130" customWidth="1"/>
    <col min="190" max="193" width="6.140625" style="130" customWidth="1"/>
    <col min="194" max="209" width="4.5703125" style="130" customWidth="1"/>
    <col min="210" max="211" width="4" style="130" customWidth="1"/>
    <col min="212" max="16384" width="4.140625" style="130"/>
  </cols>
  <sheetData>
    <row r="1" spans="1:247" ht="20.100000000000001" customHeight="1">
      <c r="A1" s="271" t="s">
        <v>41</v>
      </c>
      <c r="B1" s="271"/>
      <c r="C1" s="271"/>
      <c r="D1" s="271"/>
      <c r="E1" s="271"/>
      <c r="F1" s="271"/>
      <c r="G1" s="271"/>
      <c r="H1" s="271"/>
      <c r="I1" s="148" t="s">
        <v>25</v>
      </c>
      <c r="J1" s="224"/>
      <c r="M1" s="259" t="s">
        <v>99</v>
      </c>
      <c r="N1" s="259"/>
      <c r="O1" s="259"/>
      <c r="P1" s="259"/>
      <c r="S1" s="149"/>
      <c r="T1" s="222" t="s">
        <v>75</v>
      </c>
      <c r="U1" s="203">
        <v>1</v>
      </c>
      <c r="V1" s="223" t="s">
        <v>76</v>
      </c>
      <c r="W1" s="203">
        <v>1</v>
      </c>
      <c r="AB1" s="150"/>
      <c r="AC1" s="150"/>
      <c r="AD1" s="150"/>
      <c r="AE1" s="131"/>
      <c r="IK1"/>
      <c r="IL1"/>
      <c r="IM1"/>
    </row>
    <row r="2" spans="1:247" ht="20.100000000000001" customHeight="1">
      <c r="A2" s="271"/>
      <c r="B2" s="271"/>
      <c r="C2" s="271"/>
      <c r="D2" s="271"/>
      <c r="E2" s="271"/>
      <c r="F2" s="271"/>
      <c r="G2" s="271"/>
      <c r="H2" s="271"/>
      <c r="I2" s="149" t="s">
        <v>42</v>
      </c>
      <c r="J2" s="224"/>
      <c r="L2" s="260">
        <v>42350</v>
      </c>
      <c r="M2" s="260"/>
      <c r="N2" s="260"/>
      <c r="O2" s="260"/>
      <c r="P2" s="149" t="s">
        <v>43</v>
      </c>
      <c r="T2" s="266">
        <v>42351</v>
      </c>
      <c r="U2" s="266"/>
      <c r="V2" s="266"/>
      <c r="W2" s="266"/>
      <c r="AB2" s="151"/>
      <c r="AC2" s="151"/>
      <c r="AD2" s="150"/>
      <c r="AE2" s="150"/>
      <c r="AF2" s="150"/>
      <c r="AG2" s="131"/>
      <c r="AI2" s="75"/>
      <c r="IM2"/>
    </row>
    <row r="3" spans="1:247" ht="20.100000000000001" customHeight="1">
      <c r="A3" s="257" t="s">
        <v>77</v>
      </c>
      <c r="B3" s="257"/>
      <c r="C3" s="257"/>
      <c r="D3" s="257"/>
      <c r="E3" s="257"/>
      <c r="F3" s="257"/>
      <c r="G3" s="257"/>
      <c r="H3" s="257"/>
      <c r="I3" s="148" t="s">
        <v>45</v>
      </c>
      <c r="J3" s="225"/>
      <c r="M3" s="227">
        <v>20</v>
      </c>
      <c r="N3" s="152" t="s">
        <v>78</v>
      </c>
      <c r="O3" s="227">
        <v>50</v>
      </c>
      <c r="P3" s="153" t="s">
        <v>46</v>
      </c>
      <c r="Q3" s="149"/>
      <c r="R3" s="149"/>
      <c r="S3" s="132"/>
      <c r="T3" s="228"/>
      <c r="U3" s="228"/>
      <c r="W3" s="148"/>
      <c r="X3" s="148"/>
      <c r="Y3" s="148"/>
      <c r="Z3" s="148"/>
      <c r="AA3" s="148"/>
      <c r="AB3" s="148"/>
      <c r="AC3" s="151"/>
      <c r="AD3" s="151"/>
      <c r="AE3" s="151"/>
      <c r="AF3" s="129"/>
      <c r="AG3" s="129"/>
      <c r="AH3" s="131"/>
    </row>
    <row r="4" spans="1:247" ht="20.100000000000001" customHeight="1">
      <c r="A4" s="258" t="s">
        <v>108</v>
      </c>
      <c r="B4" s="258"/>
      <c r="C4" s="258"/>
      <c r="D4" s="258"/>
      <c r="E4" s="258"/>
      <c r="F4" s="258"/>
      <c r="G4" s="258"/>
      <c r="H4" s="258"/>
      <c r="I4" s="148" t="s">
        <v>79</v>
      </c>
      <c r="J4" s="226"/>
      <c r="M4" s="148"/>
      <c r="N4" s="148" t="s">
        <v>26</v>
      </c>
      <c r="O4" s="148"/>
      <c r="P4" s="148"/>
      <c r="R4" s="148"/>
      <c r="S4" s="148" t="s">
        <v>47</v>
      </c>
      <c r="T4" s="148"/>
      <c r="U4" s="148"/>
      <c r="V4" s="148"/>
      <c r="W4" s="148"/>
      <c r="X4" s="148"/>
      <c r="Z4" s="148"/>
      <c r="AA4" s="148"/>
      <c r="AB4" s="148"/>
      <c r="AC4" s="151"/>
      <c r="AD4" s="151"/>
      <c r="AE4" s="151"/>
      <c r="AF4" s="129"/>
      <c r="AG4" s="129"/>
      <c r="AH4" s="131"/>
    </row>
    <row r="5" spans="1:247" ht="20.100000000000001" customHeight="1">
      <c r="A5" s="154" t="s">
        <v>48</v>
      </c>
      <c r="B5" s="155"/>
      <c r="C5" s="155"/>
      <c r="D5" s="155"/>
      <c r="E5" s="262" t="s">
        <v>57</v>
      </c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6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  <c r="DZ5" s="131"/>
      <c r="EA5" s="131"/>
      <c r="EB5" s="131"/>
      <c r="EC5" s="131"/>
      <c r="ED5" s="131"/>
      <c r="EE5" s="131"/>
      <c r="EF5" s="131"/>
      <c r="EG5" s="131"/>
      <c r="EH5" s="131"/>
      <c r="EI5" s="131"/>
      <c r="EJ5" s="131"/>
      <c r="EK5" s="131"/>
      <c r="EL5" s="131"/>
      <c r="EM5" s="131"/>
      <c r="EN5" s="131"/>
      <c r="EO5" s="131"/>
      <c r="EP5" s="131"/>
      <c r="EQ5" s="131"/>
      <c r="ER5" s="131"/>
      <c r="ES5" s="131"/>
      <c r="ET5" s="131"/>
      <c r="EU5" s="131"/>
      <c r="EV5" s="131"/>
      <c r="EW5" s="131"/>
      <c r="EX5" s="131"/>
      <c r="EY5" s="131"/>
      <c r="EZ5" s="131"/>
      <c r="FA5" s="131"/>
      <c r="FB5" s="131"/>
      <c r="FC5" s="131"/>
      <c r="FD5" s="131"/>
      <c r="FE5" s="131"/>
      <c r="FF5" s="131"/>
      <c r="FG5" s="131"/>
      <c r="FH5" s="131"/>
      <c r="FI5" s="131"/>
      <c r="FJ5" s="131"/>
      <c r="FK5" s="131"/>
      <c r="FL5" s="131"/>
      <c r="FM5" s="131"/>
      <c r="FN5" s="131"/>
      <c r="FO5" s="131"/>
      <c r="FP5" s="131"/>
      <c r="FQ5" s="131"/>
      <c r="FR5" s="131"/>
      <c r="FS5" s="131"/>
      <c r="FT5" s="131"/>
      <c r="FU5" s="131"/>
      <c r="FV5" s="131"/>
      <c r="FW5" s="131"/>
      <c r="FX5" s="131"/>
      <c r="FY5" s="131"/>
      <c r="FZ5" s="131"/>
      <c r="GA5" s="131"/>
      <c r="GB5" s="131"/>
      <c r="GC5" s="131"/>
      <c r="GD5" s="131"/>
      <c r="GE5" s="131"/>
      <c r="GF5" s="131"/>
      <c r="GG5" s="131"/>
      <c r="GH5" s="131"/>
      <c r="GI5" s="131"/>
      <c r="GJ5" s="131"/>
      <c r="GK5" s="131"/>
      <c r="GL5" s="131"/>
      <c r="GM5" s="131"/>
      <c r="GN5" s="131"/>
      <c r="GO5" s="131"/>
      <c r="GP5" s="131"/>
      <c r="GQ5" s="131"/>
      <c r="GR5" s="131"/>
      <c r="GS5" s="131"/>
      <c r="GT5" s="131"/>
      <c r="GU5" s="131"/>
      <c r="GV5" s="131"/>
      <c r="GW5" s="131"/>
      <c r="GX5" s="131"/>
      <c r="GY5" s="131"/>
      <c r="GZ5" s="131"/>
      <c r="HA5" s="131"/>
      <c r="HB5" s="131"/>
      <c r="HC5" s="131"/>
      <c r="HD5" s="131"/>
      <c r="HE5" s="131"/>
      <c r="HF5" s="131"/>
      <c r="HG5" s="131"/>
      <c r="HH5" s="131"/>
      <c r="HI5" s="131"/>
      <c r="HJ5" s="131"/>
      <c r="HK5" s="131"/>
      <c r="HL5" s="131"/>
      <c r="HM5" s="131"/>
      <c r="HN5" s="131"/>
      <c r="HO5" s="131"/>
      <c r="HP5" s="131"/>
      <c r="HQ5" s="131"/>
      <c r="HR5" s="131"/>
      <c r="HS5" s="131"/>
      <c r="HT5" s="131"/>
      <c r="HU5" s="131"/>
      <c r="HV5" s="131"/>
      <c r="HW5" s="131"/>
      <c r="HX5" s="131"/>
      <c r="HY5" s="131"/>
      <c r="HZ5" s="131"/>
      <c r="IA5" s="131"/>
      <c r="IB5" s="131"/>
      <c r="IC5" s="131"/>
      <c r="ID5" s="131"/>
      <c r="IE5" s="131"/>
      <c r="IF5" s="131"/>
      <c r="IG5" s="131"/>
      <c r="IH5" s="131"/>
      <c r="II5" s="131"/>
      <c r="IJ5" s="131"/>
      <c r="IK5" s="131"/>
      <c r="IL5" s="131"/>
      <c r="IM5" s="131"/>
    </row>
    <row r="6" spans="1:247" ht="20.100000000000001" customHeight="1">
      <c r="A6" s="154" t="s">
        <v>80</v>
      </c>
      <c r="B6" s="155"/>
      <c r="C6" s="155"/>
      <c r="D6" s="155"/>
      <c r="E6" s="252" t="s">
        <v>109</v>
      </c>
      <c r="F6" s="252"/>
      <c r="G6" s="252"/>
      <c r="H6" s="252"/>
      <c r="I6" s="252"/>
      <c r="J6" s="252"/>
      <c r="K6" s="252"/>
      <c r="L6" s="252"/>
      <c r="M6" s="154" t="s">
        <v>49</v>
      </c>
      <c r="N6" s="147"/>
      <c r="O6" s="155"/>
      <c r="P6" s="251" t="s">
        <v>100</v>
      </c>
      <c r="Q6" s="251"/>
      <c r="R6" s="251"/>
      <c r="S6" s="251"/>
      <c r="T6" s="251"/>
      <c r="U6" s="251"/>
      <c r="V6" s="251"/>
      <c r="W6" s="132"/>
      <c r="X6" s="132"/>
      <c r="Y6" s="132"/>
      <c r="Z6" s="132"/>
      <c r="AA6" s="132"/>
      <c r="AB6" s="155"/>
      <c r="AC6" s="155"/>
      <c r="AD6" s="156"/>
      <c r="AE6" s="131"/>
      <c r="AF6" s="131"/>
      <c r="AG6" s="131"/>
      <c r="AH6" s="132"/>
      <c r="AI6" s="132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  <c r="EM6" s="131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1"/>
      <c r="GA6" s="131"/>
      <c r="GB6" s="131"/>
      <c r="GC6" s="131"/>
      <c r="GD6" s="131"/>
      <c r="GE6" s="131"/>
      <c r="GF6" s="131"/>
      <c r="GG6" s="131"/>
      <c r="GH6" s="131"/>
      <c r="GI6" s="131"/>
      <c r="GJ6" s="131"/>
      <c r="GK6" s="131"/>
      <c r="GL6" s="131"/>
      <c r="GM6" s="131"/>
      <c r="GN6" s="131"/>
      <c r="GO6" s="131"/>
      <c r="GP6" s="131"/>
      <c r="GQ6" s="131"/>
      <c r="GR6" s="131"/>
      <c r="GS6" s="131"/>
      <c r="GT6" s="131"/>
      <c r="GU6" s="131"/>
      <c r="GV6" s="131"/>
      <c r="GW6" s="131"/>
      <c r="GX6" s="131"/>
      <c r="GY6" s="131"/>
      <c r="GZ6" s="131"/>
      <c r="HA6" s="131"/>
      <c r="HB6" s="131"/>
      <c r="HC6" s="131"/>
      <c r="HD6" s="131"/>
      <c r="HE6" s="131"/>
      <c r="HF6" s="131"/>
      <c r="HG6" s="131"/>
      <c r="HH6" s="131"/>
      <c r="HI6" s="131"/>
      <c r="HJ6" s="131"/>
      <c r="HK6" s="131"/>
      <c r="HL6" s="131"/>
      <c r="HM6" s="131"/>
      <c r="HN6" s="131"/>
      <c r="HO6" s="131"/>
      <c r="HP6" s="131"/>
      <c r="HQ6" s="131"/>
      <c r="HR6" s="131"/>
      <c r="HS6" s="131"/>
      <c r="HT6" s="131"/>
      <c r="HU6" s="131"/>
      <c r="HV6" s="131"/>
      <c r="HW6" s="131"/>
      <c r="HX6" s="131"/>
      <c r="HY6" s="131"/>
      <c r="HZ6" s="131"/>
      <c r="IA6" s="131"/>
      <c r="IB6" s="131"/>
      <c r="IC6" s="131"/>
      <c r="ID6" s="131"/>
      <c r="IE6" s="131"/>
      <c r="IF6" s="131"/>
      <c r="IG6" s="131"/>
      <c r="IH6" s="131"/>
      <c r="II6" s="131"/>
      <c r="IJ6" s="131"/>
      <c r="IK6" s="131"/>
      <c r="IL6" s="131"/>
      <c r="IM6" s="131"/>
    </row>
    <row r="7" spans="1:247" ht="20.100000000000001" customHeight="1">
      <c r="A7" s="154" t="s">
        <v>81</v>
      </c>
      <c r="B7" s="131"/>
      <c r="C7" s="267">
        <v>123</v>
      </c>
      <c r="D7" s="267"/>
      <c r="E7" s="267"/>
      <c r="F7" s="267"/>
      <c r="G7" s="267"/>
      <c r="H7" s="267"/>
      <c r="I7" s="255" t="s">
        <v>50</v>
      </c>
      <c r="J7" s="255"/>
      <c r="K7" s="255"/>
      <c r="L7" s="251">
        <v>456</v>
      </c>
      <c r="M7" s="251"/>
      <c r="N7" s="251"/>
      <c r="O7" s="251"/>
      <c r="P7" s="251"/>
      <c r="Q7" s="256" t="s">
        <v>52</v>
      </c>
      <c r="R7" s="256"/>
      <c r="S7" s="252"/>
      <c r="T7" s="252"/>
      <c r="U7" s="252"/>
      <c r="V7" s="252"/>
      <c r="W7" s="155"/>
      <c r="X7" s="155"/>
      <c r="Y7" s="155"/>
      <c r="Z7" s="155"/>
      <c r="AA7" s="155"/>
      <c r="AB7" s="155"/>
      <c r="AC7" s="155"/>
      <c r="AD7" s="156"/>
      <c r="AE7" s="157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31"/>
      <c r="FI7" s="131"/>
      <c r="FJ7" s="131"/>
      <c r="FK7" s="131"/>
      <c r="FL7" s="131"/>
      <c r="FM7" s="131"/>
      <c r="FN7" s="131"/>
      <c r="FO7" s="131"/>
      <c r="FP7" s="131"/>
      <c r="FQ7" s="131"/>
      <c r="FR7" s="131"/>
      <c r="FS7" s="131"/>
      <c r="FT7" s="131"/>
      <c r="FU7" s="131"/>
      <c r="FV7" s="131"/>
      <c r="FW7" s="131"/>
      <c r="FX7" s="131"/>
      <c r="FY7" s="131"/>
      <c r="FZ7" s="131"/>
      <c r="GA7" s="131"/>
      <c r="GB7" s="131"/>
      <c r="GC7" s="131"/>
      <c r="GD7" s="131"/>
      <c r="GE7" s="131"/>
      <c r="GF7" s="131"/>
      <c r="GG7" s="131"/>
      <c r="GH7" s="131"/>
      <c r="GI7" s="131"/>
      <c r="GJ7" s="131"/>
      <c r="GK7" s="131"/>
      <c r="GL7" s="131"/>
      <c r="GM7" s="131"/>
      <c r="GN7" s="131"/>
      <c r="GO7" s="131"/>
      <c r="GP7" s="131"/>
      <c r="GQ7" s="131"/>
      <c r="GR7" s="131"/>
      <c r="GS7" s="131"/>
      <c r="GT7" s="131"/>
      <c r="GU7" s="131"/>
      <c r="GV7" s="131"/>
      <c r="GW7" s="131"/>
      <c r="GX7" s="131"/>
      <c r="GY7" s="131"/>
      <c r="GZ7" s="131"/>
      <c r="HA7" s="131"/>
      <c r="HB7" s="131"/>
      <c r="HC7" s="131"/>
      <c r="HD7" s="131"/>
      <c r="HE7" s="131"/>
      <c r="HF7" s="131"/>
      <c r="HG7" s="131"/>
      <c r="HH7" s="131"/>
      <c r="HI7" s="131"/>
      <c r="HJ7" s="131"/>
      <c r="HK7" s="131"/>
      <c r="HL7" s="131"/>
      <c r="HM7" s="131"/>
      <c r="HN7" s="131"/>
      <c r="HO7" s="131"/>
      <c r="HP7" s="131"/>
      <c r="HQ7" s="131"/>
      <c r="HR7" s="131"/>
      <c r="HS7" s="131"/>
      <c r="HT7" s="131"/>
      <c r="HU7" s="131"/>
      <c r="HV7" s="131"/>
      <c r="HW7" s="131"/>
      <c r="HX7" s="131"/>
      <c r="HY7" s="131"/>
      <c r="HZ7" s="131"/>
      <c r="IA7" s="131"/>
      <c r="IB7" s="131"/>
      <c r="IC7" s="131"/>
      <c r="ID7" s="131"/>
      <c r="IE7" s="131"/>
      <c r="IF7" s="131"/>
      <c r="IG7" s="131"/>
      <c r="IH7" s="131"/>
      <c r="II7" s="131"/>
      <c r="IJ7" s="131"/>
      <c r="IK7" s="131"/>
      <c r="IL7" s="131"/>
      <c r="IM7" s="131"/>
    </row>
    <row r="8" spans="1:247" ht="20.100000000000001" customHeight="1">
      <c r="A8" s="158" t="s">
        <v>53</v>
      </c>
      <c r="B8" s="156"/>
      <c r="C8" s="230">
        <v>0</v>
      </c>
      <c r="D8" s="202" t="s">
        <v>44</v>
      </c>
      <c r="E8" s="230">
        <v>5</v>
      </c>
      <c r="F8" s="231" t="s">
        <v>35</v>
      </c>
      <c r="H8" s="159" t="s">
        <v>82</v>
      </c>
      <c r="I8" s="154"/>
      <c r="J8" s="229"/>
      <c r="K8" s="253">
        <v>1E-3</v>
      </c>
      <c r="L8" s="253"/>
      <c r="M8" s="229" t="s">
        <v>35</v>
      </c>
      <c r="N8" s="132"/>
      <c r="O8" s="154"/>
      <c r="P8" s="154"/>
      <c r="Q8" s="154"/>
      <c r="R8" s="154"/>
      <c r="S8" s="232"/>
      <c r="T8" s="232"/>
      <c r="U8" s="232"/>
      <c r="V8" s="232"/>
      <c r="W8" s="201"/>
      <c r="X8" s="154"/>
      <c r="Y8" s="154"/>
      <c r="Z8" s="154"/>
      <c r="AA8" s="154"/>
      <c r="AB8" s="156"/>
      <c r="AC8" s="156"/>
      <c r="AD8" s="156"/>
      <c r="AE8" s="131"/>
      <c r="AF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31"/>
      <c r="FI8" s="131"/>
      <c r="FJ8" s="131"/>
      <c r="FK8" s="131"/>
      <c r="FL8" s="131"/>
      <c r="FM8" s="131"/>
      <c r="FN8" s="131"/>
      <c r="FO8" s="131"/>
      <c r="FP8" s="131"/>
      <c r="FQ8" s="131"/>
      <c r="FR8" s="131"/>
      <c r="FS8" s="131"/>
      <c r="FT8" s="131"/>
      <c r="FU8" s="131"/>
      <c r="FV8" s="131"/>
      <c r="FW8" s="131"/>
      <c r="FX8" s="131"/>
      <c r="FY8" s="131"/>
      <c r="FZ8" s="131"/>
      <c r="GA8" s="131"/>
      <c r="GB8" s="131"/>
      <c r="GC8" s="131"/>
      <c r="GD8" s="131"/>
      <c r="GE8" s="131"/>
      <c r="GF8" s="131"/>
      <c r="GG8" s="131"/>
      <c r="GH8" s="131"/>
      <c r="GI8" s="131"/>
      <c r="GJ8" s="131"/>
      <c r="GK8" s="131"/>
      <c r="GL8" s="131"/>
      <c r="GM8" s="131"/>
      <c r="GN8" s="131"/>
      <c r="GO8" s="131"/>
      <c r="GP8" s="131"/>
      <c r="GQ8" s="131"/>
      <c r="GR8" s="131"/>
      <c r="GS8" s="131"/>
      <c r="GT8" s="131"/>
      <c r="GU8" s="131"/>
      <c r="GV8" s="131"/>
      <c r="GW8" s="131"/>
      <c r="GX8" s="131"/>
      <c r="GY8" s="131"/>
      <c r="GZ8" s="131"/>
      <c r="HA8" s="131"/>
      <c r="HB8" s="131"/>
      <c r="HC8" s="131"/>
      <c r="HD8" s="131"/>
      <c r="HE8" s="131"/>
      <c r="HF8" s="131"/>
      <c r="HG8" s="131"/>
      <c r="HH8" s="131"/>
      <c r="HI8" s="131"/>
      <c r="HJ8" s="131"/>
      <c r="HK8" s="131"/>
      <c r="HL8" s="131"/>
      <c r="HM8" s="131"/>
      <c r="HN8" s="131"/>
      <c r="HO8" s="131"/>
      <c r="HP8" s="131"/>
      <c r="HQ8" s="131"/>
      <c r="HR8" s="131"/>
      <c r="HS8" s="131"/>
      <c r="HT8" s="131"/>
      <c r="HU8" s="131"/>
      <c r="HV8" s="131"/>
      <c r="HW8" s="131"/>
      <c r="HX8" s="131"/>
      <c r="HY8" s="131"/>
      <c r="HZ8" s="131"/>
      <c r="IA8" s="131"/>
      <c r="IB8" s="131"/>
      <c r="IC8" s="131"/>
      <c r="ID8" s="131"/>
      <c r="IE8" s="131"/>
      <c r="IF8" s="131"/>
      <c r="IG8" s="131"/>
      <c r="IH8" s="131"/>
      <c r="II8" s="131"/>
      <c r="IJ8" s="131"/>
      <c r="IK8" s="131"/>
      <c r="IL8" s="131"/>
      <c r="IM8" s="131"/>
    </row>
    <row r="9" spans="1:247" ht="20.100000000000001" customHeight="1">
      <c r="A9" s="159" t="s">
        <v>83</v>
      </c>
      <c r="B9" s="159"/>
      <c r="C9" s="159"/>
      <c r="D9" s="159"/>
      <c r="E9" s="159"/>
      <c r="F9" s="158"/>
      <c r="G9" s="158" t="s">
        <v>84</v>
      </c>
      <c r="I9" s="131"/>
      <c r="J9" s="158" t="s">
        <v>85</v>
      </c>
      <c r="K9" s="131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154"/>
      <c r="X9" s="154"/>
      <c r="Y9" s="154"/>
      <c r="Z9" s="154"/>
      <c r="AA9" s="154"/>
      <c r="AB9" s="155"/>
      <c r="AC9" s="155"/>
      <c r="AD9" s="156"/>
      <c r="AE9" s="157"/>
      <c r="AF9" s="157"/>
      <c r="AG9" s="131"/>
      <c r="AH9" s="132"/>
      <c r="AI9" s="132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1"/>
      <c r="DY9" s="131"/>
      <c r="DZ9" s="131"/>
      <c r="EA9" s="131"/>
      <c r="EB9" s="131"/>
      <c r="EC9" s="131"/>
      <c r="ED9" s="131"/>
      <c r="EE9" s="131"/>
      <c r="EF9" s="131"/>
      <c r="EG9" s="131"/>
      <c r="EH9" s="131"/>
      <c r="EI9" s="131"/>
      <c r="EJ9" s="131"/>
      <c r="EK9" s="131"/>
      <c r="EL9" s="131"/>
      <c r="EM9" s="131"/>
      <c r="EN9" s="131"/>
      <c r="EO9" s="131"/>
      <c r="EP9" s="131"/>
      <c r="EQ9" s="131"/>
      <c r="ER9" s="131"/>
      <c r="ES9" s="131"/>
      <c r="ET9" s="131"/>
      <c r="EU9" s="131"/>
      <c r="EV9" s="131"/>
      <c r="EW9" s="131"/>
      <c r="EX9" s="131"/>
      <c r="EY9" s="131"/>
      <c r="EZ9" s="131"/>
      <c r="FA9" s="131"/>
      <c r="FB9" s="131"/>
      <c r="FC9" s="131"/>
      <c r="FD9" s="131"/>
      <c r="FE9" s="131"/>
      <c r="FF9" s="131"/>
      <c r="FG9" s="131"/>
      <c r="FH9" s="131"/>
      <c r="FI9" s="131"/>
      <c r="FJ9" s="131"/>
      <c r="FK9" s="131"/>
      <c r="FL9" s="131"/>
      <c r="FM9" s="131"/>
      <c r="FN9" s="131"/>
      <c r="FO9" s="131"/>
      <c r="FP9" s="131"/>
      <c r="FQ9" s="131"/>
      <c r="FR9" s="131"/>
      <c r="FS9" s="131"/>
      <c r="FT9" s="131"/>
      <c r="FU9" s="131"/>
      <c r="FV9" s="131"/>
      <c r="FW9" s="131"/>
      <c r="FX9" s="131"/>
      <c r="FY9" s="131"/>
      <c r="FZ9" s="131"/>
      <c r="GA9" s="131"/>
      <c r="GB9" s="131"/>
      <c r="GC9" s="131"/>
      <c r="GD9" s="131"/>
      <c r="GE9" s="131"/>
      <c r="GF9" s="131"/>
      <c r="GG9" s="131"/>
      <c r="GH9" s="131"/>
      <c r="GI9" s="131"/>
      <c r="GJ9" s="131"/>
      <c r="GK9" s="131"/>
      <c r="GL9" s="131"/>
      <c r="GM9" s="131"/>
      <c r="GN9" s="131"/>
      <c r="GO9" s="131"/>
      <c r="GP9" s="131"/>
      <c r="GQ9" s="131"/>
      <c r="GR9" s="131"/>
      <c r="GS9" s="131"/>
      <c r="GT9" s="131"/>
      <c r="GU9" s="131"/>
      <c r="GV9" s="131"/>
      <c r="GW9" s="131"/>
      <c r="GX9" s="131"/>
      <c r="GY9" s="131"/>
      <c r="GZ9" s="131"/>
      <c r="HA9" s="131"/>
      <c r="HB9" s="131"/>
      <c r="HC9" s="131"/>
      <c r="HD9" s="131"/>
      <c r="HE9" s="131"/>
      <c r="HF9" s="131"/>
      <c r="HG9" s="131"/>
      <c r="HH9" s="131"/>
      <c r="HI9" s="131"/>
      <c r="HJ9" s="131"/>
      <c r="HK9" s="131"/>
      <c r="HL9" s="131"/>
      <c r="HM9" s="131"/>
      <c r="HN9" s="131"/>
      <c r="HO9" s="131"/>
      <c r="HP9" s="131"/>
      <c r="HQ9" s="131"/>
      <c r="HR9" s="131"/>
      <c r="HS9" s="131"/>
      <c r="HT9" s="131"/>
      <c r="HU9" s="131"/>
      <c r="HV9" s="131"/>
      <c r="HW9" s="131"/>
      <c r="HX9" s="131"/>
      <c r="HY9" s="131"/>
      <c r="HZ9" s="131"/>
      <c r="IA9" s="131"/>
      <c r="IB9" s="131"/>
      <c r="IC9" s="131"/>
      <c r="ID9" s="131"/>
      <c r="IE9" s="131"/>
      <c r="IF9" s="131"/>
      <c r="IG9" s="131"/>
      <c r="IH9" s="131"/>
      <c r="II9" s="131"/>
      <c r="IJ9" s="131"/>
      <c r="IK9" s="131"/>
      <c r="IL9" s="131"/>
      <c r="IM9" s="131"/>
    </row>
    <row r="10" spans="1:247" ht="9.75" customHeight="1">
      <c r="A10" s="160"/>
      <c r="B10" s="160"/>
      <c r="C10" s="160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6"/>
      <c r="AB10" s="156"/>
      <c r="AC10" s="156"/>
      <c r="AD10" s="156"/>
      <c r="AE10" s="157"/>
      <c r="AF10" s="157"/>
      <c r="AG10" s="131"/>
      <c r="AH10" s="132"/>
      <c r="AI10" s="132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1"/>
      <c r="EX10" s="131"/>
      <c r="EY10" s="131"/>
      <c r="EZ10" s="131"/>
      <c r="FA10" s="131"/>
      <c r="FB10" s="131"/>
      <c r="FC10" s="131"/>
      <c r="FD10" s="131"/>
      <c r="FE10" s="131"/>
      <c r="FF10" s="131"/>
      <c r="FG10" s="131"/>
      <c r="FH10" s="131"/>
      <c r="FI10" s="131"/>
      <c r="FJ10" s="131"/>
      <c r="FK10" s="131"/>
      <c r="FL10" s="131"/>
      <c r="FM10" s="131"/>
      <c r="FN10" s="131"/>
      <c r="FO10" s="131"/>
      <c r="FP10" s="131"/>
      <c r="FQ10" s="131"/>
      <c r="FR10" s="131"/>
      <c r="FS10" s="131"/>
      <c r="FT10" s="131"/>
      <c r="FU10" s="131"/>
      <c r="FV10" s="131"/>
      <c r="FW10" s="131"/>
      <c r="FX10" s="131"/>
      <c r="FY10" s="131"/>
      <c r="FZ10" s="131"/>
      <c r="GA10" s="131"/>
      <c r="GB10" s="131"/>
      <c r="GC10" s="131"/>
      <c r="GD10" s="131"/>
      <c r="GE10" s="131"/>
      <c r="GF10" s="131"/>
      <c r="GG10" s="131"/>
      <c r="GH10" s="131"/>
      <c r="GI10" s="131"/>
      <c r="GJ10" s="131"/>
      <c r="GK10" s="131"/>
      <c r="GL10" s="131"/>
      <c r="GM10" s="131"/>
      <c r="GN10" s="131"/>
      <c r="GO10" s="131"/>
      <c r="GP10" s="131"/>
      <c r="GQ10" s="131"/>
      <c r="GR10" s="131"/>
      <c r="GS10" s="131"/>
      <c r="GT10" s="131"/>
      <c r="GU10" s="131"/>
      <c r="GV10" s="131"/>
      <c r="GW10" s="131"/>
      <c r="GX10" s="131"/>
      <c r="GY10" s="131"/>
      <c r="GZ10" s="131"/>
      <c r="HA10" s="131"/>
      <c r="HB10" s="131"/>
      <c r="HC10" s="131"/>
      <c r="HD10" s="131"/>
      <c r="HE10" s="131"/>
      <c r="HF10" s="131"/>
      <c r="HG10" s="131"/>
      <c r="HH10" s="131"/>
      <c r="HI10" s="131"/>
      <c r="HJ10" s="131"/>
      <c r="HK10" s="131"/>
      <c r="HL10" s="131"/>
      <c r="HM10" s="131"/>
      <c r="HN10" s="131"/>
      <c r="HO10" s="131"/>
      <c r="HP10" s="131"/>
      <c r="HQ10" s="131"/>
      <c r="HR10" s="131"/>
      <c r="HS10" s="131"/>
      <c r="HT10" s="131"/>
      <c r="HU10" s="131"/>
      <c r="HV10" s="131"/>
      <c r="HW10" s="131"/>
      <c r="HX10" s="131"/>
      <c r="HY10" s="131"/>
      <c r="HZ10" s="131"/>
      <c r="IA10" s="131"/>
      <c r="IB10" s="131"/>
      <c r="IC10" s="131"/>
      <c r="ID10" s="131"/>
      <c r="IE10" s="131"/>
      <c r="IF10" s="131"/>
      <c r="IG10" s="131"/>
      <c r="IH10" s="131"/>
      <c r="II10" s="131"/>
      <c r="IJ10" s="131"/>
      <c r="IK10" s="131"/>
      <c r="IL10" s="131"/>
      <c r="IM10" s="131"/>
    </row>
    <row r="11" spans="1:247" ht="20.100000000000001" customHeight="1">
      <c r="A11" s="158" t="s">
        <v>86</v>
      </c>
      <c r="B11" s="158"/>
      <c r="C11" s="158"/>
      <c r="D11" s="158"/>
      <c r="E11" s="158"/>
      <c r="F11" s="262" t="s">
        <v>110</v>
      </c>
      <c r="G11" s="262"/>
      <c r="H11" s="262"/>
      <c r="I11" s="262"/>
      <c r="J11" s="262"/>
      <c r="K11" s="262"/>
      <c r="L11" s="201" t="s">
        <v>87</v>
      </c>
      <c r="M11" s="155"/>
      <c r="N11" s="155"/>
      <c r="O11" s="262" t="s">
        <v>111</v>
      </c>
      <c r="P11" s="262"/>
      <c r="Q11" s="262"/>
      <c r="R11" s="262"/>
      <c r="S11" s="262"/>
      <c r="T11" s="262"/>
      <c r="U11" s="155"/>
      <c r="V11" s="155"/>
      <c r="W11" s="155"/>
      <c r="X11" s="155"/>
      <c r="Y11" s="155"/>
      <c r="Z11" s="155"/>
      <c r="AA11" s="155"/>
      <c r="AB11" s="156"/>
      <c r="AC11" s="156"/>
      <c r="AD11" s="156"/>
      <c r="AE11" s="163"/>
      <c r="AF11" s="163"/>
      <c r="AG11" s="131"/>
      <c r="AH11" s="132"/>
      <c r="AI11" s="132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31"/>
      <c r="EC11" s="131"/>
      <c r="ED11" s="131"/>
      <c r="EE11" s="131"/>
      <c r="EF11" s="131"/>
      <c r="EG11" s="131"/>
      <c r="EH11" s="131"/>
      <c r="EI11" s="131"/>
      <c r="EJ11" s="131"/>
      <c r="EK11" s="131"/>
      <c r="EL11" s="131"/>
      <c r="EM11" s="131"/>
      <c r="EN11" s="131"/>
      <c r="EO11" s="131"/>
      <c r="EP11" s="131"/>
      <c r="EQ11" s="131"/>
      <c r="ER11" s="131"/>
      <c r="ES11" s="131"/>
      <c r="ET11" s="131"/>
      <c r="EU11" s="131"/>
      <c r="EV11" s="131"/>
      <c r="EW11" s="131"/>
      <c r="EX11" s="131"/>
      <c r="EY11" s="131"/>
      <c r="EZ11" s="131"/>
      <c r="FA11" s="131"/>
      <c r="FB11" s="131"/>
      <c r="FC11" s="131"/>
      <c r="FD11" s="131"/>
      <c r="FE11" s="131"/>
      <c r="FF11" s="131"/>
      <c r="FG11" s="131"/>
      <c r="FH11" s="131"/>
      <c r="FI11" s="131"/>
      <c r="FJ11" s="131"/>
      <c r="FK11" s="131"/>
      <c r="FL11" s="131"/>
      <c r="FM11" s="131"/>
      <c r="FN11" s="131"/>
      <c r="FO11" s="131"/>
      <c r="FP11" s="131"/>
      <c r="FQ11" s="131"/>
      <c r="FR11" s="131"/>
      <c r="FS11" s="131"/>
      <c r="FT11" s="131"/>
      <c r="FU11" s="131"/>
      <c r="FV11" s="131"/>
      <c r="FW11" s="131"/>
      <c r="FX11" s="131"/>
      <c r="FY11" s="131"/>
      <c r="FZ11" s="131"/>
      <c r="GA11" s="131"/>
      <c r="GB11" s="131"/>
      <c r="GC11" s="131"/>
      <c r="GD11" s="131"/>
      <c r="GE11" s="131"/>
      <c r="GF11" s="131"/>
      <c r="GG11" s="131"/>
      <c r="GH11" s="131"/>
      <c r="GI11" s="131"/>
      <c r="GJ11" s="131"/>
      <c r="GK11" s="131"/>
      <c r="GL11" s="131"/>
      <c r="GM11" s="131"/>
      <c r="GN11" s="131"/>
      <c r="GO11" s="131"/>
      <c r="GP11" s="131"/>
      <c r="GQ11" s="131"/>
      <c r="GR11" s="131"/>
      <c r="GS11" s="131"/>
      <c r="GT11" s="131"/>
      <c r="GU11" s="131"/>
      <c r="GV11" s="131"/>
      <c r="GW11" s="131"/>
      <c r="GX11" s="131"/>
      <c r="GY11" s="131"/>
      <c r="GZ11" s="131"/>
      <c r="HA11" s="131"/>
      <c r="HB11" s="131"/>
      <c r="HC11" s="131"/>
      <c r="HD11" s="131"/>
      <c r="HE11" s="131"/>
      <c r="HF11" s="131"/>
      <c r="HG11" s="131"/>
      <c r="HH11" s="131"/>
      <c r="HI11" s="131"/>
      <c r="HJ11" s="131"/>
      <c r="HK11" s="131"/>
      <c r="HL11" s="131"/>
      <c r="HM11" s="131"/>
      <c r="HN11" s="131"/>
      <c r="HO11" s="131"/>
      <c r="HP11" s="131"/>
      <c r="HQ11" s="131"/>
      <c r="HR11" s="131"/>
      <c r="HS11" s="131"/>
      <c r="HT11" s="131"/>
      <c r="HU11" s="131"/>
      <c r="HV11" s="131"/>
      <c r="HW11" s="131"/>
      <c r="HX11" s="131"/>
      <c r="HY11" s="131"/>
      <c r="HZ11" s="131"/>
      <c r="IA11" s="131"/>
      <c r="IB11" s="131"/>
      <c r="IC11" s="131"/>
      <c r="ID11" s="131"/>
      <c r="IE11" s="131"/>
      <c r="IF11" s="131"/>
      <c r="IG11" s="131"/>
      <c r="IH11" s="131"/>
      <c r="II11" s="131"/>
      <c r="IJ11" s="131"/>
      <c r="IK11" s="131"/>
      <c r="IL11" s="131"/>
      <c r="IM11" s="131"/>
    </row>
    <row r="12" spans="1:247" ht="9.75" customHeight="1">
      <c r="A12" s="158"/>
      <c r="B12" s="158"/>
      <c r="C12" s="158"/>
      <c r="D12" s="158"/>
      <c r="E12" s="158"/>
      <c r="F12" s="158"/>
      <c r="G12" s="164"/>
      <c r="H12" s="155"/>
      <c r="I12" s="155"/>
      <c r="J12" s="155"/>
      <c r="K12" s="155"/>
      <c r="L12" s="155"/>
      <c r="M12" s="155"/>
      <c r="N12" s="155"/>
      <c r="O12" s="156"/>
      <c r="P12" s="156"/>
      <c r="Q12" s="154"/>
      <c r="R12" s="162"/>
      <c r="S12" s="162"/>
      <c r="T12" s="155"/>
      <c r="U12" s="155"/>
      <c r="V12" s="155"/>
      <c r="W12" s="155"/>
      <c r="X12" s="155"/>
      <c r="Y12" s="155"/>
      <c r="Z12" s="155"/>
      <c r="AA12" s="155"/>
      <c r="AB12" s="156"/>
      <c r="AC12" s="156"/>
      <c r="AD12" s="156"/>
      <c r="AE12" s="131"/>
      <c r="AF12" s="131"/>
      <c r="AG12" s="131"/>
      <c r="AH12" s="95"/>
      <c r="AI12" s="95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31"/>
      <c r="GJ12" s="131"/>
      <c r="GK12" s="131"/>
      <c r="GL12" s="131"/>
      <c r="GM12" s="131"/>
      <c r="GN12" s="131"/>
      <c r="GO12" s="131"/>
      <c r="GP12" s="131"/>
      <c r="GQ12" s="131"/>
      <c r="GR12" s="131"/>
      <c r="GS12" s="131"/>
      <c r="GT12" s="131"/>
      <c r="GU12" s="131"/>
      <c r="GV12" s="131"/>
      <c r="GW12" s="131"/>
      <c r="GX12" s="131"/>
      <c r="GY12" s="131"/>
      <c r="GZ12" s="131"/>
      <c r="HA12" s="131"/>
      <c r="HB12" s="131"/>
      <c r="HC12" s="131"/>
      <c r="HD12" s="131"/>
      <c r="HE12" s="131"/>
      <c r="HF12" s="131"/>
      <c r="HG12" s="131"/>
      <c r="HH12" s="131"/>
      <c r="HI12" s="131"/>
      <c r="HJ12" s="131"/>
      <c r="HK12" s="131"/>
      <c r="HL12" s="131"/>
      <c r="HM12" s="131"/>
      <c r="HN12" s="131"/>
      <c r="HO12" s="131"/>
      <c r="HP12" s="131"/>
      <c r="HQ12" s="131"/>
      <c r="HR12" s="131"/>
      <c r="HS12" s="131"/>
      <c r="HT12" s="131"/>
      <c r="HU12" s="131"/>
      <c r="HV12" s="131"/>
      <c r="HW12" s="131"/>
      <c r="HX12" s="131"/>
      <c r="HY12" s="131"/>
      <c r="HZ12" s="131"/>
      <c r="IA12" s="131"/>
      <c r="IB12" s="131"/>
      <c r="IC12" s="131"/>
      <c r="ID12" s="131"/>
      <c r="IE12" s="131"/>
      <c r="IF12" s="131"/>
      <c r="IG12" s="131"/>
      <c r="IH12" s="131"/>
      <c r="II12" s="131"/>
      <c r="IJ12" s="131"/>
      <c r="IK12" s="131"/>
      <c r="IL12" s="131"/>
      <c r="IM12" s="131"/>
    </row>
    <row r="13" spans="1:247" ht="20.100000000000001" customHeight="1">
      <c r="A13" s="131"/>
      <c r="B13" s="131"/>
      <c r="C13" s="165"/>
      <c r="D13" s="131"/>
      <c r="E13" s="131"/>
      <c r="F13" s="131"/>
      <c r="G13" s="131"/>
      <c r="H13" s="131"/>
      <c r="I13" s="131"/>
      <c r="J13" s="131"/>
      <c r="K13" s="131"/>
      <c r="L13" s="131"/>
      <c r="Q13" s="131"/>
      <c r="T13" s="270"/>
      <c r="U13" s="270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</row>
    <row r="14" spans="1:247" ht="20.100000000000001" customHeight="1">
      <c r="A14" s="131"/>
      <c r="B14" s="131"/>
      <c r="C14" s="131"/>
      <c r="U14" s="269" t="s">
        <v>88</v>
      </c>
      <c r="V14" s="269"/>
      <c r="W14" s="130" t="s">
        <v>35</v>
      </c>
    </row>
    <row r="15" spans="1:247" ht="20.100000000000001" customHeight="1">
      <c r="A15" s="247" t="s">
        <v>54</v>
      </c>
      <c r="B15" s="248"/>
      <c r="C15" s="263" t="s">
        <v>112</v>
      </c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5"/>
      <c r="R15" s="268" t="s">
        <v>69</v>
      </c>
      <c r="S15" s="268"/>
      <c r="T15" s="268"/>
      <c r="U15" s="268" t="s">
        <v>30</v>
      </c>
      <c r="V15" s="268"/>
      <c r="W15" s="268"/>
    </row>
    <row r="16" spans="1:247" ht="20.100000000000001" customHeight="1">
      <c r="A16" s="249" t="s">
        <v>33</v>
      </c>
      <c r="B16" s="250"/>
      <c r="C16" s="263" t="s">
        <v>74</v>
      </c>
      <c r="D16" s="264"/>
      <c r="E16" s="265"/>
      <c r="F16" s="263" t="s">
        <v>113</v>
      </c>
      <c r="G16" s="264"/>
      <c r="H16" s="265"/>
      <c r="I16" s="263" t="s">
        <v>114</v>
      </c>
      <c r="J16" s="264"/>
      <c r="K16" s="265"/>
      <c r="L16" s="263" t="s">
        <v>115</v>
      </c>
      <c r="M16" s="264"/>
      <c r="N16" s="265"/>
      <c r="O16" s="263" t="s">
        <v>55</v>
      </c>
      <c r="P16" s="264"/>
      <c r="Q16" s="265"/>
      <c r="R16" s="268"/>
      <c r="S16" s="268"/>
      <c r="T16" s="268"/>
      <c r="U16" s="268"/>
      <c r="V16" s="268"/>
      <c r="W16" s="268"/>
    </row>
    <row r="17" spans="1:23" ht="23.1" customHeight="1">
      <c r="A17" s="241">
        <v>2</v>
      </c>
      <c r="B17" s="242"/>
      <c r="C17" s="245">
        <v>2</v>
      </c>
      <c r="D17" s="245"/>
      <c r="E17" s="245"/>
      <c r="F17" s="245">
        <f t="shared" ref="F17:F28" si="0">C17</f>
        <v>2</v>
      </c>
      <c r="G17" s="245"/>
      <c r="H17" s="245"/>
      <c r="I17" s="245">
        <f t="shared" ref="I17:I28" si="1">F17</f>
        <v>2</v>
      </c>
      <c r="J17" s="245"/>
      <c r="K17" s="245"/>
      <c r="L17" s="245">
        <f t="shared" ref="L17:L28" si="2">I17</f>
        <v>2</v>
      </c>
      <c r="M17" s="245"/>
      <c r="N17" s="245"/>
      <c r="O17" s="244">
        <f>AVERAGE(C17:N17)</f>
        <v>2</v>
      </c>
      <c r="P17" s="244"/>
      <c r="Q17" s="244"/>
      <c r="R17" s="243">
        <f>O17-A17</f>
        <v>0</v>
      </c>
      <c r="S17" s="243"/>
      <c r="T17" s="243"/>
      <c r="U17" s="246">
        <f>_xlfn.STDEV.S(C17:N17)/SQRT(4)</f>
        <v>0</v>
      </c>
      <c r="V17" s="246"/>
      <c r="W17" s="246"/>
    </row>
    <row r="18" spans="1:23" ht="23.1" customHeight="1">
      <c r="A18" s="241">
        <v>3</v>
      </c>
      <c r="B18" s="242"/>
      <c r="C18" s="245">
        <v>3</v>
      </c>
      <c r="D18" s="245"/>
      <c r="E18" s="245"/>
      <c r="F18" s="245">
        <f t="shared" si="0"/>
        <v>3</v>
      </c>
      <c r="G18" s="245"/>
      <c r="H18" s="245"/>
      <c r="I18" s="245">
        <f t="shared" si="1"/>
        <v>3</v>
      </c>
      <c r="J18" s="245"/>
      <c r="K18" s="245"/>
      <c r="L18" s="245">
        <f t="shared" si="2"/>
        <v>3</v>
      </c>
      <c r="M18" s="245"/>
      <c r="N18" s="245"/>
      <c r="O18" s="244">
        <f t="shared" ref="O18:O28" si="3">AVERAGE(C18:N18)</f>
        <v>3</v>
      </c>
      <c r="P18" s="244"/>
      <c r="Q18" s="244"/>
      <c r="R18" s="243">
        <f t="shared" ref="R18:R28" si="4">O18-A18</f>
        <v>0</v>
      </c>
      <c r="S18" s="243"/>
      <c r="T18" s="243"/>
      <c r="U18" s="246">
        <f t="shared" ref="U18:U28" si="5">_xlfn.STDEV.S(C18:N18)/SQRT(4)</f>
        <v>0</v>
      </c>
      <c r="V18" s="246"/>
      <c r="W18" s="246"/>
    </row>
    <row r="19" spans="1:23" ht="23.1" customHeight="1">
      <c r="A19" s="241">
        <v>4</v>
      </c>
      <c r="B19" s="242"/>
      <c r="C19" s="245">
        <v>4</v>
      </c>
      <c r="D19" s="245"/>
      <c r="E19" s="245"/>
      <c r="F19" s="245">
        <f t="shared" si="0"/>
        <v>4</v>
      </c>
      <c r="G19" s="245"/>
      <c r="H19" s="245"/>
      <c r="I19" s="245">
        <f t="shared" si="1"/>
        <v>4</v>
      </c>
      <c r="J19" s="245"/>
      <c r="K19" s="245"/>
      <c r="L19" s="245">
        <f t="shared" si="2"/>
        <v>4</v>
      </c>
      <c r="M19" s="245"/>
      <c r="N19" s="245"/>
      <c r="O19" s="244">
        <f t="shared" si="3"/>
        <v>4</v>
      </c>
      <c r="P19" s="244"/>
      <c r="Q19" s="244"/>
      <c r="R19" s="243">
        <f t="shared" si="4"/>
        <v>0</v>
      </c>
      <c r="S19" s="243"/>
      <c r="T19" s="243"/>
      <c r="U19" s="246">
        <f t="shared" si="5"/>
        <v>0</v>
      </c>
      <c r="V19" s="246"/>
      <c r="W19" s="246"/>
    </row>
    <row r="20" spans="1:23" ht="23.1" customHeight="1">
      <c r="A20" s="241">
        <v>5</v>
      </c>
      <c r="B20" s="242"/>
      <c r="C20" s="245">
        <v>5</v>
      </c>
      <c r="D20" s="245"/>
      <c r="E20" s="245"/>
      <c r="F20" s="245">
        <f t="shared" si="0"/>
        <v>5</v>
      </c>
      <c r="G20" s="245"/>
      <c r="H20" s="245"/>
      <c r="I20" s="245">
        <f t="shared" si="1"/>
        <v>5</v>
      </c>
      <c r="J20" s="245"/>
      <c r="K20" s="245"/>
      <c r="L20" s="245">
        <f t="shared" si="2"/>
        <v>5</v>
      </c>
      <c r="M20" s="245"/>
      <c r="N20" s="245"/>
      <c r="O20" s="244">
        <f t="shared" si="3"/>
        <v>5</v>
      </c>
      <c r="P20" s="244"/>
      <c r="Q20" s="244"/>
      <c r="R20" s="243">
        <f t="shared" si="4"/>
        <v>0</v>
      </c>
      <c r="S20" s="243"/>
      <c r="T20" s="243"/>
      <c r="U20" s="246">
        <f t="shared" si="5"/>
        <v>0</v>
      </c>
      <c r="V20" s="246"/>
      <c r="W20" s="246"/>
    </row>
    <row r="21" spans="1:23" ht="23.1" customHeight="1">
      <c r="A21" s="241">
        <v>10</v>
      </c>
      <c r="B21" s="242"/>
      <c r="C21" s="245">
        <v>6</v>
      </c>
      <c r="D21" s="245"/>
      <c r="E21" s="245"/>
      <c r="F21" s="245">
        <f t="shared" si="0"/>
        <v>6</v>
      </c>
      <c r="G21" s="245"/>
      <c r="H21" s="245"/>
      <c r="I21" s="245">
        <f t="shared" si="1"/>
        <v>6</v>
      </c>
      <c r="J21" s="245"/>
      <c r="K21" s="245"/>
      <c r="L21" s="245">
        <f t="shared" si="2"/>
        <v>6</v>
      </c>
      <c r="M21" s="245"/>
      <c r="N21" s="245"/>
      <c r="O21" s="244">
        <f t="shared" si="3"/>
        <v>6</v>
      </c>
      <c r="P21" s="244"/>
      <c r="Q21" s="244"/>
      <c r="R21" s="243">
        <f t="shared" si="4"/>
        <v>-4</v>
      </c>
      <c r="S21" s="243"/>
      <c r="T21" s="243"/>
      <c r="U21" s="246">
        <f t="shared" si="5"/>
        <v>0</v>
      </c>
      <c r="V21" s="246"/>
      <c r="W21" s="246"/>
    </row>
    <row r="22" spans="1:23" ht="23.1" customHeight="1">
      <c r="A22" s="241">
        <v>20</v>
      </c>
      <c r="B22" s="242"/>
      <c r="C22" s="245">
        <v>7</v>
      </c>
      <c r="D22" s="245"/>
      <c r="E22" s="245"/>
      <c r="F22" s="245">
        <f t="shared" si="0"/>
        <v>7</v>
      </c>
      <c r="G22" s="245"/>
      <c r="H22" s="245"/>
      <c r="I22" s="245">
        <f t="shared" si="1"/>
        <v>7</v>
      </c>
      <c r="J22" s="245"/>
      <c r="K22" s="245"/>
      <c r="L22" s="245">
        <f t="shared" si="2"/>
        <v>7</v>
      </c>
      <c r="M22" s="245"/>
      <c r="N22" s="245"/>
      <c r="O22" s="244">
        <f t="shared" si="3"/>
        <v>7</v>
      </c>
      <c r="P22" s="244"/>
      <c r="Q22" s="244"/>
      <c r="R22" s="243">
        <f t="shared" si="4"/>
        <v>-13</v>
      </c>
      <c r="S22" s="243"/>
      <c r="T22" s="243"/>
      <c r="U22" s="246">
        <f t="shared" si="5"/>
        <v>0</v>
      </c>
      <c r="V22" s="246"/>
      <c r="W22" s="246"/>
    </row>
    <row r="23" spans="1:23" ht="23.1" customHeight="1">
      <c r="A23" s="241">
        <v>50</v>
      </c>
      <c r="B23" s="242"/>
      <c r="C23" s="245">
        <v>8</v>
      </c>
      <c r="D23" s="245"/>
      <c r="E23" s="245"/>
      <c r="F23" s="245">
        <f t="shared" si="0"/>
        <v>8</v>
      </c>
      <c r="G23" s="245"/>
      <c r="H23" s="245"/>
      <c r="I23" s="245">
        <f t="shared" si="1"/>
        <v>8</v>
      </c>
      <c r="J23" s="245"/>
      <c r="K23" s="245"/>
      <c r="L23" s="245">
        <f t="shared" si="2"/>
        <v>8</v>
      </c>
      <c r="M23" s="245"/>
      <c r="N23" s="245"/>
      <c r="O23" s="244">
        <f t="shared" si="3"/>
        <v>8</v>
      </c>
      <c r="P23" s="244"/>
      <c r="Q23" s="244"/>
      <c r="R23" s="243">
        <f t="shared" si="4"/>
        <v>-42</v>
      </c>
      <c r="S23" s="243"/>
      <c r="T23" s="243"/>
      <c r="U23" s="246">
        <f t="shared" si="5"/>
        <v>0</v>
      </c>
      <c r="V23" s="246"/>
      <c r="W23" s="246"/>
    </row>
    <row r="24" spans="1:23" ht="23.1" customHeight="1">
      <c r="A24" s="241">
        <v>100</v>
      </c>
      <c r="B24" s="242"/>
      <c r="C24" s="245">
        <v>9</v>
      </c>
      <c r="D24" s="245"/>
      <c r="E24" s="245"/>
      <c r="F24" s="245">
        <f t="shared" si="0"/>
        <v>9</v>
      </c>
      <c r="G24" s="245"/>
      <c r="H24" s="245"/>
      <c r="I24" s="245">
        <f t="shared" si="1"/>
        <v>9</v>
      </c>
      <c r="J24" s="245"/>
      <c r="K24" s="245"/>
      <c r="L24" s="245">
        <f t="shared" si="2"/>
        <v>9</v>
      </c>
      <c r="M24" s="245"/>
      <c r="N24" s="245"/>
      <c r="O24" s="244">
        <f t="shared" si="3"/>
        <v>9</v>
      </c>
      <c r="P24" s="244"/>
      <c r="Q24" s="244"/>
      <c r="R24" s="243">
        <f t="shared" si="4"/>
        <v>-91</v>
      </c>
      <c r="S24" s="243"/>
      <c r="T24" s="243"/>
      <c r="U24" s="246">
        <f t="shared" si="5"/>
        <v>0</v>
      </c>
      <c r="V24" s="246"/>
      <c r="W24" s="246"/>
    </row>
    <row r="25" spans="1:23" ht="23.1" customHeight="1">
      <c r="A25" s="241">
        <v>150</v>
      </c>
      <c r="B25" s="242"/>
      <c r="C25" s="245">
        <v>10</v>
      </c>
      <c r="D25" s="245"/>
      <c r="E25" s="245"/>
      <c r="F25" s="245">
        <f t="shared" si="0"/>
        <v>10</v>
      </c>
      <c r="G25" s="245"/>
      <c r="H25" s="245"/>
      <c r="I25" s="245">
        <f t="shared" si="1"/>
        <v>10</v>
      </c>
      <c r="J25" s="245"/>
      <c r="K25" s="245"/>
      <c r="L25" s="245">
        <f t="shared" si="2"/>
        <v>10</v>
      </c>
      <c r="M25" s="245"/>
      <c r="N25" s="245"/>
      <c r="O25" s="244">
        <f t="shared" si="3"/>
        <v>10</v>
      </c>
      <c r="P25" s="244"/>
      <c r="Q25" s="244"/>
      <c r="R25" s="243">
        <f t="shared" si="4"/>
        <v>-140</v>
      </c>
      <c r="S25" s="243"/>
      <c r="T25" s="243"/>
      <c r="U25" s="246">
        <f t="shared" si="5"/>
        <v>0</v>
      </c>
      <c r="V25" s="246"/>
      <c r="W25" s="246"/>
    </row>
    <row r="26" spans="1:23" ht="23.1" customHeight="1">
      <c r="A26" s="241">
        <v>200</v>
      </c>
      <c r="B26" s="242"/>
      <c r="C26" s="245">
        <v>11</v>
      </c>
      <c r="D26" s="245"/>
      <c r="E26" s="245"/>
      <c r="F26" s="245">
        <f t="shared" si="0"/>
        <v>11</v>
      </c>
      <c r="G26" s="245"/>
      <c r="H26" s="245"/>
      <c r="I26" s="245">
        <f t="shared" si="1"/>
        <v>11</v>
      </c>
      <c r="J26" s="245"/>
      <c r="K26" s="245"/>
      <c r="L26" s="245">
        <f t="shared" si="2"/>
        <v>11</v>
      </c>
      <c r="M26" s="245"/>
      <c r="N26" s="245"/>
      <c r="O26" s="244">
        <f t="shared" si="3"/>
        <v>11</v>
      </c>
      <c r="P26" s="244"/>
      <c r="Q26" s="244"/>
      <c r="R26" s="243">
        <f t="shared" si="4"/>
        <v>-189</v>
      </c>
      <c r="S26" s="243"/>
      <c r="T26" s="243"/>
      <c r="U26" s="246">
        <f t="shared" si="5"/>
        <v>0</v>
      </c>
      <c r="V26" s="246"/>
      <c r="W26" s="246"/>
    </row>
    <row r="27" spans="1:23" ht="23.1" customHeight="1">
      <c r="A27" s="241">
        <v>250</v>
      </c>
      <c r="B27" s="242"/>
      <c r="C27" s="245">
        <v>12</v>
      </c>
      <c r="D27" s="245"/>
      <c r="E27" s="245"/>
      <c r="F27" s="245">
        <f t="shared" si="0"/>
        <v>12</v>
      </c>
      <c r="G27" s="245"/>
      <c r="H27" s="245"/>
      <c r="I27" s="245">
        <f t="shared" si="1"/>
        <v>12</v>
      </c>
      <c r="J27" s="245"/>
      <c r="K27" s="245"/>
      <c r="L27" s="245">
        <f t="shared" si="2"/>
        <v>12</v>
      </c>
      <c r="M27" s="245"/>
      <c r="N27" s="245"/>
      <c r="O27" s="244">
        <f t="shared" si="3"/>
        <v>12</v>
      </c>
      <c r="P27" s="244"/>
      <c r="Q27" s="244"/>
      <c r="R27" s="243">
        <f t="shared" si="4"/>
        <v>-238</v>
      </c>
      <c r="S27" s="243"/>
      <c r="T27" s="243"/>
      <c r="U27" s="246">
        <f t="shared" si="5"/>
        <v>0</v>
      </c>
      <c r="V27" s="246"/>
      <c r="W27" s="246"/>
    </row>
    <row r="28" spans="1:23" ht="23.1" customHeight="1">
      <c r="A28" s="241">
        <v>300</v>
      </c>
      <c r="B28" s="242"/>
      <c r="C28" s="245">
        <v>13</v>
      </c>
      <c r="D28" s="245"/>
      <c r="E28" s="245"/>
      <c r="F28" s="245">
        <f t="shared" si="0"/>
        <v>13</v>
      </c>
      <c r="G28" s="245"/>
      <c r="H28" s="245"/>
      <c r="I28" s="245">
        <f t="shared" si="1"/>
        <v>13</v>
      </c>
      <c r="J28" s="245"/>
      <c r="K28" s="245"/>
      <c r="L28" s="245">
        <f t="shared" si="2"/>
        <v>13</v>
      </c>
      <c r="M28" s="245"/>
      <c r="N28" s="245"/>
      <c r="O28" s="244">
        <f t="shared" si="3"/>
        <v>13</v>
      </c>
      <c r="P28" s="244"/>
      <c r="Q28" s="244"/>
      <c r="R28" s="243">
        <f t="shared" si="4"/>
        <v>-287</v>
      </c>
      <c r="S28" s="243"/>
      <c r="T28" s="243"/>
      <c r="U28" s="246">
        <f t="shared" si="5"/>
        <v>0</v>
      </c>
      <c r="V28" s="246"/>
      <c r="W28" s="246"/>
    </row>
    <row r="29" spans="1:23" ht="20.100000000000001" customHeight="1">
      <c r="A29" s="131"/>
      <c r="B29" s="233"/>
      <c r="C29" s="233"/>
      <c r="D29" s="233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5"/>
      <c r="R29" s="238"/>
      <c r="S29" s="238"/>
    </row>
    <row r="30" spans="1:23" ht="20.100000000000001" customHeight="1">
      <c r="A30" s="131"/>
      <c r="B30" s="236"/>
      <c r="C30" s="236"/>
      <c r="D30" s="236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8"/>
      <c r="R30" s="238"/>
      <c r="S30" s="238"/>
    </row>
    <row r="31" spans="1:23" ht="20.100000000000001" customHeight="1">
      <c r="A31" s="131"/>
      <c r="B31" s="236"/>
      <c r="C31" s="236"/>
      <c r="D31" s="236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8"/>
      <c r="R31" s="238"/>
      <c r="S31" s="238"/>
    </row>
    <row r="32" spans="1:23" ht="20.100000000000001" customHeight="1">
      <c r="A32" s="131"/>
      <c r="B32" s="236"/>
      <c r="C32" s="236"/>
      <c r="D32" s="236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8"/>
      <c r="R32" s="238"/>
      <c r="S32" s="238"/>
    </row>
    <row r="33" spans="1:35" ht="20.100000000000001" customHeight="1">
      <c r="A33" s="131"/>
      <c r="B33" s="236"/>
      <c r="C33" s="236"/>
      <c r="D33" s="236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8"/>
      <c r="R33" s="238"/>
      <c r="S33" s="238"/>
    </row>
    <row r="34" spans="1:35" ht="20.100000000000001" customHeight="1">
      <c r="A34" s="131"/>
      <c r="B34" s="236"/>
      <c r="C34" s="236"/>
      <c r="D34" s="236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8"/>
      <c r="R34" s="238"/>
      <c r="S34" s="238"/>
    </row>
    <row r="35" spans="1:35" ht="20.100000000000001" customHeight="1">
      <c r="A35" s="261" t="s">
        <v>89</v>
      </c>
      <c r="B35" s="261"/>
      <c r="C35" s="261"/>
      <c r="D35" s="261"/>
      <c r="E35" s="166"/>
      <c r="F35" s="166"/>
      <c r="G35" s="166"/>
      <c r="H35" s="166"/>
      <c r="I35" s="166"/>
      <c r="J35" s="166"/>
      <c r="K35" s="166"/>
      <c r="L35" s="166"/>
      <c r="M35" s="237"/>
      <c r="N35" s="237"/>
      <c r="O35" s="237"/>
      <c r="P35" s="237"/>
      <c r="Q35" s="238"/>
      <c r="R35" s="238"/>
      <c r="S35" s="238"/>
    </row>
    <row r="36" spans="1:35" ht="20.100000000000001" customHeight="1">
      <c r="A36" s="131"/>
      <c r="B36" s="236"/>
      <c r="C36" s="236"/>
      <c r="D36" s="236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8"/>
      <c r="R36" s="238"/>
      <c r="S36" s="238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47"/>
      <c r="AE36" s="131"/>
      <c r="AF36" s="131"/>
      <c r="AG36" s="131"/>
      <c r="AH36" s="131"/>
      <c r="AI36" s="131"/>
    </row>
    <row r="37" spans="1:35" ht="20.100000000000001" customHeight="1"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31"/>
      <c r="AF37" s="131"/>
      <c r="AG37" s="131"/>
      <c r="AH37" s="132"/>
      <c r="AI37" s="132"/>
    </row>
    <row r="38" spans="1:35" ht="20.100000000000001" customHeight="1"/>
    <row r="39" spans="1:35" ht="20.100000000000001" customHeight="1"/>
    <row r="40" spans="1:35" ht="20.100000000000001" customHeight="1"/>
    <row r="41" spans="1:35" ht="20.100000000000001" customHeight="1"/>
    <row r="42" spans="1:35" ht="20.100000000000001" customHeight="1"/>
    <row r="43" spans="1:35" ht="20.100000000000001" customHeight="1"/>
    <row r="44" spans="1:35" ht="20.100000000000001" customHeight="1"/>
    <row r="45" spans="1:35" ht="20.100000000000001" customHeight="1"/>
    <row r="46" spans="1:35" ht="20.100000000000001" customHeight="1"/>
    <row r="47" spans="1:35" ht="20.100000000000001" customHeight="1"/>
    <row r="48" spans="1:35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17.100000000000001" customHeight="1"/>
    <row r="83" ht="17.100000000000001" customHeight="1"/>
    <row r="84" ht="17.100000000000001" customHeight="1"/>
    <row r="85" ht="17.100000000000001" customHeight="1"/>
    <row r="86" ht="17.100000000000001" customHeight="1"/>
    <row r="87" ht="17.100000000000001" customHeight="1"/>
    <row r="88" ht="17.100000000000001" customHeight="1"/>
    <row r="89" ht="17.100000000000001" customHeight="1"/>
    <row r="90" ht="17.100000000000001" customHeight="1"/>
    <row r="91" ht="17.100000000000001" customHeight="1"/>
    <row r="92" ht="17.100000000000001" customHeight="1"/>
    <row r="93" ht="17.100000000000001" customHeight="1"/>
    <row r="94" ht="17.100000000000001" customHeight="1"/>
    <row r="95" ht="17.100000000000001" customHeight="1"/>
    <row r="96" ht="17.100000000000001" customHeight="1"/>
    <row r="97" ht="17.100000000000001" customHeight="1"/>
    <row r="98" ht="17.100000000000001" customHeight="1"/>
    <row r="99" ht="17.100000000000001" customHeight="1"/>
    <row r="100" ht="17.100000000000001" customHeight="1"/>
    <row r="101" ht="17.100000000000001" customHeight="1"/>
    <row r="102" ht="17.100000000000001" customHeight="1"/>
    <row r="103" ht="17.100000000000001" customHeight="1"/>
    <row r="104" ht="17.100000000000001" customHeight="1"/>
    <row r="105" ht="17.100000000000001" customHeight="1"/>
    <row r="106" ht="17.100000000000001" customHeight="1"/>
    <row r="107" ht="17.100000000000001" customHeight="1"/>
    <row r="108" ht="17.100000000000001" customHeight="1"/>
    <row r="109" ht="17.100000000000001" customHeight="1"/>
    <row r="110" ht="17.100000000000001" customHeight="1"/>
    <row r="111" ht="17.100000000000001" customHeight="1"/>
    <row r="112" ht="17.100000000000001" customHeight="1"/>
    <row r="113" ht="17.100000000000001" customHeight="1"/>
    <row r="114" ht="17.100000000000001" customHeight="1"/>
    <row r="115" ht="17.100000000000001" customHeight="1"/>
    <row r="116" ht="17.100000000000001" customHeight="1"/>
    <row r="117" ht="17.100000000000001" customHeight="1"/>
    <row r="118" ht="17.100000000000001" customHeight="1"/>
    <row r="119" ht="17.100000000000001" customHeight="1"/>
    <row r="120" ht="17.100000000000001" customHeight="1"/>
    <row r="121" ht="17.100000000000001" customHeight="1"/>
    <row r="122" ht="17.100000000000001" customHeight="1"/>
    <row r="123" ht="17.100000000000001" customHeight="1"/>
    <row r="124" ht="17.100000000000001" customHeight="1"/>
    <row r="125" ht="17.100000000000001" customHeight="1"/>
    <row r="126" ht="17.100000000000001" customHeight="1"/>
    <row r="127" ht="17.100000000000001" customHeight="1"/>
    <row r="128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  <row r="141" ht="17.100000000000001" customHeight="1"/>
    <row r="142" ht="17.100000000000001" customHeight="1"/>
    <row r="143" ht="17.100000000000001" customHeight="1"/>
    <row r="144" ht="17.100000000000001" customHeight="1"/>
    <row r="145" ht="17.100000000000001" customHeight="1"/>
    <row r="146" ht="17.100000000000001" customHeight="1"/>
    <row r="147" ht="17.100000000000001" customHeight="1"/>
    <row r="148" ht="17.100000000000001" customHeight="1"/>
    <row r="149" ht="17.100000000000001" customHeight="1"/>
    <row r="150" ht="17.100000000000001" customHeight="1"/>
    <row r="151" ht="17.100000000000001" customHeight="1"/>
    <row r="152" ht="17.100000000000001" customHeight="1"/>
    <row r="153" ht="17.100000000000001" customHeight="1"/>
    <row r="154" ht="17.100000000000001" customHeight="1"/>
    <row r="155" ht="17.100000000000001" customHeight="1"/>
    <row r="156" ht="17.100000000000001" customHeight="1"/>
    <row r="157" ht="17.100000000000001" customHeight="1"/>
    <row r="158" ht="17.100000000000001" customHeight="1"/>
    <row r="159" ht="17.100000000000001" customHeight="1"/>
    <row r="160" ht="17.100000000000001" customHeight="1"/>
    <row r="161" ht="17.100000000000001" customHeight="1"/>
    <row r="162" ht="17.100000000000001" customHeight="1"/>
    <row r="163" ht="17.100000000000001" customHeight="1"/>
    <row r="164" ht="17.100000000000001" customHeight="1"/>
    <row r="165" ht="17.100000000000001" customHeight="1"/>
    <row r="166" ht="17.100000000000001" customHeight="1"/>
    <row r="167" ht="17.100000000000001" customHeight="1"/>
    <row r="168" ht="17.100000000000001" customHeight="1"/>
    <row r="169" ht="17.100000000000001" customHeight="1"/>
    <row r="170" ht="17.100000000000001" customHeight="1"/>
    <row r="171" ht="17.100000000000001" customHeight="1"/>
    <row r="172" ht="17.100000000000001" customHeight="1"/>
    <row r="173" ht="17.100000000000001" customHeight="1"/>
    <row r="174" ht="17.100000000000001" customHeight="1"/>
    <row r="175" ht="17.100000000000001" customHeight="1"/>
    <row r="176" ht="17.100000000000001" customHeight="1"/>
    <row r="177" ht="17.100000000000001" customHeight="1"/>
    <row r="178" ht="17.100000000000001" customHeight="1"/>
    <row r="179" ht="17.100000000000001" customHeight="1"/>
    <row r="180" ht="17.100000000000001" customHeight="1"/>
    <row r="181" ht="17.100000000000001" customHeight="1"/>
    <row r="182" ht="17.100000000000001" customHeight="1"/>
    <row r="183" ht="17.100000000000001" customHeight="1"/>
    <row r="184" ht="17.100000000000001" customHeight="1"/>
    <row r="185" ht="17.100000000000001" customHeight="1"/>
    <row r="186" ht="17.100000000000001" customHeight="1"/>
    <row r="187" ht="17.100000000000001" customHeight="1"/>
    <row r="188" ht="17.100000000000001" customHeight="1"/>
    <row r="189" ht="17.100000000000001" customHeight="1"/>
  </sheetData>
  <mergeCells count="127">
    <mergeCell ref="C15:Q15"/>
    <mergeCell ref="C16:E16"/>
    <mergeCell ref="F16:H16"/>
    <mergeCell ref="I16:K16"/>
    <mergeCell ref="L16:N16"/>
    <mergeCell ref="T2:W2"/>
    <mergeCell ref="C7:H7"/>
    <mergeCell ref="O16:Q16"/>
    <mergeCell ref="R15:T16"/>
    <mergeCell ref="U14:V14"/>
    <mergeCell ref="T13:U13"/>
    <mergeCell ref="F11:K11"/>
    <mergeCell ref="O11:T11"/>
    <mergeCell ref="U15:W16"/>
    <mergeCell ref="A1:H2"/>
    <mergeCell ref="U23:W23"/>
    <mergeCell ref="A23:B23"/>
    <mergeCell ref="C22:E22"/>
    <mergeCell ref="F22:H22"/>
    <mergeCell ref="I22:K22"/>
    <mergeCell ref="L22:N22"/>
    <mergeCell ref="O22:Q22"/>
    <mergeCell ref="C23:E23"/>
    <mergeCell ref="F23:H23"/>
    <mergeCell ref="I23:K23"/>
    <mergeCell ref="U27:W27"/>
    <mergeCell ref="C26:E26"/>
    <mergeCell ref="F26:H26"/>
    <mergeCell ref="I26:K26"/>
    <mergeCell ref="L26:N26"/>
    <mergeCell ref="O26:Q26"/>
    <mergeCell ref="I24:K24"/>
    <mergeCell ref="L24:N24"/>
    <mergeCell ref="O24:Q24"/>
    <mergeCell ref="L27:N27"/>
    <mergeCell ref="O27:Q27"/>
    <mergeCell ref="R27:T27"/>
    <mergeCell ref="C25:E25"/>
    <mergeCell ref="F25:H25"/>
    <mergeCell ref="I25:K25"/>
    <mergeCell ref="L25:N25"/>
    <mergeCell ref="O25:Q25"/>
    <mergeCell ref="C24:E24"/>
    <mergeCell ref="F24:H24"/>
    <mergeCell ref="A3:H3"/>
    <mergeCell ref="A4:H4"/>
    <mergeCell ref="M1:P1"/>
    <mergeCell ref="L2:O2"/>
    <mergeCell ref="A35:D35"/>
    <mergeCell ref="C28:E28"/>
    <mergeCell ref="F28:H28"/>
    <mergeCell ref="I28:K28"/>
    <mergeCell ref="L28:N28"/>
    <mergeCell ref="E5:Q5"/>
    <mergeCell ref="L23:N23"/>
    <mergeCell ref="O23:Q23"/>
    <mergeCell ref="C21:E21"/>
    <mergeCell ref="F21:H21"/>
    <mergeCell ref="I21:K21"/>
    <mergeCell ref="L21:N21"/>
    <mergeCell ref="O21:Q21"/>
    <mergeCell ref="C20:E20"/>
    <mergeCell ref="F20:H20"/>
    <mergeCell ref="I20:K20"/>
    <mergeCell ref="L20:N20"/>
    <mergeCell ref="O20:Q20"/>
    <mergeCell ref="C19:E19"/>
    <mergeCell ref="F19:H19"/>
    <mergeCell ref="U18:W18"/>
    <mergeCell ref="R19:T19"/>
    <mergeCell ref="U19:W19"/>
    <mergeCell ref="P6:V6"/>
    <mergeCell ref="L7:P7"/>
    <mergeCell ref="S7:V7"/>
    <mergeCell ref="K8:L8"/>
    <mergeCell ref="L9:V9"/>
    <mergeCell ref="E6:L6"/>
    <mergeCell ref="I7:K7"/>
    <mergeCell ref="Q7:R7"/>
    <mergeCell ref="I19:K19"/>
    <mergeCell ref="L19:N19"/>
    <mergeCell ref="O19:Q19"/>
    <mergeCell ref="C18:E18"/>
    <mergeCell ref="F18:H18"/>
    <mergeCell ref="I18:K18"/>
    <mergeCell ref="L18:N18"/>
    <mergeCell ref="O18:Q18"/>
    <mergeCell ref="C17:E17"/>
    <mergeCell ref="F17:H17"/>
    <mergeCell ref="I17:K17"/>
    <mergeCell ref="L17:N17"/>
    <mergeCell ref="O17:Q17"/>
    <mergeCell ref="U28:W28"/>
    <mergeCell ref="A15:B15"/>
    <mergeCell ref="A16:B16"/>
    <mergeCell ref="A17:B17"/>
    <mergeCell ref="A28:B28"/>
    <mergeCell ref="A27:B27"/>
    <mergeCell ref="A26:B26"/>
    <mergeCell ref="A25:B25"/>
    <mergeCell ref="A24:B24"/>
    <mergeCell ref="R24:T24"/>
    <mergeCell ref="U24:W24"/>
    <mergeCell ref="R25:T25"/>
    <mergeCell ref="U25:W25"/>
    <mergeCell ref="R26:T26"/>
    <mergeCell ref="U26:W26"/>
    <mergeCell ref="R20:T20"/>
    <mergeCell ref="U20:W20"/>
    <mergeCell ref="R21:T21"/>
    <mergeCell ref="U21:W21"/>
    <mergeCell ref="R22:T22"/>
    <mergeCell ref="U22:W22"/>
    <mergeCell ref="R17:T17"/>
    <mergeCell ref="U17:W17"/>
    <mergeCell ref="R18:T18"/>
    <mergeCell ref="A22:B22"/>
    <mergeCell ref="A21:B21"/>
    <mergeCell ref="A20:B20"/>
    <mergeCell ref="A19:B19"/>
    <mergeCell ref="A18:B18"/>
    <mergeCell ref="R28:T28"/>
    <mergeCell ref="O28:Q28"/>
    <mergeCell ref="C27:E27"/>
    <mergeCell ref="F27:H27"/>
    <mergeCell ref="I27:K27"/>
    <mergeCell ref="R23:T23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>
    <oddFooter>&amp;R&amp;"Gulim,Regular"&amp;9SP-FMD-04-25 Rev.0 Effective .date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7" r:id="rId4" name="Check Box 7">
              <controlPr defaultSize="0" autoFill="0" autoLine="0" autoPict="0">
                <anchor moveWithCells="1">
                  <from>
                    <xdr:col>12</xdr:col>
                    <xdr:colOff>38100</xdr:colOff>
                    <xdr:row>3</xdr:row>
                    <xdr:rowOff>0</xdr:rowOff>
                  </from>
                  <to>
                    <xdr:col>12</xdr:col>
                    <xdr:colOff>238125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8" r:id="rId5" name="Check Box 8">
              <controlPr defaultSize="0" autoFill="0" autoLine="0" autoPict="0">
                <anchor moveWithCells="1">
                  <from>
                    <xdr:col>17</xdr:col>
                    <xdr:colOff>66675</xdr:colOff>
                    <xdr:row>3</xdr:row>
                    <xdr:rowOff>0</xdr:rowOff>
                  </from>
                  <to>
                    <xdr:col>17</xdr:col>
                    <xdr:colOff>266700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9" r:id="rId6" name="Check Box 9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209550</xdr:rowOff>
                  </from>
                  <to>
                    <xdr:col>5</xdr:col>
                    <xdr:colOff>247650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0" r:id="rId7" name="Check Box 10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209550</xdr:rowOff>
                  </from>
                  <to>
                    <xdr:col>8</xdr:col>
                    <xdr:colOff>247650</xdr:colOff>
                    <xdr:row>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33CC"/>
  </sheetPr>
  <dimension ref="A1:AF61"/>
  <sheetViews>
    <sheetView view="pageBreakPreview" topLeftCell="A3" zoomScaleNormal="100" zoomScaleSheetLayoutView="100" workbookViewId="0">
      <selection activeCell="J6" sqref="J6"/>
    </sheetView>
  </sheetViews>
  <sheetFormatPr defaultColWidth="10.42578125" defaultRowHeight="20.25"/>
  <cols>
    <col min="1" max="1" width="4.42578125" style="16" customWidth="1"/>
    <col min="2" max="20" width="4.7109375" style="16" customWidth="1"/>
    <col min="21" max="30" width="4.42578125" style="16" customWidth="1"/>
    <col min="31" max="16384" width="10.42578125" style="16"/>
  </cols>
  <sheetData>
    <row r="1" spans="1:23" ht="13.5" customHeight="1"/>
    <row r="2" spans="1:23" ht="14.1" customHeight="1"/>
    <row r="3" spans="1:23" ht="34.5" customHeight="1">
      <c r="A3" s="274" t="s">
        <v>13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</row>
    <row r="4" spans="1:23" s="1" customFormat="1" ht="18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T4" s="15"/>
    </row>
    <row r="5" spans="1:23" s="1" customFormat="1" ht="18" customHeight="1">
      <c r="A5" s="17"/>
      <c r="B5" s="167" t="s">
        <v>14</v>
      </c>
      <c r="C5" s="167"/>
      <c r="D5" s="168"/>
      <c r="E5" s="167"/>
      <c r="F5" s="168"/>
      <c r="G5" s="168"/>
      <c r="H5" s="168"/>
      <c r="I5" s="169" t="s">
        <v>15</v>
      </c>
      <c r="J5" s="20" t="str">
        <f>Data!M1</f>
        <v>SPR15120012-1</v>
      </c>
      <c r="K5" s="21"/>
      <c r="L5" s="20"/>
      <c r="M5" s="20"/>
      <c r="N5" s="20"/>
      <c r="O5" s="20"/>
      <c r="P5" s="21"/>
      <c r="Q5" s="21"/>
      <c r="S5" s="273" t="s">
        <v>90</v>
      </c>
      <c r="T5" s="273"/>
      <c r="U5" s="273"/>
    </row>
    <row r="6" spans="1:23" s="1" customFormat="1" ht="18" customHeight="1">
      <c r="A6" s="17"/>
      <c r="B6" s="168"/>
      <c r="C6" s="168"/>
      <c r="D6" s="168"/>
      <c r="E6" s="167"/>
      <c r="F6" s="170"/>
      <c r="G6" s="170"/>
      <c r="H6" s="170"/>
      <c r="I6" s="167"/>
      <c r="J6" s="20"/>
      <c r="K6" s="21"/>
      <c r="L6" s="20"/>
      <c r="M6" s="20"/>
      <c r="N6" s="20"/>
      <c r="O6" s="20"/>
      <c r="P6" s="21"/>
      <c r="Q6" s="21"/>
      <c r="R6" s="21"/>
    </row>
    <row r="7" spans="1:23" s="1" customFormat="1" ht="18" customHeight="1">
      <c r="A7" s="17"/>
      <c r="B7" s="171" t="s">
        <v>2</v>
      </c>
      <c r="C7" s="171"/>
      <c r="D7" s="168"/>
      <c r="E7" s="168"/>
      <c r="F7" s="168"/>
      <c r="G7" s="168"/>
      <c r="H7" s="168"/>
      <c r="I7" s="169" t="s">
        <v>15</v>
      </c>
      <c r="J7" s="24" t="str">
        <f>Data!E5</f>
        <v>SP METROLOGY SYSTEM (THAILAND) CO.,LTD.</v>
      </c>
      <c r="K7" s="21"/>
      <c r="L7" s="25"/>
      <c r="M7" s="25"/>
      <c r="N7" s="25"/>
      <c r="O7" s="25"/>
      <c r="P7" s="25"/>
      <c r="Q7" s="25"/>
      <c r="R7" s="25"/>
      <c r="S7" s="25"/>
      <c r="T7" s="35"/>
      <c r="U7" s="35"/>
      <c r="V7" s="5"/>
      <c r="W7" s="3"/>
    </row>
    <row r="8" spans="1:23" s="1" customFormat="1" ht="18" customHeight="1">
      <c r="A8" s="17"/>
      <c r="B8" s="168"/>
      <c r="C8" s="171"/>
      <c r="D8" s="171"/>
      <c r="E8" s="168"/>
      <c r="F8" s="168"/>
      <c r="G8" s="168"/>
      <c r="H8" s="168"/>
      <c r="I8" s="169"/>
      <c r="J8" s="172" t="s">
        <v>58</v>
      </c>
      <c r="K8" s="24"/>
      <c r="L8" s="173"/>
      <c r="M8" s="25"/>
      <c r="N8" s="25"/>
      <c r="O8" s="25"/>
      <c r="P8" s="25"/>
      <c r="Q8" s="25"/>
      <c r="R8" s="25"/>
      <c r="S8" s="25"/>
      <c r="T8" s="25"/>
      <c r="U8" s="35"/>
      <c r="V8" s="5"/>
      <c r="W8" s="5"/>
    </row>
    <row r="9" spans="1:23" s="1" customFormat="1" ht="18" customHeight="1">
      <c r="A9" s="17"/>
      <c r="B9" s="168"/>
      <c r="C9" s="171"/>
      <c r="D9" s="171"/>
      <c r="E9" s="168"/>
      <c r="F9" s="168"/>
      <c r="G9" s="168"/>
      <c r="H9" s="168"/>
      <c r="I9" s="169"/>
      <c r="J9" s="24" t="s">
        <v>59</v>
      </c>
      <c r="K9" s="24"/>
      <c r="L9" s="173"/>
      <c r="M9" s="25"/>
      <c r="N9" s="25"/>
      <c r="O9" s="25"/>
      <c r="P9" s="25"/>
      <c r="Q9" s="25"/>
      <c r="R9" s="25"/>
      <c r="S9" s="25"/>
      <c r="T9" s="25"/>
      <c r="U9" s="35"/>
      <c r="V9" s="5"/>
      <c r="W9" s="5"/>
    </row>
    <row r="10" spans="1:23" s="3" customFormat="1" ht="18" customHeight="1">
      <c r="A10" s="27"/>
      <c r="B10" s="174"/>
      <c r="C10" s="174"/>
      <c r="D10" s="174"/>
      <c r="E10" s="174"/>
      <c r="F10" s="174"/>
      <c r="G10" s="175"/>
      <c r="H10" s="174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176"/>
      <c r="T10" s="176"/>
      <c r="U10" s="31"/>
      <c r="V10" s="33"/>
      <c r="W10" s="7"/>
    </row>
    <row r="11" spans="1:23" s="1" customFormat="1" ht="18" customHeight="1">
      <c r="A11" s="17"/>
      <c r="B11" s="171"/>
      <c r="C11" s="171"/>
      <c r="D11" s="171"/>
      <c r="E11" s="171"/>
      <c r="F11" s="171"/>
      <c r="G11" s="177"/>
      <c r="H11" s="178"/>
      <c r="I11" s="35"/>
      <c r="J11" s="173"/>
      <c r="K11" s="25"/>
      <c r="L11" s="25"/>
      <c r="M11" s="25"/>
      <c r="N11" s="25"/>
      <c r="O11" s="25"/>
      <c r="P11" s="25"/>
      <c r="Q11" s="25"/>
      <c r="R11" s="25"/>
      <c r="S11" s="35"/>
      <c r="T11" s="35"/>
      <c r="U11" s="20"/>
      <c r="W11" s="6"/>
    </row>
    <row r="12" spans="1:23" s="1" customFormat="1" ht="18" customHeight="1">
      <c r="A12" s="17"/>
      <c r="B12" s="171" t="s">
        <v>16</v>
      </c>
      <c r="C12" s="171"/>
      <c r="D12" s="171"/>
      <c r="E12" s="171"/>
      <c r="F12" s="168"/>
      <c r="G12" s="168"/>
      <c r="H12" s="168"/>
      <c r="I12" s="177" t="s">
        <v>15</v>
      </c>
      <c r="J12" s="172" t="str">
        <f>Data!E6</f>
        <v xml:space="preserve"> Hole Test</v>
      </c>
      <c r="K12" s="187"/>
      <c r="L12" s="172"/>
      <c r="M12" s="187"/>
      <c r="N12" s="21"/>
      <c r="O12" s="24"/>
      <c r="P12" s="24"/>
      <c r="Q12" s="24"/>
      <c r="R12" s="24"/>
      <c r="S12" s="24"/>
      <c r="T12" s="24"/>
      <c r="U12" s="24"/>
      <c r="V12" s="4"/>
      <c r="W12" s="4"/>
    </row>
    <row r="13" spans="1:23" s="1" customFormat="1" ht="18" customHeight="1">
      <c r="A13" s="17"/>
      <c r="B13" s="179" t="s">
        <v>3</v>
      </c>
      <c r="C13" s="171"/>
      <c r="D13" s="171"/>
      <c r="E13" s="171"/>
      <c r="F13" s="168"/>
      <c r="G13" s="168"/>
      <c r="H13" s="168"/>
      <c r="I13" s="177" t="s">
        <v>15</v>
      </c>
      <c r="J13" s="172" t="str">
        <f>Data!P6</f>
        <v>POU</v>
      </c>
      <c r="K13" s="187"/>
      <c r="L13" s="172"/>
      <c r="M13" s="187"/>
      <c r="N13" s="21"/>
      <c r="O13" s="24"/>
      <c r="P13" s="24"/>
      <c r="Q13" s="21"/>
      <c r="R13" s="21"/>
      <c r="S13" s="21"/>
      <c r="T13" s="21"/>
      <c r="U13" s="21"/>
    </row>
    <row r="14" spans="1:23" s="1" customFormat="1" ht="18" customHeight="1">
      <c r="A14" s="17"/>
      <c r="B14" s="171" t="s">
        <v>1</v>
      </c>
      <c r="C14" s="171"/>
      <c r="D14" s="171"/>
      <c r="E14" s="171"/>
      <c r="F14" s="168"/>
      <c r="G14" s="168"/>
      <c r="H14" s="168"/>
      <c r="I14" s="177" t="s">
        <v>15</v>
      </c>
      <c r="J14" s="193">
        <f>Data!C7</f>
        <v>123</v>
      </c>
      <c r="K14" s="172"/>
      <c r="L14" s="172"/>
      <c r="M14" s="187"/>
      <c r="N14" s="21"/>
      <c r="O14" s="24"/>
      <c r="P14" s="24"/>
      <c r="Q14" s="24"/>
      <c r="R14" s="24"/>
      <c r="S14" s="24"/>
      <c r="T14" s="171"/>
      <c r="U14" s="21"/>
      <c r="V14" s="4"/>
    </row>
    <row r="15" spans="1:23" s="1" customFormat="1" ht="18" customHeight="1">
      <c r="A15" s="17"/>
      <c r="B15" s="171" t="s">
        <v>17</v>
      </c>
      <c r="C15" s="171"/>
      <c r="D15" s="171"/>
      <c r="E15" s="171"/>
      <c r="F15" s="168"/>
      <c r="G15" s="168"/>
      <c r="H15" s="168"/>
      <c r="I15" s="177" t="s">
        <v>15</v>
      </c>
      <c r="J15" s="272">
        <f>Data!L7</f>
        <v>456</v>
      </c>
      <c r="K15" s="272"/>
      <c r="L15" s="272"/>
      <c r="M15" s="272"/>
      <c r="N15" s="21"/>
      <c r="O15" s="21"/>
      <c r="P15" s="24"/>
      <c r="Q15" s="21"/>
      <c r="R15" s="21"/>
      <c r="S15" s="21"/>
      <c r="T15" s="21"/>
      <c r="U15" s="21"/>
    </row>
    <row r="16" spans="1:23" s="1" customFormat="1" ht="18" customHeight="1">
      <c r="A16" s="17"/>
      <c r="B16" s="171" t="s">
        <v>18</v>
      </c>
      <c r="C16" s="171"/>
      <c r="D16" s="171"/>
      <c r="E16" s="171"/>
      <c r="F16" s="168"/>
      <c r="G16" s="168"/>
      <c r="H16" s="168"/>
      <c r="I16" s="177" t="s">
        <v>15</v>
      </c>
      <c r="J16" s="194">
        <f>Data!S7</f>
        <v>0</v>
      </c>
      <c r="K16" s="172"/>
      <c r="L16" s="180"/>
      <c r="M16" s="187"/>
      <c r="N16" s="21"/>
      <c r="O16" s="21"/>
      <c r="P16" s="24"/>
      <c r="Q16" s="24"/>
      <c r="R16" s="24"/>
      <c r="S16" s="24"/>
      <c r="T16" s="39"/>
      <c r="U16" s="21"/>
      <c r="V16" s="4"/>
    </row>
    <row r="17" spans="1:23" s="1" customFormat="1" ht="18" customHeight="1">
      <c r="A17" s="17"/>
      <c r="B17" s="171"/>
      <c r="C17" s="171"/>
      <c r="D17" s="171"/>
      <c r="E17" s="171"/>
      <c r="F17" s="168"/>
      <c r="G17" s="168"/>
      <c r="H17" s="168"/>
      <c r="I17" s="39"/>
      <c r="J17" s="180"/>
      <c r="K17" s="21"/>
      <c r="L17" s="21"/>
      <c r="M17" s="24"/>
      <c r="N17" s="21"/>
      <c r="O17" s="24"/>
      <c r="P17" s="24"/>
      <c r="Q17" s="24"/>
      <c r="R17" s="39"/>
      <c r="S17" s="21"/>
      <c r="T17" s="24"/>
      <c r="U17" s="21"/>
    </row>
    <row r="18" spans="1:23" s="1" customFormat="1" ht="18" customHeight="1">
      <c r="A18" s="17"/>
      <c r="B18" s="179" t="s">
        <v>5</v>
      </c>
      <c r="C18" s="177"/>
      <c r="D18" s="168"/>
      <c r="E18" s="181"/>
      <c r="F18" s="168"/>
      <c r="G18" s="168"/>
      <c r="H18" s="168"/>
      <c r="I18" s="177" t="s">
        <v>15</v>
      </c>
      <c r="J18" s="275">
        <f>'[1]Data Record(50)'!Q2</f>
        <v>42370</v>
      </c>
      <c r="K18" s="275"/>
      <c r="L18" s="275"/>
      <c r="M18" s="275"/>
      <c r="N18" s="21"/>
      <c r="O18" s="24"/>
      <c r="P18" s="24"/>
      <c r="Q18" s="24"/>
      <c r="R18" s="39"/>
      <c r="S18" s="21"/>
      <c r="T18" s="24"/>
      <c r="U18" s="21"/>
    </row>
    <row r="19" spans="1:23" s="1" customFormat="1" ht="18" customHeight="1">
      <c r="A19" s="17"/>
      <c r="B19" s="179" t="s">
        <v>6</v>
      </c>
      <c r="C19" s="177"/>
      <c r="D19" s="168"/>
      <c r="E19" s="179"/>
      <c r="F19" s="168"/>
      <c r="G19" s="168"/>
      <c r="H19" s="168"/>
      <c r="I19" s="177" t="s">
        <v>15</v>
      </c>
      <c r="J19" s="275">
        <f>'[1]Data Record(50)'!AA2</f>
        <v>42370</v>
      </c>
      <c r="K19" s="275"/>
      <c r="L19" s="275"/>
      <c r="M19" s="275"/>
      <c r="N19" s="21"/>
      <c r="O19" s="24"/>
      <c r="P19" s="24"/>
      <c r="Q19" s="24"/>
      <c r="R19" s="39"/>
      <c r="S19" s="21"/>
      <c r="T19" s="24"/>
      <c r="U19" s="21"/>
    </row>
    <row r="20" spans="1:23" s="1" customFormat="1" ht="18" customHeight="1">
      <c r="A20" s="17"/>
      <c r="B20" s="167" t="s">
        <v>60</v>
      </c>
      <c r="C20" s="177"/>
      <c r="D20" s="168"/>
      <c r="E20" s="167"/>
      <c r="F20" s="168"/>
      <c r="G20" s="168"/>
      <c r="H20" s="168"/>
      <c r="I20" s="177" t="s">
        <v>15</v>
      </c>
      <c r="J20" s="277" t="s">
        <v>51</v>
      </c>
      <c r="K20" s="277"/>
      <c r="L20" s="277"/>
      <c r="M20" s="277"/>
      <c r="N20" s="21"/>
      <c r="O20" s="24"/>
      <c r="P20" s="24"/>
      <c r="Q20" s="24"/>
      <c r="R20" s="39"/>
      <c r="S20" s="21"/>
      <c r="T20" s="24"/>
      <c r="U20" s="21"/>
    </row>
    <row r="21" spans="1:23" s="1" customFormat="1" ht="18" customHeight="1">
      <c r="A21" s="17"/>
      <c r="B21" s="167"/>
      <c r="C21" s="177"/>
      <c r="D21" s="168"/>
      <c r="E21" s="167"/>
      <c r="F21" s="168"/>
      <c r="G21" s="177"/>
      <c r="H21" s="168"/>
      <c r="I21" s="182"/>
      <c r="J21" s="182"/>
      <c r="K21" s="182"/>
      <c r="L21" s="24"/>
      <c r="M21" s="24"/>
      <c r="N21" s="21"/>
      <c r="O21" s="24"/>
      <c r="P21" s="39"/>
      <c r="Q21" s="21"/>
      <c r="R21" s="24"/>
      <c r="S21" s="21"/>
      <c r="T21" s="21"/>
      <c r="U21" s="21"/>
    </row>
    <row r="22" spans="1:23" s="1" customFormat="1" ht="18" customHeight="1">
      <c r="A22" s="17"/>
      <c r="B22" s="171" t="s">
        <v>4</v>
      </c>
      <c r="C22" s="171"/>
      <c r="D22" s="171"/>
      <c r="E22" s="171"/>
      <c r="F22" s="171"/>
      <c r="G22" s="171"/>
      <c r="H22" s="171"/>
      <c r="I22" s="43"/>
      <c r="J22" s="24"/>
      <c r="K22" s="24"/>
      <c r="L22" s="168"/>
      <c r="M22" s="21"/>
      <c r="N22" s="21"/>
      <c r="O22" s="113"/>
      <c r="P22" s="113"/>
      <c r="Q22" s="21"/>
      <c r="R22" s="21"/>
      <c r="S22" s="21"/>
      <c r="T22" s="21"/>
      <c r="U22" s="21"/>
    </row>
    <row r="23" spans="1:23" s="1" customFormat="1" ht="18" customHeight="1">
      <c r="A23" s="17"/>
      <c r="B23" s="171" t="s">
        <v>9</v>
      </c>
      <c r="C23" s="171"/>
      <c r="D23" s="171"/>
      <c r="E23" s="171"/>
      <c r="F23" s="168"/>
      <c r="G23" s="168"/>
      <c r="H23" s="168"/>
      <c r="I23" s="169" t="s">
        <v>15</v>
      </c>
      <c r="J23" s="183" t="s">
        <v>91</v>
      </c>
      <c r="K23" s="21" t="s">
        <v>61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3" s="1" customFormat="1" ht="18" customHeight="1">
      <c r="A24" s="17"/>
      <c r="B24" s="171" t="s">
        <v>10</v>
      </c>
      <c r="C24" s="167"/>
      <c r="D24" s="167"/>
      <c r="E24" s="167"/>
      <c r="F24" s="168"/>
      <c r="G24" s="168"/>
      <c r="H24" s="168"/>
      <c r="I24" s="170" t="s">
        <v>15</v>
      </c>
      <c r="J24" s="184">
        <v>0.5</v>
      </c>
      <c r="K24" s="21" t="s">
        <v>62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3"/>
      <c r="W24" s="3"/>
    </row>
    <row r="25" spans="1:23" s="1" customFormat="1" ht="18" customHeight="1">
      <c r="A25" s="17"/>
      <c r="B25" s="171" t="s">
        <v>8</v>
      </c>
      <c r="C25" s="167"/>
      <c r="D25" s="167"/>
      <c r="E25" s="167"/>
      <c r="F25" s="168"/>
      <c r="G25" s="168"/>
      <c r="H25" s="168"/>
      <c r="I25" s="170" t="s">
        <v>15</v>
      </c>
      <c r="J25" s="183" t="s">
        <v>63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3"/>
      <c r="W25" s="3"/>
    </row>
    <row r="26" spans="1:23" s="1" customFormat="1" ht="18" customHeight="1">
      <c r="A26" s="17"/>
      <c r="B26" s="168"/>
      <c r="C26" s="168"/>
      <c r="D26" s="167"/>
      <c r="E26" s="167"/>
      <c r="F26" s="167"/>
      <c r="G26" s="167"/>
      <c r="H26" s="170"/>
      <c r="I26" s="21"/>
      <c r="J26" s="21"/>
      <c r="K26" s="21"/>
      <c r="L26" s="21"/>
      <c r="M26" s="21"/>
      <c r="N26" s="24"/>
      <c r="O26" s="21"/>
      <c r="P26" s="21"/>
      <c r="Q26" s="21"/>
      <c r="R26" s="21"/>
      <c r="S26" s="21"/>
      <c r="T26" s="21"/>
      <c r="U26" s="20"/>
      <c r="V26" s="3"/>
    </row>
    <row r="27" spans="1:23" s="1" customFormat="1" ht="18" customHeight="1">
      <c r="A27" s="27"/>
      <c r="B27" s="167"/>
      <c r="C27" s="168"/>
      <c r="D27" s="167"/>
      <c r="E27" s="167"/>
      <c r="F27" s="167"/>
      <c r="G27" s="167"/>
      <c r="H27" s="21"/>
      <c r="I27" s="20"/>
      <c r="J27" s="21"/>
      <c r="K27" s="21"/>
      <c r="L27" s="21"/>
      <c r="M27" s="20"/>
      <c r="N27" s="21"/>
      <c r="O27" s="21"/>
      <c r="P27" s="21"/>
      <c r="Q27" s="21"/>
      <c r="R27" s="21"/>
      <c r="S27" s="21"/>
      <c r="T27" s="20"/>
      <c r="U27" s="21"/>
    </row>
    <row r="28" spans="1:23" s="1" customFormat="1" ht="18" customHeight="1">
      <c r="A28" s="17"/>
      <c r="B28" s="168" t="s">
        <v>22</v>
      </c>
      <c r="C28" s="47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185"/>
      <c r="V28" s="13"/>
      <c r="W28" s="54"/>
    </row>
    <row r="29" spans="1:23" s="1" customFormat="1" ht="18" customHeight="1">
      <c r="A29" s="17"/>
      <c r="B29" s="186"/>
      <c r="C29" s="187" t="s">
        <v>92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17"/>
    </row>
    <row r="30" spans="1:23" s="1" customFormat="1" ht="18" customHeight="1">
      <c r="A30" s="17"/>
      <c r="B30" s="21" t="s">
        <v>93</v>
      </c>
      <c r="C30" s="21"/>
      <c r="D30" s="17"/>
      <c r="E30" s="17"/>
      <c r="F30" s="17"/>
      <c r="G30" s="46"/>
      <c r="H30" s="46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17"/>
    </row>
    <row r="31" spans="1:23" s="1" customFormat="1" ht="18" customHeight="1">
      <c r="A31" s="17"/>
      <c r="B31" s="21" t="s">
        <v>94</v>
      </c>
      <c r="C31" s="21"/>
      <c r="D31" s="46"/>
      <c r="E31" s="46"/>
      <c r="F31" s="46"/>
      <c r="G31" s="46"/>
      <c r="H31" s="46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17"/>
    </row>
    <row r="32" spans="1:23" s="1" customFormat="1" ht="18" customHeight="1">
      <c r="A32" s="17"/>
      <c r="B32" s="21" t="s">
        <v>95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17"/>
    </row>
    <row r="33" spans="1:32" s="1" customFormat="1" ht="18" customHeight="1">
      <c r="A33" s="17"/>
      <c r="B33" s="21" t="s">
        <v>96</v>
      </c>
      <c r="C33" s="21"/>
      <c r="X33" s="93"/>
      <c r="Y33" s="133"/>
    </row>
    <row r="34" spans="1:32" s="1" customFormat="1" ht="18" customHeight="1">
      <c r="A34" s="17"/>
      <c r="B34" s="21" t="s">
        <v>97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17"/>
      <c r="X34" s="93"/>
      <c r="Y34" s="127"/>
    </row>
    <row r="35" spans="1:32" s="1" customFormat="1" ht="18" customHeight="1">
      <c r="A35" s="17"/>
      <c r="B35" s="96"/>
      <c r="C35" s="4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17"/>
    </row>
    <row r="36" spans="1:32" s="1" customFormat="1" ht="18" customHeight="1">
      <c r="A36" s="17"/>
      <c r="B36" s="95"/>
      <c r="C36" s="95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17"/>
      <c r="T36" s="17"/>
      <c r="X36" s="111"/>
      <c r="Y36" s="127"/>
      <c r="AA36" s="134"/>
      <c r="AB36" s="188"/>
      <c r="AC36" s="130"/>
      <c r="AD36" s="130"/>
      <c r="AE36" s="130"/>
      <c r="AF36" s="130"/>
    </row>
    <row r="37" spans="1:32" s="1" customFormat="1" ht="18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X37" s="109"/>
      <c r="Y37" s="127"/>
      <c r="AA37" s="134"/>
      <c r="AB37" s="188"/>
      <c r="AC37" s="130"/>
      <c r="AD37" s="130"/>
      <c r="AE37" s="130"/>
      <c r="AF37" s="130"/>
    </row>
    <row r="38" spans="1:32" s="1" customFormat="1" ht="18" customHeight="1">
      <c r="A38" s="17"/>
      <c r="B38" s="167" t="s">
        <v>64</v>
      </c>
      <c r="C38" s="21"/>
      <c r="D38" s="21"/>
      <c r="E38" s="21"/>
      <c r="F38" s="278">
        <f>J19+1</f>
        <v>42371</v>
      </c>
      <c r="G38" s="278"/>
      <c r="H38" s="278"/>
      <c r="I38" s="278"/>
      <c r="J38" s="189"/>
      <c r="K38" s="21"/>
      <c r="L38" s="279" t="s">
        <v>23</v>
      </c>
      <c r="M38" s="279"/>
      <c r="N38" s="279"/>
      <c r="O38" s="279"/>
      <c r="P38" s="31"/>
      <c r="Q38" s="31"/>
      <c r="R38" s="31"/>
      <c r="S38" s="31"/>
      <c r="T38" s="31"/>
      <c r="U38" s="21"/>
      <c r="X38" s="111"/>
      <c r="Y38" s="127"/>
      <c r="AA38" s="134"/>
      <c r="AB38" s="188"/>
      <c r="AC38" s="130"/>
      <c r="AD38" s="130"/>
      <c r="AE38" s="130"/>
      <c r="AF38" s="130"/>
    </row>
    <row r="39" spans="1:32" s="1" customFormat="1" ht="18" customHeight="1">
      <c r="A39" s="48"/>
      <c r="B39" s="21"/>
      <c r="C39" s="21"/>
      <c r="D39" s="21"/>
      <c r="E39" s="21"/>
      <c r="F39" s="21"/>
      <c r="G39" s="21"/>
      <c r="H39" s="21"/>
      <c r="I39" s="43"/>
      <c r="J39" s="21"/>
      <c r="K39" s="21"/>
      <c r="L39" s="21"/>
      <c r="M39" s="21"/>
      <c r="N39" s="190"/>
      <c r="O39" s="191">
        <v>3</v>
      </c>
      <c r="P39" s="192" t="str">
        <f>IF(O39=1,"( Mr.Sombut Srikampa )",IF(O39=3,"( Mr. Natthaphol Boonmee )"))</f>
        <v>( Mr. Natthaphol Boonmee )</v>
      </c>
      <c r="Q39" s="192"/>
      <c r="R39" s="192"/>
      <c r="S39" s="192"/>
      <c r="T39" s="192"/>
      <c r="U39" s="167"/>
      <c r="V39" s="2"/>
      <c r="W39" s="2"/>
      <c r="X39" s="109"/>
      <c r="Y39" s="127"/>
      <c r="AA39" s="134"/>
      <c r="AB39" s="188"/>
      <c r="AC39" s="130"/>
      <c r="AD39" s="130"/>
      <c r="AE39" s="130"/>
      <c r="AF39" s="130"/>
    </row>
    <row r="40" spans="1:32" s="1" customFormat="1" ht="18" customHeight="1">
      <c r="A40" s="17"/>
      <c r="B40" s="167" t="s">
        <v>98</v>
      </c>
      <c r="C40" s="167"/>
      <c r="D40" s="167"/>
      <c r="E40" s="21"/>
      <c r="F40" s="20" t="s">
        <v>56</v>
      </c>
      <c r="G40" s="189"/>
      <c r="H40" s="189"/>
      <c r="I40" s="189"/>
      <c r="J40" s="21"/>
      <c r="K40" s="21"/>
      <c r="L40" s="20"/>
      <c r="M40" s="21"/>
      <c r="N40" s="21"/>
      <c r="O40" s="21"/>
      <c r="P40" s="280" t="s">
        <v>11</v>
      </c>
      <c r="Q40" s="280"/>
      <c r="R40" s="280"/>
      <c r="S40" s="280"/>
      <c r="T40" s="280"/>
      <c r="U40" s="167"/>
      <c r="V40" s="2"/>
      <c r="W40" s="2"/>
      <c r="X40" s="93"/>
      <c r="Y40" s="127"/>
      <c r="Z40"/>
      <c r="AA40" s="131"/>
      <c r="AB40" s="131"/>
      <c r="AC40" s="131"/>
    </row>
    <row r="41" spans="1:32" s="1" customFormat="1" ht="18" customHeight="1">
      <c r="A41" s="17"/>
      <c r="D41" s="281"/>
      <c r="E41" s="281"/>
      <c r="F41" s="281"/>
      <c r="G41" s="281"/>
      <c r="H41" s="281"/>
      <c r="K41" s="27"/>
      <c r="L41" s="17"/>
      <c r="M41" s="17"/>
      <c r="N41" s="43"/>
      <c r="O41" s="43"/>
      <c r="P41" s="43"/>
      <c r="Q41" s="43"/>
      <c r="R41" s="43"/>
      <c r="S41" s="18"/>
      <c r="T41" s="2"/>
      <c r="U41" s="2"/>
      <c r="V41" s="2"/>
      <c r="W41" s="2"/>
    </row>
    <row r="42" spans="1:32" s="1" customFormat="1" ht="16.5" customHeight="1">
      <c r="A42" s="276"/>
      <c r="B42" s="276"/>
      <c r="C42" s="276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126"/>
    </row>
    <row r="43" spans="1:32" ht="18.75" customHeight="1"/>
    <row r="44" spans="1:32" ht="18.75" customHeight="1"/>
    <row r="45" spans="1:32" ht="18.75" customHeight="1"/>
    <row r="46" spans="1:32" ht="18.75" customHeight="1"/>
    <row r="47" spans="1:32" ht="18.75" customHeight="1"/>
    <row r="48" spans="1:32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</sheetData>
  <mergeCells count="11">
    <mergeCell ref="A42:T42"/>
    <mergeCell ref="J20:M20"/>
    <mergeCell ref="F38:I38"/>
    <mergeCell ref="L38:O38"/>
    <mergeCell ref="P40:T40"/>
    <mergeCell ref="D41:H41"/>
    <mergeCell ref="J15:M15"/>
    <mergeCell ref="S5:U5"/>
    <mergeCell ref="A3:V3"/>
    <mergeCell ref="J18:M18"/>
    <mergeCell ref="J19:M19"/>
  </mergeCells>
  <pageMargins left="0" right="0" top="0.98425196850393704" bottom="0" header="0" footer="0"/>
  <pageSetup paperSize="9" orientation="portrait" r:id="rId1"/>
  <headerFooter alignWithMargins="0">
    <oddFooter>&amp;R&amp;"Cordia New,Regular"&amp;14SP-FM-04-15 rev.0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3399"/>
  </sheetPr>
  <dimension ref="A1:AJ62"/>
  <sheetViews>
    <sheetView view="pageBreakPreview" zoomScaleNormal="100" zoomScaleSheetLayoutView="100" workbookViewId="0">
      <selection activeCell="G6" sqref="G6"/>
    </sheetView>
  </sheetViews>
  <sheetFormatPr defaultColWidth="10.42578125" defaultRowHeight="20.25"/>
  <cols>
    <col min="1" max="7" width="4.85546875" style="16" customWidth="1"/>
    <col min="8" max="8" width="3.85546875" style="16" customWidth="1"/>
    <col min="9" max="23" width="4.85546875" style="16" customWidth="1"/>
    <col min="24" max="29" width="5.28515625" style="16" customWidth="1"/>
    <col min="30" max="16384" width="10.42578125" style="16"/>
  </cols>
  <sheetData>
    <row r="1" spans="1:36" customFormat="1" ht="21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36" customFormat="1" ht="13.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36" customFormat="1" ht="34.5" customHeight="1">
      <c r="A3" s="274" t="s">
        <v>36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39"/>
    </row>
    <row r="4" spans="1:36" customFormat="1" ht="18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"/>
      <c r="V4" s="1"/>
    </row>
    <row r="5" spans="1:36" customFormat="1" ht="17.25" customHeight="1">
      <c r="A5" s="17"/>
      <c r="B5" s="167" t="s">
        <v>14</v>
      </c>
      <c r="C5" s="167"/>
      <c r="D5" s="168"/>
      <c r="E5" s="167"/>
      <c r="F5" s="169" t="s">
        <v>15</v>
      </c>
      <c r="G5" s="20" t="str">
        <f>Certificate!J5</f>
        <v>SPR15120012-1</v>
      </c>
      <c r="H5" s="16"/>
      <c r="I5" s="21"/>
      <c r="J5" s="21"/>
      <c r="K5" s="21"/>
      <c r="L5" s="20"/>
      <c r="M5" s="20"/>
      <c r="N5" s="20"/>
      <c r="O5" s="20"/>
      <c r="P5" s="21"/>
      <c r="Q5" s="21"/>
      <c r="R5" s="16"/>
      <c r="S5" s="168" t="s">
        <v>116</v>
      </c>
      <c r="T5" s="16"/>
      <c r="U5" s="168"/>
      <c r="V5" s="168"/>
    </row>
    <row r="6" spans="1:36" customFormat="1" ht="18" customHeight="1">
      <c r="A6" s="17"/>
      <c r="B6" s="96"/>
      <c r="C6" s="19"/>
      <c r="D6" s="19"/>
      <c r="E6" s="18"/>
      <c r="F6" s="22"/>
      <c r="G6" s="22"/>
      <c r="H6" s="22"/>
      <c r="I6" s="97"/>
      <c r="J6" s="94"/>
      <c r="K6" s="95"/>
      <c r="L6" s="94"/>
      <c r="M6" s="94"/>
      <c r="N6" s="20"/>
      <c r="O6" s="20"/>
      <c r="P6" s="21"/>
      <c r="Q6" s="21"/>
      <c r="R6" s="21"/>
      <c r="S6" s="16"/>
      <c r="T6" s="16"/>
      <c r="U6" s="16"/>
      <c r="V6" s="1"/>
    </row>
    <row r="7" spans="1:36" customFormat="1" ht="17.25" customHeight="1">
      <c r="A7" s="17"/>
      <c r="B7" s="98"/>
      <c r="C7" s="23"/>
      <c r="D7" s="19"/>
      <c r="E7" s="19"/>
      <c r="F7" s="19"/>
      <c r="G7" s="19"/>
      <c r="H7" s="19"/>
      <c r="I7" s="93"/>
      <c r="J7" s="99"/>
      <c r="K7" s="95"/>
      <c r="L7" s="100"/>
      <c r="M7" s="100"/>
      <c r="N7" s="25"/>
      <c r="O7" s="25"/>
      <c r="P7" s="25"/>
      <c r="Q7" s="25"/>
      <c r="R7" s="25"/>
      <c r="S7" s="25"/>
      <c r="T7" s="35"/>
      <c r="U7" s="35"/>
      <c r="V7" s="5"/>
    </row>
    <row r="8" spans="1:36" customFormat="1" ht="13.5" customHeight="1">
      <c r="A8" s="17"/>
      <c r="B8" s="96"/>
      <c r="C8" s="23"/>
      <c r="D8" s="23"/>
      <c r="E8" s="19"/>
      <c r="F8" s="19"/>
      <c r="G8" s="298" t="s">
        <v>117</v>
      </c>
      <c r="H8" s="298"/>
      <c r="I8" s="298"/>
      <c r="J8" s="298"/>
      <c r="K8" s="298"/>
      <c r="L8" s="298"/>
      <c r="M8" s="298"/>
      <c r="N8" s="298"/>
      <c r="O8" s="298"/>
      <c r="P8" s="298"/>
      <c r="Q8" s="25"/>
      <c r="R8" s="25"/>
      <c r="S8" s="25"/>
      <c r="T8" s="25"/>
      <c r="U8" s="35"/>
      <c r="V8" s="5"/>
    </row>
    <row r="9" spans="1:36" customFormat="1" ht="13.5" customHeight="1">
      <c r="A9" s="17"/>
      <c r="B9" s="96"/>
      <c r="C9" s="23"/>
      <c r="D9" s="23"/>
      <c r="E9" s="19"/>
      <c r="F9" s="19"/>
      <c r="G9" s="298"/>
      <c r="H9" s="298"/>
      <c r="I9" s="298"/>
      <c r="J9" s="298"/>
      <c r="K9" s="298"/>
      <c r="L9" s="298"/>
      <c r="M9" s="298"/>
      <c r="N9" s="298"/>
      <c r="O9" s="298"/>
      <c r="P9" s="298"/>
      <c r="Q9" s="25"/>
      <c r="R9" s="25"/>
      <c r="S9" s="25"/>
      <c r="T9" s="25"/>
      <c r="U9" s="35"/>
      <c r="V9" s="5"/>
    </row>
    <row r="10" spans="1:36" s="3" customFormat="1" ht="18.95" customHeight="1">
      <c r="A10" s="27"/>
      <c r="B10" s="101"/>
      <c r="C10" s="28"/>
      <c r="D10" s="28"/>
      <c r="E10" s="28"/>
      <c r="F10" s="28"/>
      <c r="G10" s="29"/>
      <c r="H10" s="30"/>
      <c r="I10" s="102"/>
      <c r="J10" s="102"/>
      <c r="K10" s="102"/>
      <c r="L10" s="102"/>
      <c r="M10" s="102"/>
      <c r="N10" s="31"/>
      <c r="O10" s="31"/>
      <c r="P10" s="31"/>
      <c r="Q10" s="32"/>
      <c r="R10" s="27"/>
      <c r="S10" s="26"/>
      <c r="T10" s="5"/>
      <c r="V10" s="33"/>
      <c r="W10" s="7"/>
    </row>
    <row r="11" spans="1:36" s="21" customFormat="1" ht="23.1" customHeight="1">
      <c r="B11" s="295" t="s">
        <v>16</v>
      </c>
      <c r="C11" s="296"/>
      <c r="D11" s="296"/>
      <c r="E11" s="296"/>
      <c r="F11" s="296"/>
      <c r="G11" s="297"/>
      <c r="H11" s="295" t="s">
        <v>1</v>
      </c>
      <c r="I11" s="296"/>
      <c r="J11" s="297"/>
      <c r="K11" s="295" t="s">
        <v>0</v>
      </c>
      <c r="L11" s="296"/>
      <c r="M11" s="297"/>
      <c r="N11" s="295" t="s">
        <v>7</v>
      </c>
      <c r="O11" s="296"/>
      <c r="P11" s="296"/>
      <c r="Q11" s="297"/>
      <c r="R11" s="296" t="s">
        <v>19</v>
      </c>
      <c r="S11" s="296"/>
      <c r="T11" s="296"/>
      <c r="U11" s="297"/>
      <c r="W11" s="187"/>
    </row>
    <row r="12" spans="1:36" s="21" customFormat="1" ht="23.1" customHeight="1">
      <c r="B12" s="287" t="s">
        <v>118</v>
      </c>
      <c r="C12" s="288"/>
      <c r="D12" s="288"/>
      <c r="E12" s="288"/>
      <c r="F12" s="288"/>
      <c r="G12" s="288"/>
      <c r="H12" s="287" t="s">
        <v>51</v>
      </c>
      <c r="I12" s="289"/>
      <c r="J12" s="290"/>
      <c r="K12" s="291" t="s">
        <v>51</v>
      </c>
      <c r="L12" s="289"/>
      <c r="M12" s="290"/>
      <c r="N12" s="287" t="s">
        <v>119</v>
      </c>
      <c r="O12" s="289"/>
      <c r="P12" s="289"/>
      <c r="Q12" s="290"/>
      <c r="R12" s="292">
        <v>43039</v>
      </c>
      <c r="S12" s="293"/>
      <c r="T12" s="293"/>
      <c r="U12" s="294"/>
      <c r="V12" s="24"/>
      <c r="W12" s="24"/>
      <c r="X12" s="24"/>
      <c r="Y12" s="24"/>
      <c r="Z12" s="206"/>
    </row>
    <row r="13" spans="1:36" s="1" customFormat="1" ht="16.5" customHeight="1">
      <c r="A13" s="17"/>
      <c r="B13" s="103"/>
      <c r="C13" s="23"/>
      <c r="D13" s="23"/>
      <c r="E13" s="23"/>
      <c r="F13" s="19"/>
      <c r="G13" s="19"/>
      <c r="H13" s="19"/>
      <c r="I13" s="104"/>
      <c r="J13" s="99"/>
      <c r="K13" s="95"/>
      <c r="L13" s="99"/>
      <c r="M13" s="95"/>
      <c r="O13" s="24"/>
      <c r="P13" s="24"/>
      <c r="Q13" s="21"/>
      <c r="R13" s="21"/>
      <c r="S13" s="17"/>
      <c r="T13" s="17"/>
      <c r="AH13" s="4"/>
      <c r="AI13" s="4"/>
    </row>
    <row r="14" spans="1:36" s="1" customFormat="1" ht="16.5" customHeight="1">
      <c r="A14" s="17"/>
      <c r="B14" s="98"/>
      <c r="C14" s="23"/>
      <c r="D14" s="23"/>
      <c r="E14" s="23"/>
      <c r="F14" s="19"/>
      <c r="G14" s="19"/>
      <c r="H14" s="19"/>
      <c r="I14" s="104"/>
      <c r="J14" s="105"/>
      <c r="K14" s="99"/>
      <c r="L14" s="99"/>
      <c r="M14" s="95"/>
      <c r="O14" s="24"/>
      <c r="P14" s="24"/>
      <c r="Q14" s="24"/>
      <c r="R14" s="24"/>
      <c r="S14" s="36"/>
      <c r="T14" s="23"/>
      <c r="U14" s="17"/>
      <c r="V14" s="4"/>
      <c r="AI14" s="4"/>
      <c r="AJ14" s="4"/>
    </row>
    <row r="15" spans="1:36" s="1" customFormat="1" ht="16.5" customHeight="1">
      <c r="A15" s="17"/>
      <c r="B15" s="106" t="s">
        <v>37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24"/>
      <c r="Q15" s="21"/>
      <c r="R15" s="21"/>
      <c r="S15" s="17"/>
      <c r="T15" s="17"/>
      <c r="U15" s="17"/>
      <c r="AI15" s="4"/>
      <c r="AJ15" s="4"/>
    </row>
    <row r="16" spans="1:36" s="1" customFormat="1" ht="16.5" customHeight="1">
      <c r="A16" s="17"/>
      <c r="B16" s="95"/>
      <c r="C16" s="95" t="s">
        <v>20</v>
      </c>
      <c r="D16" s="9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4"/>
      <c r="Q16" s="24"/>
      <c r="R16" s="24"/>
      <c r="S16" s="36"/>
      <c r="T16" s="38"/>
      <c r="U16" s="17"/>
      <c r="V16" s="4"/>
      <c r="AI16" s="4"/>
      <c r="AJ16" s="4"/>
    </row>
    <row r="17" spans="1:35" s="1" customFormat="1" ht="18.95" customHeight="1">
      <c r="A17" s="17"/>
      <c r="B17" s="108" t="s">
        <v>21</v>
      </c>
      <c r="C17" s="109"/>
      <c r="D17" s="109"/>
      <c r="E17" s="46"/>
      <c r="F17" s="46"/>
      <c r="G17" s="46"/>
      <c r="H17" s="46"/>
      <c r="I17" s="21"/>
      <c r="J17" s="21"/>
      <c r="K17" s="21"/>
      <c r="L17" s="21"/>
      <c r="M17" s="21"/>
      <c r="N17" s="21"/>
      <c r="O17" s="21"/>
      <c r="P17" s="24"/>
      <c r="Q17" s="24"/>
      <c r="R17" s="39"/>
      <c r="S17" s="17"/>
      <c r="T17" s="36"/>
      <c r="U17" s="17"/>
      <c r="AG17" s="4"/>
      <c r="AH17" s="4"/>
    </row>
    <row r="18" spans="1:35" s="1" customFormat="1" ht="16.5" customHeight="1">
      <c r="A18" s="17"/>
      <c r="B18" s="103"/>
      <c r="C18" s="34"/>
      <c r="D18" s="19"/>
      <c r="E18" s="40"/>
      <c r="F18" s="19"/>
      <c r="G18" s="19"/>
      <c r="H18" s="19"/>
      <c r="I18" s="104"/>
      <c r="J18" s="282"/>
      <c r="K18" s="283"/>
      <c r="L18" s="283"/>
      <c r="M18" s="283"/>
      <c r="O18" s="24"/>
      <c r="P18" s="24"/>
      <c r="Q18" s="24"/>
      <c r="R18" s="39"/>
      <c r="S18" s="17"/>
      <c r="T18" s="36"/>
      <c r="U18" s="17"/>
      <c r="Y18" s="10"/>
      <c r="Z18" s="9"/>
      <c r="AF18" s="12"/>
      <c r="AG18" s="12"/>
      <c r="AH18" s="12"/>
    </row>
    <row r="19" spans="1:35" s="1" customFormat="1" ht="16.5" customHeight="1">
      <c r="A19" s="17"/>
      <c r="B19" s="103"/>
      <c r="C19" s="34"/>
      <c r="D19" s="19"/>
      <c r="E19" s="37"/>
      <c r="F19" s="19"/>
      <c r="G19" s="19"/>
      <c r="H19" s="19"/>
      <c r="I19" s="104"/>
      <c r="J19" s="282"/>
      <c r="K19" s="283"/>
      <c r="L19" s="283"/>
      <c r="M19" s="283"/>
      <c r="O19" s="24"/>
      <c r="P19" s="24"/>
      <c r="Q19" s="24"/>
      <c r="R19" s="39"/>
      <c r="S19" s="17"/>
      <c r="T19" s="36"/>
      <c r="U19" s="17"/>
      <c r="AG19" s="4"/>
      <c r="AH19" s="4"/>
    </row>
    <row r="20" spans="1:35" s="1" customFormat="1" ht="16.5" customHeight="1">
      <c r="A20" s="17"/>
      <c r="B20" s="92"/>
      <c r="C20" s="34"/>
      <c r="D20" s="19"/>
      <c r="E20" s="18"/>
      <c r="F20" s="19"/>
      <c r="G20" s="19"/>
      <c r="H20" s="19"/>
      <c r="I20" s="104"/>
      <c r="J20" s="283"/>
      <c r="K20" s="283"/>
      <c r="L20" s="283"/>
      <c r="M20" s="283"/>
      <c r="O20" s="24"/>
      <c r="P20" s="24"/>
      <c r="Q20" s="24"/>
      <c r="R20" s="39"/>
      <c r="S20" s="17"/>
      <c r="T20" s="36"/>
      <c r="U20" s="17"/>
      <c r="AG20" s="4"/>
      <c r="AH20" s="4"/>
    </row>
    <row r="21" spans="1:35" s="1" customFormat="1" ht="18.95" customHeight="1">
      <c r="A21" s="17"/>
      <c r="B21" s="92"/>
      <c r="C21" s="34"/>
      <c r="D21" s="19"/>
      <c r="E21" s="18"/>
      <c r="F21" s="19"/>
      <c r="G21" s="34"/>
      <c r="H21" s="41"/>
      <c r="I21" s="110"/>
      <c r="J21" s="110"/>
      <c r="K21" s="110"/>
      <c r="L21" s="99"/>
      <c r="M21" s="99"/>
      <c r="O21" s="24"/>
      <c r="P21" s="39"/>
      <c r="Q21" s="17"/>
      <c r="R21" s="36"/>
      <c r="S21" s="17"/>
      <c r="AF21" s="4"/>
    </row>
    <row r="22" spans="1:35" s="1" customFormat="1" ht="16.5" customHeight="1">
      <c r="A22" s="17"/>
      <c r="B22" s="98"/>
      <c r="C22" s="23"/>
      <c r="D22" s="23"/>
      <c r="E22" s="23"/>
      <c r="F22" s="23"/>
      <c r="G22" s="23"/>
      <c r="H22" s="42"/>
      <c r="I22" s="111"/>
      <c r="J22" s="99"/>
      <c r="K22" s="99"/>
      <c r="L22" s="112"/>
      <c r="M22" s="95"/>
      <c r="O22" s="113"/>
      <c r="P22" s="113"/>
      <c r="Q22" s="17"/>
      <c r="R22" s="17"/>
      <c r="S22" s="17"/>
      <c r="AF22" s="114"/>
      <c r="AG22" s="114"/>
    </row>
    <row r="23" spans="1:35" s="1" customFormat="1" ht="16.5" customHeight="1">
      <c r="A23" s="17"/>
      <c r="B23" s="98"/>
      <c r="C23" s="23"/>
      <c r="D23" s="23"/>
      <c r="E23" s="23"/>
      <c r="F23" s="19"/>
      <c r="G23" s="19"/>
      <c r="H23" s="19"/>
      <c r="I23" s="93"/>
      <c r="J23" s="115"/>
      <c r="K23" s="95"/>
      <c r="L23" s="95"/>
      <c r="M23" s="95"/>
      <c r="O23" s="21"/>
      <c r="P23" s="21"/>
      <c r="Q23" s="21"/>
      <c r="R23" s="21"/>
      <c r="S23" s="17"/>
      <c r="T23" s="17"/>
      <c r="U23" s="17"/>
      <c r="AG23" s="11"/>
      <c r="AH23" s="116"/>
      <c r="AI23" s="3"/>
    </row>
    <row r="24" spans="1:35" s="1" customFormat="1" ht="16.5" customHeight="1">
      <c r="A24" s="17"/>
      <c r="B24" s="98"/>
      <c r="C24" s="18"/>
      <c r="D24" s="18"/>
      <c r="E24" s="18"/>
      <c r="F24" s="19"/>
      <c r="G24" s="19"/>
      <c r="H24" s="19"/>
      <c r="I24" s="117"/>
      <c r="J24" s="115"/>
      <c r="K24" s="95"/>
      <c r="L24" s="95"/>
      <c r="M24" s="95"/>
      <c r="O24" s="21"/>
      <c r="P24" s="21"/>
      <c r="Q24" s="21"/>
      <c r="R24" s="21"/>
      <c r="S24" s="17"/>
      <c r="T24" s="17"/>
      <c r="U24" s="17"/>
      <c r="V24" s="3"/>
      <c r="W24" s="3"/>
      <c r="AC24" s="118"/>
      <c r="AD24" s="118"/>
      <c r="AE24" s="118"/>
      <c r="AF24" s="118"/>
      <c r="AG24" s="11"/>
      <c r="AH24" s="116"/>
      <c r="AI24" s="3"/>
    </row>
    <row r="25" spans="1:35" s="1" customFormat="1" ht="16.5" customHeight="1">
      <c r="A25" s="17"/>
      <c r="B25" s="98"/>
      <c r="C25" s="18"/>
      <c r="D25" s="18"/>
      <c r="E25" s="18"/>
      <c r="F25" s="19"/>
      <c r="G25" s="19"/>
      <c r="H25" s="19"/>
      <c r="I25" s="117"/>
      <c r="J25" s="115"/>
      <c r="K25" s="95"/>
      <c r="L25" s="95"/>
      <c r="M25" s="95"/>
      <c r="O25" s="21"/>
      <c r="P25" s="21"/>
      <c r="Q25" s="21"/>
      <c r="R25" s="21"/>
      <c r="S25" s="17"/>
      <c r="T25" s="17"/>
      <c r="U25" s="17"/>
      <c r="V25" s="3"/>
      <c r="W25" s="3"/>
      <c r="AC25" s="118"/>
      <c r="AD25" s="118"/>
      <c r="AE25" s="118"/>
      <c r="AF25" s="118"/>
      <c r="AG25" s="11"/>
      <c r="AH25" s="116"/>
      <c r="AI25" s="3"/>
    </row>
    <row r="26" spans="1:35" s="1" customFormat="1" ht="18.95" customHeight="1">
      <c r="A26" s="17"/>
      <c r="B26" s="96"/>
      <c r="C26" s="19"/>
      <c r="D26" s="18"/>
      <c r="E26" s="18"/>
      <c r="F26" s="18"/>
      <c r="G26" s="18"/>
      <c r="H26" s="22"/>
      <c r="I26" s="95"/>
      <c r="J26" s="95"/>
      <c r="K26" s="95"/>
      <c r="L26" s="95"/>
      <c r="M26" s="95"/>
      <c r="N26" s="36"/>
      <c r="O26" s="17"/>
      <c r="P26" s="17"/>
      <c r="Q26" s="17"/>
      <c r="R26" s="17"/>
      <c r="S26" s="17"/>
      <c r="T26" s="17"/>
      <c r="U26" s="3"/>
      <c r="V26" s="3"/>
      <c r="AA26" s="118"/>
      <c r="AB26" s="118"/>
      <c r="AC26" s="118"/>
      <c r="AD26" s="118"/>
      <c r="AE26" s="118"/>
      <c r="AF26" s="11"/>
      <c r="AG26" s="116"/>
      <c r="AH26" s="3"/>
    </row>
    <row r="27" spans="1:35" s="1" customFormat="1" ht="16.5" customHeight="1">
      <c r="A27" s="27"/>
      <c r="B27" s="92"/>
      <c r="C27" s="19"/>
      <c r="D27" s="18"/>
      <c r="E27" s="18"/>
      <c r="F27" s="18"/>
      <c r="G27" s="18"/>
      <c r="H27" s="44"/>
      <c r="I27" s="45"/>
      <c r="J27" s="44"/>
      <c r="K27" s="44"/>
      <c r="L27" s="44"/>
      <c r="M27" s="45"/>
      <c r="N27" s="44"/>
      <c r="O27" s="44"/>
      <c r="P27" s="44"/>
      <c r="Q27" s="44"/>
      <c r="R27" s="44"/>
      <c r="S27" s="44"/>
      <c r="T27" s="45"/>
    </row>
    <row r="28" spans="1:35" s="1" customFormat="1" ht="16.5" customHeight="1">
      <c r="A28" s="17"/>
      <c r="V28" s="119"/>
    </row>
    <row r="29" spans="1:35" s="1" customFormat="1" ht="16.5" customHeight="1">
      <c r="A29" s="17"/>
      <c r="V29" s="119"/>
    </row>
    <row r="30" spans="1:35" s="1" customFormat="1" ht="18.95" customHeight="1">
      <c r="A30" s="17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13"/>
      <c r="W30" s="13"/>
      <c r="X30" s="54"/>
      <c r="Y30" s="54"/>
    </row>
    <row r="31" spans="1:35" s="1" customFormat="1" ht="16.5" customHeight="1">
      <c r="A31" s="17"/>
      <c r="P31" s="107"/>
      <c r="Q31" s="107"/>
      <c r="R31" s="107"/>
      <c r="S31" s="107"/>
      <c r="T31" s="107"/>
      <c r="U31" s="13"/>
      <c r="V31" s="13"/>
      <c r="W31" s="54"/>
      <c r="X31" s="54"/>
    </row>
    <row r="32" spans="1:35" s="1" customFormat="1" ht="16.5" customHeight="1">
      <c r="A32" s="17"/>
      <c r="P32" s="21"/>
      <c r="Q32" s="21"/>
      <c r="R32" s="21"/>
      <c r="S32" s="21"/>
      <c r="T32" s="17"/>
    </row>
    <row r="33" spans="1:26" s="1" customFormat="1" ht="16.5" customHeight="1">
      <c r="A33" s="17"/>
      <c r="P33" s="21"/>
      <c r="Q33" s="21"/>
      <c r="R33" s="21"/>
      <c r="S33" s="21"/>
      <c r="T33" s="17"/>
    </row>
    <row r="34" spans="1:26" s="1" customFormat="1" ht="18.95" customHeight="1">
      <c r="A34" s="17"/>
      <c r="B34" s="47"/>
      <c r="C34" s="46"/>
      <c r="D34" s="46"/>
      <c r="E34" s="46"/>
      <c r="F34" s="46"/>
      <c r="G34" s="46"/>
      <c r="H34" s="46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17"/>
    </row>
    <row r="35" spans="1:26" s="1" customFormat="1" ht="16.5" customHeight="1">
      <c r="A35" s="17"/>
      <c r="B35" s="92"/>
      <c r="C35" s="1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7"/>
    </row>
    <row r="36" spans="1:26" s="1" customFormat="1" ht="16.5" customHeight="1">
      <c r="A36" s="17"/>
      <c r="B36" s="94"/>
      <c r="C36" s="94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7"/>
      <c r="T36" s="27"/>
    </row>
    <row r="37" spans="1:26" s="1" customFormat="1" ht="16.5" customHeight="1">
      <c r="A37" s="17"/>
      <c r="B37" s="121"/>
      <c r="C37" s="109"/>
      <c r="D37" s="46"/>
      <c r="E37" s="46"/>
      <c r="F37" s="46"/>
      <c r="G37" s="46"/>
      <c r="H37" s="46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7"/>
      <c r="T37" s="27"/>
    </row>
    <row r="38" spans="1:26" s="1" customFormat="1" ht="18.95" customHeight="1">
      <c r="A38" s="1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1:26" s="1" customFormat="1" ht="16.5" customHeight="1">
      <c r="A39" s="17"/>
      <c r="B39" s="92"/>
      <c r="C39" s="3"/>
      <c r="D39" s="3"/>
      <c r="E39" s="3"/>
      <c r="F39" s="284"/>
      <c r="G39" s="284"/>
      <c r="H39" s="284"/>
      <c r="I39" s="284"/>
      <c r="J39" s="122"/>
      <c r="K39" s="3"/>
      <c r="L39" s="285"/>
      <c r="M39" s="285"/>
      <c r="N39" s="285"/>
      <c r="O39" s="285"/>
      <c r="P39" s="20"/>
      <c r="Q39" s="20"/>
      <c r="R39" s="20"/>
      <c r="S39" s="20"/>
      <c r="T39" s="20"/>
    </row>
    <row r="40" spans="1:26" s="1" customFormat="1" ht="14.1" customHeight="1">
      <c r="A40" s="48"/>
      <c r="B40" s="3"/>
      <c r="C40" s="3"/>
      <c r="D40" s="3"/>
      <c r="E40" s="3"/>
      <c r="F40" s="94"/>
      <c r="G40" s="94"/>
      <c r="H40" s="94"/>
      <c r="I40" s="109"/>
      <c r="J40" s="27"/>
      <c r="K40" s="3"/>
      <c r="L40" s="27"/>
      <c r="M40" s="27"/>
      <c r="N40" s="123"/>
      <c r="O40" s="124"/>
      <c r="P40" s="109"/>
      <c r="Q40" s="109"/>
      <c r="R40" s="109"/>
      <c r="S40" s="109"/>
      <c r="T40" s="109"/>
      <c r="U40" s="2"/>
      <c r="V40" s="2"/>
      <c r="W40" s="2"/>
      <c r="X40" s="2"/>
      <c r="Y40" s="2"/>
      <c r="Z40" s="2"/>
    </row>
    <row r="41" spans="1:26" s="1" customFormat="1" ht="16.5" customHeight="1">
      <c r="A41" s="17"/>
      <c r="B41" s="92"/>
      <c r="C41" s="18"/>
      <c r="D41" s="18"/>
      <c r="E41" s="3"/>
      <c r="F41" s="94"/>
      <c r="G41" s="125"/>
      <c r="H41" s="125"/>
      <c r="I41" s="125"/>
      <c r="J41" s="3"/>
      <c r="K41" s="3"/>
      <c r="L41" s="27"/>
      <c r="M41" s="27"/>
      <c r="N41" s="27"/>
      <c r="O41" s="27"/>
      <c r="P41" s="286"/>
      <c r="Q41" s="286"/>
      <c r="R41" s="286"/>
      <c r="S41" s="286"/>
      <c r="T41" s="286"/>
      <c r="U41" s="2"/>
      <c r="V41" s="2"/>
      <c r="W41" s="2"/>
      <c r="X41" s="2"/>
      <c r="Y41" s="2"/>
      <c r="Z41" s="2"/>
    </row>
    <row r="42" spans="1:26" s="1" customFormat="1" ht="18.95" customHeight="1">
      <c r="A42" s="17"/>
      <c r="D42" s="281"/>
      <c r="E42" s="281"/>
      <c r="F42" s="281"/>
      <c r="G42" s="281"/>
      <c r="H42" s="281"/>
      <c r="K42" s="27"/>
      <c r="L42" s="17"/>
      <c r="M42" s="17"/>
      <c r="N42" s="43"/>
      <c r="O42" s="43"/>
      <c r="P42" s="43"/>
      <c r="Q42" s="43"/>
      <c r="R42" s="43"/>
      <c r="S42" s="18"/>
      <c r="T42" s="2"/>
      <c r="U42" s="2"/>
      <c r="V42" s="2"/>
      <c r="W42" s="2"/>
      <c r="X42" s="2"/>
      <c r="Y42" s="2"/>
    </row>
    <row r="43" spans="1:26" s="1" customFormat="1" ht="16.5" customHeight="1">
      <c r="A43" s="276"/>
      <c r="B43" s="276"/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126"/>
    </row>
    <row r="44" spans="1:26" ht="18.75" customHeight="1"/>
    <row r="45" spans="1:26" ht="18.75" customHeight="1"/>
    <row r="46" spans="1:26" ht="18.75" customHeight="1"/>
    <row r="47" spans="1:26" ht="18.75" customHeight="1"/>
    <row r="48" spans="1:2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</sheetData>
  <mergeCells count="20">
    <mergeCell ref="J18:M18"/>
    <mergeCell ref="A3:U3"/>
    <mergeCell ref="B11:G11"/>
    <mergeCell ref="H11:J11"/>
    <mergeCell ref="K11:M11"/>
    <mergeCell ref="N11:Q11"/>
    <mergeCell ref="R11:U11"/>
    <mergeCell ref="G8:P9"/>
    <mergeCell ref="B12:G12"/>
    <mergeCell ref="H12:J12"/>
    <mergeCell ref="K12:M12"/>
    <mergeCell ref="N12:Q12"/>
    <mergeCell ref="R12:U12"/>
    <mergeCell ref="A43:T43"/>
    <mergeCell ref="J19:M19"/>
    <mergeCell ref="J20:M20"/>
    <mergeCell ref="F39:I39"/>
    <mergeCell ref="L39:O39"/>
    <mergeCell ref="P41:T41"/>
    <mergeCell ref="D42:H42"/>
  </mergeCells>
  <pageMargins left="0" right="0" top="0.98425196850393704" bottom="0" header="0" footer="0"/>
  <pageSetup paperSize="9" orientation="portrait" r:id="rId1"/>
  <headerFooter alignWithMargins="0">
    <oddFooter>&amp;R&amp;"Cordia New,Regular"&amp;14SP-FM-04-15 rev.0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33"/>
  </sheetPr>
  <dimension ref="A1:AY27"/>
  <sheetViews>
    <sheetView view="pageBreakPreview" zoomScaleNormal="100" zoomScaleSheetLayoutView="100" workbookViewId="0">
      <selection activeCell="H10" sqref="H10:K11"/>
    </sheetView>
  </sheetViews>
  <sheetFormatPr defaultRowHeight="14.25"/>
  <cols>
    <col min="1" max="1" width="3.28515625" style="8" customWidth="1"/>
    <col min="2" max="23" width="4.28515625" style="8" customWidth="1"/>
    <col min="24" max="26" width="4.28515625" style="14" customWidth="1"/>
    <col min="27" max="50" width="4.42578125" style="14" customWidth="1"/>
    <col min="51" max="16384" width="9.140625" style="14"/>
  </cols>
  <sheetData>
    <row r="1" spans="1:51" s="49" customFormat="1" ht="18" customHeight="1"/>
    <row r="2" spans="1:51" s="49" customFormat="1" ht="18" customHeight="1">
      <c r="AA2" s="50"/>
      <c r="AB2" s="50"/>
      <c r="AC2" s="50"/>
      <c r="AD2" s="50"/>
      <c r="AE2" s="50"/>
    </row>
    <row r="3" spans="1:51" s="49" customFormat="1" ht="34.5" customHeight="1">
      <c r="A3" s="299" t="s">
        <v>24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21"/>
      <c r="AA3" s="50"/>
      <c r="AB3" s="50"/>
      <c r="AC3" s="50"/>
      <c r="AD3" s="50"/>
      <c r="AE3" s="50"/>
    </row>
    <row r="4" spans="1:51" s="49" customFormat="1" ht="18" customHeight="1">
      <c r="A4" s="12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U4" s="128"/>
      <c r="V4" s="128"/>
      <c r="W4" s="128"/>
      <c r="X4" s="128"/>
      <c r="AA4" s="51"/>
      <c r="AB4" s="51"/>
      <c r="AC4" s="51"/>
      <c r="AD4" s="51"/>
      <c r="AE4" s="51"/>
    </row>
    <row r="5" spans="1:51" s="52" customFormat="1" ht="18" customHeight="1">
      <c r="B5" s="53" t="s">
        <v>25</v>
      </c>
      <c r="C5" s="49"/>
      <c r="D5" s="49"/>
      <c r="F5" s="240" t="str">
        <f>Certificate!J5</f>
        <v>SPR15120012-1</v>
      </c>
      <c r="G5" s="240"/>
      <c r="H5" s="240"/>
      <c r="I5" s="240"/>
      <c r="J5" s="49"/>
      <c r="K5" s="49"/>
      <c r="L5" s="49"/>
      <c r="M5" s="49"/>
      <c r="O5" s="213"/>
      <c r="P5" s="213"/>
      <c r="Q5" s="213"/>
      <c r="T5" s="214" t="s">
        <v>106</v>
      </c>
      <c r="W5" s="214"/>
      <c r="AA5" s="51"/>
      <c r="AB5" s="51"/>
      <c r="AC5" s="51"/>
      <c r="AD5" s="51"/>
      <c r="AE5" s="51"/>
    </row>
    <row r="6" spans="1:51" s="204" customFormat="1" ht="18.75" customHeight="1">
      <c r="B6" s="215"/>
      <c r="Z6" s="205"/>
      <c r="AA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</row>
    <row r="7" spans="1:51" s="209" customFormat="1" ht="18.75" customHeight="1">
      <c r="A7" s="207" t="s">
        <v>12</v>
      </c>
      <c r="B7" s="55"/>
      <c r="C7" s="55"/>
      <c r="D7" s="55"/>
      <c r="E7" s="55"/>
      <c r="F7" s="55"/>
      <c r="G7" s="55"/>
      <c r="H7" s="55"/>
      <c r="I7" s="216"/>
      <c r="J7" s="216"/>
      <c r="K7" s="216"/>
      <c r="L7" s="216"/>
      <c r="M7" s="216"/>
      <c r="N7" s="216"/>
      <c r="O7" s="216"/>
      <c r="Q7" s="301" t="s">
        <v>88</v>
      </c>
      <c r="R7" s="301"/>
      <c r="S7" s="212" t="s">
        <v>35</v>
      </c>
      <c r="T7" s="55"/>
      <c r="U7" s="208"/>
      <c r="V7" s="208"/>
      <c r="W7" s="208"/>
      <c r="X7" s="208"/>
      <c r="Y7" s="208"/>
      <c r="Z7" s="208"/>
      <c r="AA7" s="208"/>
      <c r="AB7" s="205"/>
      <c r="AC7" s="205"/>
      <c r="AD7" s="205"/>
      <c r="AE7" s="205"/>
      <c r="AF7" s="205"/>
      <c r="AG7" s="205"/>
      <c r="AH7" s="205"/>
      <c r="AI7" s="205"/>
      <c r="AJ7" s="205"/>
      <c r="AK7" s="205"/>
    </row>
    <row r="8" spans="1:51" s="204" customFormat="1" ht="18.75" customHeight="1">
      <c r="C8" s="210"/>
      <c r="D8" s="55"/>
      <c r="E8" s="302" t="s">
        <v>107</v>
      </c>
      <c r="F8" s="303"/>
      <c r="G8" s="304"/>
      <c r="H8" s="302" t="s">
        <v>73</v>
      </c>
      <c r="I8" s="303"/>
      <c r="J8" s="303"/>
      <c r="K8" s="304"/>
      <c r="L8" s="302" t="s">
        <v>69</v>
      </c>
      <c r="M8" s="303"/>
      <c r="N8" s="303"/>
      <c r="O8" s="304"/>
      <c r="P8" s="308" t="s">
        <v>70</v>
      </c>
      <c r="Q8" s="308"/>
      <c r="R8" s="308"/>
      <c r="S8" s="308"/>
      <c r="AF8" s="205"/>
    </row>
    <row r="9" spans="1:51" s="204" customFormat="1" ht="18.75" customHeight="1">
      <c r="C9" s="210"/>
      <c r="D9" s="55"/>
      <c r="E9" s="305"/>
      <c r="F9" s="306"/>
      <c r="G9" s="307"/>
      <c r="H9" s="305"/>
      <c r="I9" s="306"/>
      <c r="J9" s="306"/>
      <c r="K9" s="307"/>
      <c r="L9" s="305"/>
      <c r="M9" s="306"/>
      <c r="N9" s="306"/>
      <c r="O9" s="307"/>
      <c r="P9" s="308"/>
      <c r="Q9" s="308"/>
      <c r="R9" s="308"/>
      <c r="S9" s="308"/>
      <c r="T9" s="206"/>
    </row>
    <row r="10" spans="1:51" s="204" customFormat="1" ht="20.100000000000001" customHeight="1">
      <c r="B10" s="205"/>
      <c r="C10" s="205"/>
      <c r="D10" s="205"/>
      <c r="E10" s="313">
        <f>Data!A17</f>
        <v>2</v>
      </c>
      <c r="F10" s="313"/>
      <c r="G10" s="313"/>
      <c r="H10" s="312">
        <f>Data!O17</f>
        <v>2</v>
      </c>
      <c r="I10" s="312"/>
      <c r="J10" s="312"/>
      <c r="K10" s="312"/>
      <c r="L10" s="312">
        <f>H10-E10</f>
        <v>0</v>
      </c>
      <c r="M10" s="312"/>
      <c r="N10" s="312"/>
      <c r="O10" s="312"/>
      <c r="P10" s="309">
        <f>'Uncertainty Budget'!P7</f>
        <v>0.63414404252241197</v>
      </c>
      <c r="Q10" s="309"/>
      <c r="R10" s="309"/>
      <c r="S10" s="309"/>
    </row>
    <row r="11" spans="1:51" s="204" customFormat="1" ht="20.100000000000001" customHeight="1">
      <c r="B11" s="205"/>
      <c r="C11" s="205"/>
      <c r="D11" s="205"/>
      <c r="E11" s="313"/>
      <c r="F11" s="313"/>
      <c r="G11" s="313"/>
      <c r="H11" s="312"/>
      <c r="I11" s="312"/>
      <c r="J11" s="312"/>
      <c r="K11" s="312"/>
      <c r="L11" s="312"/>
      <c r="M11" s="312"/>
      <c r="N11" s="312"/>
      <c r="O11" s="312"/>
      <c r="P11" s="309"/>
      <c r="Q11" s="309"/>
      <c r="R11" s="309"/>
      <c r="S11" s="309"/>
    </row>
    <row r="12" spans="1:51" s="204" customFormat="1" ht="20.100000000000001" customHeight="1">
      <c r="B12" s="205"/>
      <c r="C12" s="205"/>
      <c r="D12" s="205"/>
      <c r="E12" s="313">
        <f>Data!A18</f>
        <v>3</v>
      </c>
      <c r="F12" s="313"/>
      <c r="G12" s="313"/>
      <c r="H12" s="312">
        <f>Data!O18</f>
        <v>3</v>
      </c>
      <c r="I12" s="312"/>
      <c r="J12" s="312"/>
      <c r="K12" s="312"/>
      <c r="L12" s="312">
        <f>H12-E12</f>
        <v>0</v>
      </c>
      <c r="M12" s="312"/>
      <c r="N12" s="312"/>
      <c r="O12" s="312"/>
      <c r="P12" s="309">
        <f>'Uncertainty Budget'!P8</f>
        <v>0.6348388246896477</v>
      </c>
      <c r="Q12" s="309"/>
      <c r="R12" s="309"/>
      <c r="S12" s="309"/>
    </row>
    <row r="13" spans="1:51" s="206" customFormat="1" ht="20.100000000000001" customHeight="1">
      <c r="B13" s="205"/>
      <c r="C13" s="205"/>
      <c r="D13" s="205"/>
      <c r="E13" s="313"/>
      <c r="F13" s="313"/>
      <c r="G13" s="313"/>
      <c r="H13" s="312"/>
      <c r="I13" s="312"/>
      <c r="J13" s="312"/>
      <c r="K13" s="312"/>
      <c r="L13" s="312"/>
      <c r="M13" s="312"/>
      <c r="N13" s="312"/>
      <c r="O13" s="312"/>
      <c r="P13" s="309"/>
      <c r="Q13" s="309"/>
      <c r="R13" s="309"/>
      <c r="S13" s="309"/>
    </row>
    <row r="14" spans="1:51" s="206" customFormat="1" ht="20.100000000000001" customHeight="1">
      <c r="B14" s="205"/>
      <c r="C14" s="205"/>
      <c r="D14" s="205"/>
      <c r="E14" s="313">
        <f>Data!A19</f>
        <v>4</v>
      </c>
      <c r="F14" s="313"/>
      <c r="G14" s="313"/>
      <c r="H14" s="312">
        <f>Data!O19</f>
        <v>4</v>
      </c>
      <c r="I14" s="312"/>
      <c r="J14" s="312"/>
      <c r="K14" s="312"/>
      <c r="L14" s="312">
        <f>H14-E14</f>
        <v>0</v>
      </c>
      <c r="M14" s="312"/>
      <c r="N14" s="312"/>
      <c r="O14" s="312"/>
      <c r="P14" s="309">
        <f>'Uncertainty Budget'!P9</f>
        <v>0.73902277817849882</v>
      </c>
      <c r="Q14" s="309"/>
      <c r="R14" s="309"/>
      <c r="S14" s="309"/>
    </row>
    <row r="15" spans="1:51" s="206" customFormat="1" ht="20.100000000000001" customHeight="1">
      <c r="B15" s="205"/>
      <c r="C15" s="205"/>
      <c r="D15" s="205"/>
      <c r="E15" s="313"/>
      <c r="F15" s="313"/>
      <c r="G15" s="313"/>
      <c r="H15" s="312"/>
      <c r="I15" s="312"/>
      <c r="J15" s="312"/>
      <c r="K15" s="312"/>
      <c r="L15" s="312"/>
      <c r="M15" s="312"/>
      <c r="N15" s="312"/>
      <c r="O15" s="312"/>
      <c r="P15" s="309"/>
      <c r="Q15" s="309"/>
      <c r="R15" s="309"/>
      <c r="S15" s="309"/>
    </row>
    <row r="16" spans="1:51" s="206" customFormat="1" ht="17.850000000000001" customHeight="1">
      <c r="B16" s="205"/>
      <c r="C16" s="205"/>
      <c r="D16" s="205"/>
      <c r="E16" s="217"/>
      <c r="F16" s="217"/>
      <c r="G16" s="217"/>
      <c r="H16" s="218"/>
      <c r="I16" s="218"/>
      <c r="J16" s="218"/>
      <c r="K16" s="218"/>
      <c r="L16" s="218"/>
      <c r="M16" s="218"/>
      <c r="N16" s="218"/>
      <c r="O16" s="218"/>
      <c r="P16" s="219"/>
      <c r="Q16" s="219"/>
      <c r="R16" s="219"/>
    </row>
    <row r="17" spans="1:51" s="206" customFormat="1" ht="21" customHeight="1">
      <c r="A17" s="52"/>
      <c r="B17" s="53"/>
      <c r="C17" s="171" t="s">
        <v>27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56"/>
      <c r="R17" s="57"/>
      <c r="S17" s="57"/>
      <c r="T17" s="56"/>
      <c r="U17" s="58"/>
      <c r="V17" s="58"/>
      <c r="W17" s="56"/>
      <c r="X17" s="59"/>
      <c r="Y17" s="57"/>
      <c r="Z17" s="56"/>
    </row>
    <row r="18" spans="1:51" s="206" customFormat="1" ht="21" customHeight="1">
      <c r="A18" s="60"/>
      <c r="B18" s="52"/>
      <c r="C18" s="212" t="s">
        <v>38</v>
      </c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X18" s="59"/>
      <c r="Y18" s="57"/>
      <c r="Z18" s="56"/>
      <c r="AA18" s="52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</row>
    <row r="19" spans="1:51" s="204" customFormat="1" ht="21" customHeight="1">
      <c r="A19" s="52"/>
      <c r="B19" s="300" t="s">
        <v>39</v>
      </c>
      <c r="C19" s="300"/>
      <c r="D19" s="300"/>
      <c r="E19" s="300"/>
      <c r="F19" s="300"/>
      <c r="G19" s="300"/>
      <c r="H19" s="300"/>
      <c r="I19" s="300"/>
      <c r="J19" s="300"/>
      <c r="K19" s="300"/>
      <c r="L19" s="300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59"/>
      <c r="Y19" s="57"/>
      <c r="Z19" s="56"/>
      <c r="AA19" s="52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</row>
    <row r="20" spans="1:51" s="204" customFormat="1" ht="21" customHeight="1">
      <c r="A20" s="211"/>
      <c r="B20" s="212"/>
      <c r="C20" s="211"/>
      <c r="D20" s="211"/>
      <c r="E20" s="211"/>
      <c r="F20" s="211"/>
      <c r="G20" s="211"/>
      <c r="H20" s="310" t="s">
        <v>40</v>
      </c>
      <c r="I20" s="311"/>
      <c r="J20" s="311"/>
      <c r="K20" s="311"/>
      <c r="L20" s="311"/>
      <c r="M20" s="311"/>
      <c r="N20" s="311"/>
      <c r="O20" s="311"/>
      <c r="P20" s="311"/>
      <c r="Q20" s="211"/>
      <c r="R20" s="211"/>
      <c r="S20" s="211"/>
      <c r="T20" s="211"/>
      <c r="U20" s="211"/>
      <c r="V20" s="211"/>
      <c r="W20" s="211"/>
      <c r="X20" s="211"/>
      <c r="Y20" s="24"/>
      <c r="Z20" s="206"/>
      <c r="AA20" s="206"/>
    </row>
    <row r="22" spans="1:51"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51" ht="15" customHeight="1"/>
    <row r="27" spans="1:51"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</sheetData>
  <mergeCells count="20">
    <mergeCell ref="H20:P20"/>
    <mergeCell ref="H10:K11"/>
    <mergeCell ref="E10:G11"/>
    <mergeCell ref="E12:G13"/>
    <mergeCell ref="L10:O11"/>
    <mergeCell ref="H12:K13"/>
    <mergeCell ref="L12:O13"/>
    <mergeCell ref="H14:K15"/>
    <mergeCell ref="L14:O15"/>
    <mergeCell ref="E14:G15"/>
    <mergeCell ref="A3:W3"/>
    <mergeCell ref="B19:W19"/>
    <mergeCell ref="Q7:R7"/>
    <mergeCell ref="E8:G9"/>
    <mergeCell ref="H8:K9"/>
    <mergeCell ref="L8:O9"/>
    <mergeCell ref="P8:S9"/>
    <mergeCell ref="P10:S11"/>
    <mergeCell ref="P12:S13"/>
    <mergeCell ref="P14:S15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 alignWithMargins="0">
    <oddFooter>&amp;R&amp;"Cordia New,Regular"&amp;14SP-FM-04-15 rev.0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P132"/>
  <sheetViews>
    <sheetView tabSelected="1" workbookViewId="0">
      <selection activeCell="L7" sqref="L7"/>
    </sheetView>
  </sheetViews>
  <sheetFormatPr defaultRowHeight="12.75"/>
  <cols>
    <col min="1" max="1" width="1.28515625" style="61" customWidth="1"/>
    <col min="2" max="16" width="8.7109375" style="61" customWidth="1"/>
  </cols>
  <sheetData>
    <row r="1" spans="1:16">
      <c r="B1" s="142"/>
      <c r="C1" s="142"/>
      <c r="D1" s="142"/>
      <c r="E1" s="142"/>
    </row>
    <row r="2" spans="1:16" ht="23.25">
      <c r="B2" s="322" t="s">
        <v>71</v>
      </c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</row>
    <row r="3" spans="1:16">
      <c r="B3" s="323"/>
      <c r="C3" s="323"/>
      <c r="D3" s="323"/>
      <c r="E3" s="323"/>
      <c r="F3" s="143"/>
      <c r="G3" s="143"/>
      <c r="P3" s="143"/>
    </row>
    <row r="4" spans="1:16" ht="18.75">
      <c r="B4" s="324" t="s">
        <v>28</v>
      </c>
      <c r="C4" s="325"/>
      <c r="D4" s="326" t="s">
        <v>68</v>
      </c>
      <c r="E4" s="327"/>
      <c r="F4" s="328" t="s">
        <v>29</v>
      </c>
      <c r="G4" s="329"/>
      <c r="H4" s="330" t="s">
        <v>72</v>
      </c>
      <c r="I4" s="331"/>
      <c r="J4" s="330" t="s">
        <v>30</v>
      </c>
      <c r="K4" s="331"/>
      <c r="L4" s="318" t="s">
        <v>31</v>
      </c>
      <c r="M4" s="318" t="s">
        <v>32</v>
      </c>
      <c r="N4" s="318" t="s">
        <v>101</v>
      </c>
      <c r="O4" s="318" t="s">
        <v>102</v>
      </c>
      <c r="P4" s="195" t="s">
        <v>103</v>
      </c>
    </row>
    <row r="5" spans="1:16">
      <c r="B5" s="320" t="s">
        <v>104</v>
      </c>
      <c r="C5" s="321"/>
      <c r="D5" s="320" t="s">
        <v>104</v>
      </c>
      <c r="E5" s="321"/>
      <c r="F5" s="320" t="s">
        <v>104</v>
      </c>
      <c r="G5" s="321"/>
      <c r="H5" s="320" t="s">
        <v>104</v>
      </c>
      <c r="I5" s="321"/>
      <c r="J5" s="320" t="s">
        <v>104</v>
      </c>
      <c r="K5" s="321"/>
      <c r="L5" s="319"/>
      <c r="M5" s="319"/>
      <c r="N5" s="319"/>
      <c r="O5" s="319"/>
      <c r="P5" s="196" t="s">
        <v>105</v>
      </c>
    </row>
    <row r="6" spans="1:16" ht="18.75">
      <c r="B6" s="316" t="s">
        <v>33</v>
      </c>
      <c r="C6" s="317"/>
      <c r="D6" s="64" t="s">
        <v>33</v>
      </c>
      <c r="E6" s="65" t="s">
        <v>32</v>
      </c>
      <c r="F6" s="64" t="s">
        <v>33</v>
      </c>
      <c r="G6" s="65" t="s">
        <v>32</v>
      </c>
      <c r="H6" s="64" t="s">
        <v>33</v>
      </c>
      <c r="I6" s="65" t="s">
        <v>32</v>
      </c>
      <c r="J6" s="64" t="s">
        <v>33</v>
      </c>
      <c r="K6" s="65" t="s">
        <v>32</v>
      </c>
      <c r="L6" s="64" t="s">
        <v>33</v>
      </c>
      <c r="M6" s="64" t="s">
        <v>33</v>
      </c>
      <c r="N6" s="64" t="s">
        <v>33</v>
      </c>
      <c r="O6" s="66" t="s">
        <v>33</v>
      </c>
      <c r="P6" s="197" t="s">
        <v>33</v>
      </c>
    </row>
    <row r="7" spans="1:16" ht="18.75">
      <c r="A7" s="67"/>
      <c r="B7" s="314">
        <f>[2]Data!B13</f>
        <v>2</v>
      </c>
      <c r="C7" s="315"/>
      <c r="D7" s="198">
        <f>'[2]Cert STD'!E4</f>
        <v>5.8999999999999992E-4</v>
      </c>
      <c r="E7" s="199">
        <f t="shared" ref="E7:E22" si="0">D7/2</f>
        <v>2.9499999999999996E-4</v>
      </c>
      <c r="F7" s="71">
        <f t="shared" ref="F7:F22" si="1">((B7)*(11.5*10^-6)*1)</f>
        <v>2.3E-5</v>
      </c>
      <c r="G7" s="71">
        <f t="shared" ref="G7:G22" si="2">F7/SQRT(3)</f>
        <v>1.3279056191361393E-5</v>
      </c>
      <c r="H7" s="70">
        <f>0.001/5</f>
        <v>2.0000000000000001E-4</v>
      </c>
      <c r="I7" s="71">
        <f t="shared" ref="I7:I22" si="3">(H7/SQRT(3))</f>
        <v>1.1547005383792517E-4</v>
      </c>
      <c r="J7" s="70">
        <f>Data!U17</f>
        <v>0</v>
      </c>
      <c r="K7" s="69">
        <f>J7/1</f>
        <v>0</v>
      </c>
      <c r="L7" s="69">
        <f>SQRT(E7^2+G7^2+I7^2+K7^2)</f>
        <v>3.1707202126120596E-4</v>
      </c>
      <c r="M7" s="72">
        <f t="shared" ref="M7:M22" si="4">K7/1</f>
        <v>0</v>
      </c>
      <c r="N7" s="73" t="str">
        <f>IF(M7=0,"∞",(L7^4/(M7^4/3)))</f>
        <v>∞</v>
      </c>
      <c r="O7" s="68">
        <f>IF(N7="∞",2,_xlfn.T.INV.2T(0.0455,N7))</f>
        <v>2</v>
      </c>
      <c r="P7" s="200">
        <f>L7*O7*1000</f>
        <v>0.63414404252241197</v>
      </c>
    </row>
    <row r="8" spans="1:16" ht="18.75">
      <c r="A8" s="67"/>
      <c r="B8" s="314">
        <f>[2]Data!B14</f>
        <v>3</v>
      </c>
      <c r="C8" s="315"/>
      <c r="D8" s="198">
        <f>'[2]Cert STD'!E5</f>
        <v>5.8999999999999992E-4</v>
      </c>
      <c r="E8" s="199">
        <f t="shared" si="0"/>
        <v>2.9499999999999996E-4</v>
      </c>
      <c r="F8" s="71">
        <f t="shared" si="1"/>
        <v>3.4499999999999998E-5</v>
      </c>
      <c r="G8" s="71">
        <f t="shared" si="2"/>
        <v>1.991858428704209E-5</v>
      </c>
      <c r="H8" s="70">
        <f>H7</f>
        <v>2.0000000000000001E-4</v>
      </c>
      <c r="I8" s="71">
        <f t="shared" si="3"/>
        <v>1.1547005383792517E-4</v>
      </c>
      <c r="J8" s="70">
        <f>Data!U18</f>
        <v>0</v>
      </c>
      <c r="K8" s="69">
        <f t="shared" ref="K8:K22" si="5">J8/1</f>
        <v>0</v>
      </c>
      <c r="L8" s="69">
        <f t="shared" ref="L8:L22" si="6">SQRT(E8^2+G8^2+I8^2+K8^2)</f>
        <v>3.1741941234482386E-4</v>
      </c>
      <c r="M8" s="72">
        <f t="shared" si="4"/>
        <v>0</v>
      </c>
      <c r="N8" s="73" t="str">
        <f t="shared" ref="N8:N22" si="7">IF(M8=0,"∞",(L8^4/(M8^4/3)))</f>
        <v>∞</v>
      </c>
      <c r="O8" s="68">
        <f t="shared" ref="O8:O22" si="8">IF(N8="∞",2,_xlfn.T.INV.2T(0.0455,N8))</f>
        <v>2</v>
      </c>
      <c r="P8" s="200">
        <f t="shared" ref="P8:P22" si="9">L8*O8*1000</f>
        <v>0.6348388246896477</v>
      </c>
    </row>
    <row r="9" spans="1:16" ht="18.75">
      <c r="A9" s="67"/>
      <c r="B9" s="314">
        <f>[2]Data!B15</f>
        <v>4</v>
      </c>
      <c r="C9" s="315"/>
      <c r="D9" s="198">
        <f>'[2]Cert STD'!E6</f>
        <v>6.9999999999999999E-4</v>
      </c>
      <c r="E9" s="199">
        <f t="shared" si="0"/>
        <v>3.5E-4</v>
      </c>
      <c r="F9" s="71">
        <f t="shared" si="1"/>
        <v>4.6E-5</v>
      </c>
      <c r="G9" s="71">
        <f t="shared" si="2"/>
        <v>2.6558112382722786E-5</v>
      </c>
      <c r="H9" s="70">
        <f t="shared" ref="H9:H22" si="10">H8</f>
        <v>2.0000000000000001E-4</v>
      </c>
      <c r="I9" s="71">
        <f t="shared" si="3"/>
        <v>1.1547005383792517E-4</v>
      </c>
      <c r="J9" s="70">
        <f>Data!U19</f>
        <v>0</v>
      </c>
      <c r="K9" s="69">
        <f t="shared" si="5"/>
        <v>0</v>
      </c>
      <c r="L9" s="69">
        <f t="shared" si="6"/>
        <v>3.6951138908924942E-4</v>
      </c>
      <c r="M9" s="72">
        <f t="shared" si="4"/>
        <v>0</v>
      </c>
      <c r="N9" s="73" t="str">
        <f t="shared" si="7"/>
        <v>∞</v>
      </c>
      <c r="O9" s="68">
        <f t="shared" si="8"/>
        <v>2</v>
      </c>
      <c r="P9" s="200">
        <f t="shared" si="9"/>
        <v>0.73902277817849882</v>
      </c>
    </row>
    <row r="10" spans="1:16" ht="18.75">
      <c r="A10" s="67"/>
      <c r="B10" s="314">
        <f>[2]Data!B16</f>
        <v>5</v>
      </c>
      <c r="C10" s="315"/>
      <c r="D10" s="198">
        <f>'[2]Cert STD'!E7</f>
        <v>6.9999999999999999E-4</v>
      </c>
      <c r="E10" s="199">
        <f t="shared" si="0"/>
        <v>3.5E-4</v>
      </c>
      <c r="F10" s="71">
        <f t="shared" si="1"/>
        <v>5.7500000000000002E-5</v>
      </c>
      <c r="G10" s="71">
        <f t="shared" si="2"/>
        <v>3.3197640478403482E-5</v>
      </c>
      <c r="H10" s="70">
        <f t="shared" si="10"/>
        <v>2.0000000000000001E-4</v>
      </c>
      <c r="I10" s="71">
        <f t="shared" si="3"/>
        <v>1.1547005383792517E-4</v>
      </c>
      <c r="J10" s="70">
        <f>Data!U20</f>
        <v>0</v>
      </c>
      <c r="K10" s="69">
        <f t="shared" si="5"/>
        <v>0</v>
      </c>
      <c r="L10" s="69">
        <f t="shared" si="6"/>
        <v>3.7004785726533628E-4</v>
      </c>
      <c r="M10" s="72">
        <f t="shared" si="4"/>
        <v>0</v>
      </c>
      <c r="N10" s="73" t="str">
        <f t="shared" si="7"/>
        <v>∞</v>
      </c>
      <c r="O10" s="68">
        <f t="shared" si="8"/>
        <v>2</v>
      </c>
      <c r="P10" s="200">
        <f t="shared" si="9"/>
        <v>0.74009571453067258</v>
      </c>
    </row>
    <row r="11" spans="1:16" ht="18.75">
      <c r="A11" s="67"/>
      <c r="B11" s="314">
        <f>[2]Data!B17</f>
        <v>6</v>
      </c>
      <c r="C11" s="315"/>
      <c r="D11" s="198">
        <f>'[2]Cert STD'!E8</f>
        <v>7.5000000000000002E-4</v>
      </c>
      <c r="E11" s="199">
        <f t="shared" si="0"/>
        <v>3.7500000000000001E-4</v>
      </c>
      <c r="F11" s="71">
        <f t="shared" si="1"/>
        <v>6.8999999999999997E-5</v>
      </c>
      <c r="G11" s="71">
        <f t="shared" si="2"/>
        <v>3.9837168574084181E-5</v>
      </c>
      <c r="H11" s="70">
        <f t="shared" si="10"/>
        <v>2.0000000000000001E-4</v>
      </c>
      <c r="I11" s="71">
        <f t="shared" si="3"/>
        <v>1.1547005383792517E-4</v>
      </c>
      <c r="J11" s="70">
        <f>Data!U21</f>
        <v>0</v>
      </c>
      <c r="K11" s="69">
        <f t="shared" si="5"/>
        <v>0</v>
      </c>
      <c r="L11" s="69">
        <f t="shared" si="6"/>
        <v>3.9439235962849655E-4</v>
      </c>
      <c r="M11" s="72">
        <f t="shared" si="4"/>
        <v>0</v>
      </c>
      <c r="N11" s="73" t="str">
        <f t="shared" si="7"/>
        <v>∞</v>
      </c>
      <c r="O11" s="68">
        <f t="shared" si="8"/>
        <v>2</v>
      </c>
      <c r="P11" s="200">
        <f t="shared" si="9"/>
        <v>0.78878471925699312</v>
      </c>
    </row>
    <row r="12" spans="1:16" ht="18.75">
      <c r="A12" s="67"/>
      <c r="B12" s="314">
        <f>[2]Data!B18</f>
        <v>8</v>
      </c>
      <c r="C12" s="315"/>
      <c r="D12" s="198">
        <f>'[2]Cert STD'!E9</f>
        <v>7.5000000000000002E-4</v>
      </c>
      <c r="E12" s="199">
        <f t="shared" si="0"/>
        <v>3.7500000000000001E-4</v>
      </c>
      <c r="F12" s="71">
        <f t="shared" si="1"/>
        <v>9.2E-5</v>
      </c>
      <c r="G12" s="71">
        <f t="shared" si="2"/>
        <v>5.3116224765445572E-5</v>
      </c>
      <c r="H12" s="70">
        <f t="shared" si="10"/>
        <v>2.0000000000000001E-4</v>
      </c>
      <c r="I12" s="71">
        <f t="shared" si="3"/>
        <v>1.1547005383792517E-4</v>
      </c>
      <c r="J12" s="70">
        <f>Data!U22</f>
        <v>0</v>
      </c>
      <c r="K12" s="69">
        <f t="shared" si="5"/>
        <v>0</v>
      </c>
      <c r="L12" s="69">
        <f t="shared" si="6"/>
        <v>3.9595412192155126E-4</v>
      </c>
      <c r="M12" s="72">
        <f t="shared" si="4"/>
        <v>0</v>
      </c>
      <c r="N12" s="73" t="str">
        <f t="shared" si="7"/>
        <v>∞</v>
      </c>
      <c r="O12" s="68">
        <f t="shared" si="8"/>
        <v>2</v>
      </c>
      <c r="P12" s="200">
        <f t="shared" si="9"/>
        <v>0.79190824384310254</v>
      </c>
    </row>
    <row r="13" spans="1:16" ht="18.75">
      <c r="A13" s="67"/>
      <c r="B13" s="314">
        <f>[2]Data!B19</f>
        <v>10</v>
      </c>
      <c r="C13" s="315"/>
      <c r="D13" s="198">
        <f>'[2]Cert STD'!E10</f>
        <v>8.0000000000000004E-4</v>
      </c>
      <c r="E13" s="199">
        <f t="shared" si="0"/>
        <v>4.0000000000000002E-4</v>
      </c>
      <c r="F13" s="71">
        <f t="shared" si="1"/>
        <v>1.15E-4</v>
      </c>
      <c r="G13" s="71">
        <f t="shared" si="2"/>
        <v>6.6395280956806963E-5</v>
      </c>
      <c r="H13" s="70">
        <f t="shared" si="10"/>
        <v>2.0000000000000001E-4</v>
      </c>
      <c r="I13" s="71">
        <f t="shared" si="3"/>
        <v>1.1547005383792517E-4</v>
      </c>
      <c r="J13" s="70">
        <f>Data!U23</f>
        <v>0</v>
      </c>
      <c r="K13" s="69">
        <f t="shared" si="5"/>
        <v>0</v>
      </c>
      <c r="L13" s="69">
        <f t="shared" si="6"/>
        <v>4.2159419667100101E-4</v>
      </c>
      <c r="M13" s="72">
        <f t="shared" si="4"/>
        <v>0</v>
      </c>
      <c r="N13" s="73" t="str">
        <f t="shared" si="7"/>
        <v>∞</v>
      </c>
      <c r="O13" s="68">
        <f t="shared" si="8"/>
        <v>2</v>
      </c>
      <c r="P13" s="200">
        <f t="shared" si="9"/>
        <v>0.84318839334200202</v>
      </c>
    </row>
    <row r="14" spans="1:16" ht="18.75">
      <c r="A14" s="67"/>
      <c r="B14" s="314">
        <f>[2]Data!B20</f>
        <v>12</v>
      </c>
      <c r="C14" s="315"/>
      <c r="D14" s="198">
        <f>'[2]Cert STD'!E11</f>
        <v>8.7000000000000001E-4</v>
      </c>
      <c r="E14" s="199">
        <f t="shared" si="0"/>
        <v>4.35E-4</v>
      </c>
      <c r="F14" s="71">
        <f t="shared" si="1"/>
        <v>1.3799999999999999E-4</v>
      </c>
      <c r="G14" s="71">
        <f t="shared" si="2"/>
        <v>7.9674337148168362E-5</v>
      </c>
      <c r="H14" s="70">
        <f t="shared" si="10"/>
        <v>2.0000000000000001E-4</v>
      </c>
      <c r="I14" s="71">
        <f t="shared" si="3"/>
        <v>1.1547005383792517E-4</v>
      </c>
      <c r="J14" s="70">
        <f>Data!U24</f>
        <v>0</v>
      </c>
      <c r="K14" s="69">
        <f t="shared" si="5"/>
        <v>0</v>
      </c>
      <c r="L14" s="69">
        <f t="shared" si="6"/>
        <v>4.570627236313779E-4</v>
      </c>
      <c r="M14" s="72">
        <f t="shared" si="4"/>
        <v>0</v>
      </c>
      <c r="N14" s="73" t="str">
        <f t="shared" si="7"/>
        <v>∞</v>
      </c>
      <c r="O14" s="68">
        <f t="shared" si="8"/>
        <v>2</v>
      </c>
      <c r="P14" s="200">
        <f t="shared" si="9"/>
        <v>0.9141254472627558</v>
      </c>
    </row>
    <row r="15" spans="1:16" ht="18.75">
      <c r="A15" s="67"/>
      <c r="B15" s="314">
        <f>[2]Data!B21</f>
        <v>16</v>
      </c>
      <c r="C15" s="315"/>
      <c r="D15" s="198">
        <f>'[2]Cert STD'!E12</f>
        <v>9.8999999999999999E-4</v>
      </c>
      <c r="E15" s="199">
        <f t="shared" si="0"/>
        <v>4.95E-4</v>
      </c>
      <c r="F15" s="71">
        <f t="shared" si="1"/>
        <v>1.84E-4</v>
      </c>
      <c r="G15" s="71">
        <f t="shared" si="2"/>
        <v>1.0623244953089114E-4</v>
      </c>
      <c r="H15" s="70">
        <f t="shared" si="10"/>
        <v>2.0000000000000001E-4</v>
      </c>
      <c r="I15" s="71">
        <f t="shared" si="3"/>
        <v>1.1547005383792517E-4</v>
      </c>
      <c r="J15" s="70">
        <f>Data!U25</f>
        <v>0</v>
      </c>
      <c r="K15" s="69">
        <f t="shared" si="5"/>
        <v>0</v>
      </c>
      <c r="L15" s="69">
        <f t="shared" si="6"/>
        <v>5.1927224715621638E-4</v>
      </c>
      <c r="M15" s="72">
        <f t="shared" si="4"/>
        <v>0</v>
      </c>
      <c r="N15" s="73" t="str">
        <f t="shared" si="7"/>
        <v>∞</v>
      </c>
      <c r="O15" s="68">
        <f t="shared" si="8"/>
        <v>2</v>
      </c>
      <c r="P15" s="200">
        <f t="shared" si="9"/>
        <v>1.0385444943124327</v>
      </c>
    </row>
    <row r="16" spans="1:16" ht="18.75">
      <c r="A16" s="67"/>
      <c r="B16" s="314">
        <f>[2]Data!B22</f>
        <v>18</v>
      </c>
      <c r="C16" s="315"/>
      <c r="D16" s="198">
        <f>'[2]Cert STD'!E13</f>
        <v>9.8999999999999999E-4</v>
      </c>
      <c r="E16" s="199">
        <f t="shared" si="0"/>
        <v>4.95E-4</v>
      </c>
      <c r="F16" s="71">
        <f t="shared" si="1"/>
        <v>2.0699999999999999E-4</v>
      </c>
      <c r="G16" s="71">
        <f t="shared" si="2"/>
        <v>1.1951150572225253E-4</v>
      </c>
      <c r="H16" s="70">
        <f t="shared" si="10"/>
        <v>2.0000000000000001E-4</v>
      </c>
      <c r="I16" s="71">
        <f t="shared" si="3"/>
        <v>1.1547005383792517E-4</v>
      </c>
      <c r="J16" s="70">
        <f>Data!U26</f>
        <v>0</v>
      </c>
      <c r="K16" s="69">
        <f t="shared" si="5"/>
        <v>0</v>
      </c>
      <c r="L16" s="69">
        <f t="shared" si="6"/>
        <v>5.2215068067879922E-4</v>
      </c>
      <c r="M16" s="72">
        <f t="shared" si="4"/>
        <v>0</v>
      </c>
      <c r="N16" s="73" t="str">
        <f t="shared" si="7"/>
        <v>∞</v>
      </c>
      <c r="O16" s="68">
        <f t="shared" si="8"/>
        <v>2</v>
      </c>
      <c r="P16" s="200">
        <f t="shared" si="9"/>
        <v>1.0443013613575984</v>
      </c>
    </row>
    <row r="17" spans="1:16" ht="18.75">
      <c r="A17" s="67"/>
      <c r="B17" s="314">
        <f>[2]Data!B23</f>
        <v>20</v>
      </c>
      <c r="C17" s="315"/>
      <c r="D17" s="198">
        <f>'[2]Cert STD'!E14</f>
        <v>1.1000000000000001E-3</v>
      </c>
      <c r="E17" s="199">
        <f t="shared" si="0"/>
        <v>5.5000000000000003E-4</v>
      </c>
      <c r="F17" s="71">
        <f t="shared" si="1"/>
        <v>2.3000000000000001E-4</v>
      </c>
      <c r="G17" s="71">
        <f t="shared" si="2"/>
        <v>1.3279056191361393E-4</v>
      </c>
      <c r="H17" s="70">
        <f t="shared" si="10"/>
        <v>2.0000000000000001E-4</v>
      </c>
      <c r="I17" s="71">
        <f t="shared" si="3"/>
        <v>1.1547005383792517E-4</v>
      </c>
      <c r="J17" s="70">
        <f>Data!U27</f>
        <v>0</v>
      </c>
      <c r="K17" s="69">
        <f t="shared" si="5"/>
        <v>0</v>
      </c>
      <c r="L17" s="69">
        <f t="shared" si="6"/>
        <v>5.7746572769876712E-4</v>
      </c>
      <c r="M17" s="72">
        <f t="shared" si="4"/>
        <v>0</v>
      </c>
      <c r="N17" s="73" t="str">
        <f t="shared" si="7"/>
        <v>∞</v>
      </c>
      <c r="O17" s="68">
        <f t="shared" si="8"/>
        <v>2</v>
      </c>
      <c r="P17" s="200">
        <f t="shared" si="9"/>
        <v>1.1549314553975343</v>
      </c>
    </row>
    <row r="18" spans="1:16" ht="18.75">
      <c r="A18" s="67"/>
      <c r="B18" s="314">
        <f>[2]Data!B24</f>
        <v>22</v>
      </c>
      <c r="C18" s="315"/>
      <c r="D18" s="198">
        <f>'[2]Cert STD'!E15</f>
        <v>1.1999999999999999E-3</v>
      </c>
      <c r="E18" s="199">
        <f t="shared" si="0"/>
        <v>5.9999999999999995E-4</v>
      </c>
      <c r="F18" s="71">
        <f t="shared" si="1"/>
        <v>2.5300000000000002E-4</v>
      </c>
      <c r="G18" s="71">
        <f t="shared" si="2"/>
        <v>1.4606961810497535E-4</v>
      </c>
      <c r="H18" s="70">
        <f t="shared" si="10"/>
        <v>2.0000000000000001E-4</v>
      </c>
      <c r="I18" s="71">
        <f t="shared" si="3"/>
        <v>1.1547005383792517E-4</v>
      </c>
      <c r="J18" s="70">
        <f>Data!U28</f>
        <v>0</v>
      </c>
      <c r="K18" s="69">
        <f t="shared" si="5"/>
        <v>0</v>
      </c>
      <c r="L18" s="69">
        <f t="shared" si="6"/>
        <v>6.2822740044244057E-4</v>
      </c>
      <c r="M18" s="72">
        <f t="shared" si="4"/>
        <v>0</v>
      </c>
      <c r="N18" s="73" t="str">
        <f t="shared" si="7"/>
        <v>∞</v>
      </c>
      <c r="O18" s="68">
        <f t="shared" si="8"/>
        <v>2</v>
      </c>
      <c r="P18" s="200">
        <f t="shared" si="9"/>
        <v>1.256454800884881</v>
      </c>
    </row>
    <row r="19" spans="1:16" ht="18.75">
      <c r="A19" s="67"/>
      <c r="B19" s="314">
        <f>[2]Data!B25</f>
        <v>25</v>
      </c>
      <c r="C19" s="315"/>
      <c r="D19" s="198">
        <f>'[2]Cert STD'!E16</f>
        <v>1.1999999999999999E-3</v>
      </c>
      <c r="E19" s="199">
        <f t="shared" si="0"/>
        <v>5.9999999999999995E-4</v>
      </c>
      <c r="F19" s="71">
        <f t="shared" si="1"/>
        <v>2.875E-4</v>
      </c>
      <c r="G19" s="71">
        <f t="shared" si="2"/>
        <v>1.6598820239201742E-4</v>
      </c>
      <c r="H19" s="70">
        <f t="shared" si="10"/>
        <v>2.0000000000000001E-4</v>
      </c>
      <c r="I19" s="71">
        <f t="shared" si="3"/>
        <v>1.1547005383792517E-4</v>
      </c>
      <c r="J19" s="70">
        <f>Data!U29</f>
        <v>0</v>
      </c>
      <c r="K19" s="69">
        <f t="shared" si="5"/>
        <v>0</v>
      </c>
      <c r="L19" s="69">
        <f t="shared" si="6"/>
        <v>6.3315512843746806E-4</v>
      </c>
      <c r="M19" s="72">
        <f t="shared" si="4"/>
        <v>0</v>
      </c>
      <c r="N19" s="73" t="str">
        <f t="shared" si="7"/>
        <v>∞</v>
      </c>
      <c r="O19" s="68">
        <f t="shared" si="8"/>
        <v>2</v>
      </c>
      <c r="P19" s="200">
        <f t="shared" si="9"/>
        <v>1.266310256874936</v>
      </c>
    </row>
    <row r="20" spans="1:16" ht="18.75">
      <c r="A20" s="67"/>
      <c r="B20" s="314">
        <f>[2]Data!B26</f>
        <v>28</v>
      </c>
      <c r="C20" s="315"/>
      <c r="D20" s="198">
        <f>'[2]Cert STD'!E17</f>
        <v>1.4E-3</v>
      </c>
      <c r="E20" s="199">
        <f t="shared" si="0"/>
        <v>6.9999999999999999E-4</v>
      </c>
      <c r="F20" s="71">
        <f t="shared" si="1"/>
        <v>3.2200000000000002E-4</v>
      </c>
      <c r="G20" s="71">
        <f t="shared" si="2"/>
        <v>1.8590678667905952E-4</v>
      </c>
      <c r="H20" s="70">
        <f t="shared" si="10"/>
        <v>2.0000000000000001E-4</v>
      </c>
      <c r="I20" s="71">
        <f t="shared" si="3"/>
        <v>1.1547005383792517E-4</v>
      </c>
      <c r="J20" s="70">
        <f>Data!U30</f>
        <v>0</v>
      </c>
      <c r="K20" s="69">
        <f t="shared" si="5"/>
        <v>0</v>
      </c>
      <c r="L20" s="69">
        <f t="shared" si="6"/>
        <v>7.3341302597285975E-4</v>
      </c>
      <c r="M20" s="72">
        <f t="shared" si="4"/>
        <v>0</v>
      </c>
      <c r="N20" s="73" t="str">
        <f t="shared" si="7"/>
        <v>∞</v>
      </c>
      <c r="O20" s="68">
        <f t="shared" si="8"/>
        <v>2</v>
      </c>
      <c r="P20" s="200">
        <f t="shared" si="9"/>
        <v>1.4668260519457195</v>
      </c>
    </row>
    <row r="21" spans="1:16" ht="18.75">
      <c r="B21" s="314">
        <f>[2]Data!B27</f>
        <v>30</v>
      </c>
      <c r="C21" s="315"/>
      <c r="D21" s="198">
        <f>'[2]Cert STD'!E18</f>
        <v>1.4E-3</v>
      </c>
      <c r="E21" s="199">
        <f t="shared" si="0"/>
        <v>6.9999999999999999E-4</v>
      </c>
      <c r="F21" s="71">
        <f t="shared" si="1"/>
        <v>3.4499999999999998E-4</v>
      </c>
      <c r="G21" s="71">
        <f t="shared" si="2"/>
        <v>1.9918584287042089E-4</v>
      </c>
      <c r="H21" s="70">
        <f t="shared" si="10"/>
        <v>2.0000000000000001E-4</v>
      </c>
      <c r="I21" s="71">
        <f t="shared" si="3"/>
        <v>1.1547005383792517E-4</v>
      </c>
      <c r="J21" s="70">
        <f>Data!U31</f>
        <v>0</v>
      </c>
      <c r="K21" s="69">
        <f t="shared" si="5"/>
        <v>0</v>
      </c>
      <c r="L21" s="69">
        <f t="shared" si="6"/>
        <v>7.3689099148607675E-4</v>
      </c>
      <c r="M21" s="72">
        <f t="shared" si="4"/>
        <v>0</v>
      </c>
      <c r="N21" s="73" t="str">
        <f t="shared" si="7"/>
        <v>∞</v>
      </c>
      <c r="O21" s="68">
        <f t="shared" si="8"/>
        <v>2</v>
      </c>
      <c r="P21" s="200">
        <f t="shared" si="9"/>
        <v>1.4737819829721535</v>
      </c>
    </row>
    <row r="22" spans="1:16" ht="18.75">
      <c r="B22" s="314">
        <f>[2]Data!B28</f>
        <v>75</v>
      </c>
      <c r="C22" s="315"/>
      <c r="D22" s="198">
        <f>'[2]Cert STD'!E19</f>
        <v>2.8E-3</v>
      </c>
      <c r="E22" s="199">
        <f t="shared" si="0"/>
        <v>1.4E-3</v>
      </c>
      <c r="F22" s="71">
        <f t="shared" si="1"/>
        <v>8.6249999999999999E-4</v>
      </c>
      <c r="G22" s="71">
        <f t="shared" si="2"/>
        <v>4.9796460717605221E-4</v>
      </c>
      <c r="H22" s="70">
        <f t="shared" si="10"/>
        <v>2.0000000000000001E-4</v>
      </c>
      <c r="I22" s="71">
        <f t="shared" si="3"/>
        <v>1.1547005383792517E-4</v>
      </c>
      <c r="J22" s="70">
        <f>Data!U32</f>
        <v>0</v>
      </c>
      <c r="K22" s="69">
        <f t="shared" si="5"/>
        <v>0</v>
      </c>
      <c r="L22" s="69">
        <f t="shared" si="6"/>
        <v>1.4904033290801966E-3</v>
      </c>
      <c r="M22" s="72">
        <f t="shared" si="4"/>
        <v>0</v>
      </c>
      <c r="N22" s="73" t="str">
        <f t="shared" si="7"/>
        <v>∞</v>
      </c>
      <c r="O22" s="68">
        <f t="shared" si="8"/>
        <v>2</v>
      </c>
      <c r="P22" s="200">
        <f t="shared" si="9"/>
        <v>2.9808066581603931</v>
      </c>
    </row>
    <row r="23" spans="1:16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</row>
    <row r="24" spans="1:16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144"/>
      <c r="P24" s="145"/>
    </row>
    <row r="25" spans="1:16"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</row>
    <row r="26" spans="1:16"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</row>
    <row r="27" spans="1:16">
      <c r="A27" s="76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</row>
    <row r="28" spans="1:16">
      <c r="A28" s="76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</row>
    <row r="29" spans="1:16">
      <c r="A29" s="76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</row>
    <row r="30" spans="1:16">
      <c r="A30" s="76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</row>
    <row r="31" spans="1:16">
      <c r="A31" s="76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</row>
    <row r="32" spans="1:16">
      <c r="A32" s="76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</row>
    <row r="33" spans="1:16">
      <c r="A33" s="76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</row>
    <row r="34" spans="1:16">
      <c r="A34" s="76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</row>
    <row r="35" spans="1:16">
      <c r="A35" s="76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</row>
    <row r="36" spans="1:16">
      <c r="A36" s="77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</row>
    <row r="37" spans="1:16">
      <c r="A37" s="76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</row>
    <row r="38" spans="1:16">
      <c r="A38" s="76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39" spans="1:16">
      <c r="A39" s="76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</row>
    <row r="40" spans="1:16">
      <c r="A40" s="76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</row>
    <row r="41" spans="1:16">
      <c r="A41" s="76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</row>
    <row r="42" spans="1:16">
      <c r="A42" s="76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</row>
    <row r="43" spans="1:16">
      <c r="A43" s="76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</row>
    <row r="44" spans="1:16">
      <c r="A44" s="76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</row>
    <row r="45" spans="1:16">
      <c r="A45" s="76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</row>
    <row r="46" spans="1:16">
      <c r="A46" s="76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</row>
    <row r="47" spans="1:16">
      <c r="A47" s="76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</row>
    <row r="48" spans="1:16">
      <c r="A48" s="76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</row>
    <row r="49" spans="1:16">
      <c r="A49" s="76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</row>
    <row r="50" spans="1:16">
      <c r="A50" s="76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</row>
    <row r="51" spans="1:16">
      <c r="A51" s="76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</row>
    <row r="52" spans="1:16">
      <c r="A52" s="76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</row>
    <row r="53" spans="1:16">
      <c r="A53" s="76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</row>
    <row r="54" spans="1:16">
      <c r="A54" s="76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</row>
    <row r="55" spans="1:16">
      <c r="A55" s="76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</row>
    <row r="56" spans="1:16">
      <c r="A56" s="76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</row>
    <row r="57" spans="1:16">
      <c r="A57" s="76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</row>
    <row r="58" spans="1:16">
      <c r="A58" s="76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</row>
    <row r="59" spans="1:16">
      <c r="A59" s="76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</row>
    <row r="60" spans="1:16">
      <c r="A60" s="76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</row>
    <row r="61" spans="1:16">
      <c r="A61" s="76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</row>
    <row r="62" spans="1:16">
      <c r="A62" s="76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</row>
    <row r="63" spans="1:16">
      <c r="A63" s="76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</row>
    <row r="64" spans="1:16">
      <c r="A64" s="76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spans="1:16">
      <c r="A65" s="76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</row>
    <row r="66" spans="1:16">
      <c r="A66" s="76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</row>
    <row r="67" spans="1:16">
      <c r="A67" s="76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</row>
    <row r="68" spans="1:16">
      <c r="A68" s="76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</row>
    <row r="69" spans="1:16">
      <c r="A69" s="76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</row>
    <row r="70" spans="1:16">
      <c r="A70" s="76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</row>
    <row r="71" spans="1:16">
      <c r="A71" s="76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</row>
    <row r="72" spans="1:16">
      <c r="A72" s="76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</row>
    <row r="73" spans="1:16">
      <c r="A73" s="76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</row>
    <row r="74" spans="1:16">
      <c r="A74" s="76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</row>
    <row r="75" spans="1:16">
      <c r="A75" s="76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</row>
    <row r="76" spans="1:16">
      <c r="A76" s="76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</row>
    <row r="77" spans="1:16">
      <c r="A77" s="76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</row>
    <row r="78" spans="1:16">
      <c r="A78" s="76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</row>
    <row r="79" spans="1:16">
      <c r="A79" s="76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</row>
    <row r="80" spans="1:16">
      <c r="A80" s="76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</row>
    <row r="81" spans="1:16">
      <c r="A81" s="76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</row>
    <row r="82" spans="1:16">
      <c r="A82" s="76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</row>
    <row r="83" spans="1:16">
      <c r="A83" s="76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</row>
    <row r="84" spans="1:16">
      <c r="A84" s="76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</row>
    <row r="85" spans="1:16">
      <c r="A85" s="76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</row>
    <row r="86" spans="1:16">
      <c r="A86" s="76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</row>
    <row r="87" spans="1:16">
      <c r="A87" s="76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</row>
    <row r="88" spans="1:16">
      <c r="A88" s="76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</row>
    <row r="89" spans="1:16">
      <c r="A89" s="76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</row>
    <row r="90" spans="1:16">
      <c r="A90" s="76"/>
      <c r="B90" s="78"/>
      <c r="C90" s="78"/>
      <c r="D90" s="79"/>
      <c r="E90" s="80"/>
      <c r="F90" s="82"/>
      <c r="G90" s="82"/>
      <c r="H90" s="82"/>
      <c r="I90" s="83"/>
      <c r="J90" s="82"/>
      <c r="K90" s="78"/>
      <c r="L90" s="79"/>
      <c r="M90" s="80"/>
      <c r="N90" s="84"/>
      <c r="O90" s="85"/>
      <c r="P90" s="86"/>
    </row>
    <row r="91" spans="1:16">
      <c r="A91" s="76"/>
      <c r="B91" s="78"/>
      <c r="C91" s="78"/>
      <c r="D91" s="79"/>
      <c r="E91" s="80"/>
      <c r="F91" s="82"/>
      <c r="G91" s="82"/>
      <c r="H91" s="82"/>
      <c r="I91" s="83"/>
      <c r="J91" s="82"/>
      <c r="K91" s="78"/>
      <c r="L91" s="79"/>
      <c r="M91" s="80"/>
      <c r="N91" s="84"/>
      <c r="O91" s="85"/>
      <c r="P91" s="86"/>
    </row>
    <row r="92" spans="1:16">
      <c r="A92" s="76"/>
      <c r="B92" s="78"/>
      <c r="C92" s="78"/>
      <c r="D92" s="79"/>
      <c r="E92" s="80"/>
      <c r="F92" s="82"/>
      <c r="G92" s="82"/>
      <c r="H92" s="82"/>
      <c r="I92" s="83"/>
      <c r="J92" s="82"/>
      <c r="K92" s="78"/>
      <c r="L92" s="79"/>
      <c r="M92" s="80"/>
      <c r="N92" s="84"/>
      <c r="O92" s="85"/>
      <c r="P92" s="86"/>
    </row>
    <row r="93" spans="1:16">
      <c r="A93" s="76"/>
      <c r="B93" s="78"/>
      <c r="C93" s="78"/>
      <c r="D93" s="79"/>
      <c r="E93" s="80"/>
      <c r="F93" s="82"/>
      <c r="G93" s="82"/>
      <c r="H93" s="82"/>
      <c r="I93" s="83"/>
      <c r="J93" s="82"/>
      <c r="K93" s="78"/>
      <c r="L93" s="79"/>
      <c r="M93" s="80"/>
      <c r="N93" s="84"/>
      <c r="O93" s="85"/>
      <c r="P93" s="86"/>
    </row>
    <row r="94" spans="1:16">
      <c r="A94" s="76"/>
      <c r="B94" s="78"/>
      <c r="C94" s="78"/>
      <c r="D94" s="79"/>
      <c r="E94" s="80"/>
      <c r="F94" s="82"/>
      <c r="G94" s="82"/>
      <c r="H94" s="82"/>
      <c r="I94" s="83"/>
      <c r="J94" s="82"/>
      <c r="K94" s="78"/>
      <c r="L94" s="79"/>
      <c r="M94" s="80"/>
      <c r="N94" s="84"/>
      <c r="O94" s="85"/>
      <c r="P94" s="86"/>
    </row>
    <row r="95" spans="1:16">
      <c r="A95" s="76"/>
      <c r="B95" s="78"/>
      <c r="C95" s="78"/>
      <c r="D95" s="79"/>
      <c r="E95" s="80"/>
      <c r="F95" s="82"/>
      <c r="G95" s="82"/>
      <c r="H95" s="82"/>
      <c r="I95" s="83"/>
      <c r="J95" s="82"/>
      <c r="K95" s="78"/>
      <c r="L95" s="79"/>
      <c r="M95" s="80"/>
      <c r="N95" s="84"/>
      <c r="O95" s="85"/>
      <c r="P95" s="86"/>
    </row>
    <row r="96" spans="1:16">
      <c r="A96" s="76"/>
      <c r="B96" s="78"/>
      <c r="C96" s="78"/>
      <c r="D96" s="79"/>
      <c r="E96" s="80"/>
      <c r="F96" s="82"/>
      <c r="G96" s="82"/>
      <c r="H96" s="82"/>
      <c r="I96" s="83"/>
      <c r="J96" s="82"/>
      <c r="K96" s="78"/>
      <c r="L96" s="79"/>
      <c r="M96" s="80"/>
      <c r="N96" s="84"/>
      <c r="O96" s="85"/>
      <c r="P96" s="86"/>
    </row>
    <row r="97" spans="1:16">
      <c r="A97" s="76"/>
      <c r="B97" s="78"/>
      <c r="C97" s="78"/>
      <c r="D97" s="79"/>
      <c r="E97" s="80"/>
      <c r="F97" s="82"/>
      <c r="G97" s="82"/>
      <c r="H97" s="82"/>
      <c r="I97" s="83"/>
      <c r="J97" s="82"/>
      <c r="K97" s="78"/>
      <c r="L97" s="79"/>
      <c r="M97" s="80"/>
      <c r="N97" s="84"/>
      <c r="O97" s="85"/>
      <c r="P97" s="86"/>
    </row>
    <row r="98" spans="1:16">
      <c r="A98" s="76"/>
      <c r="B98" s="78"/>
      <c r="C98" s="78"/>
      <c r="D98" s="79"/>
      <c r="E98" s="80"/>
      <c r="F98" s="82"/>
      <c r="G98" s="82"/>
      <c r="H98" s="82"/>
      <c r="I98" s="83"/>
      <c r="J98" s="82"/>
      <c r="K98" s="78"/>
      <c r="L98" s="79"/>
      <c r="M98" s="80"/>
      <c r="N98" s="84"/>
      <c r="O98" s="85"/>
      <c r="P98" s="86"/>
    </row>
    <row r="99" spans="1:16">
      <c r="A99" s="76"/>
      <c r="B99" s="78"/>
      <c r="C99" s="78"/>
      <c r="D99" s="79"/>
      <c r="E99" s="80"/>
      <c r="F99" s="82"/>
      <c r="G99" s="82"/>
      <c r="H99" s="82"/>
      <c r="I99" s="83"/>
      <c r="J99" s="82"/>
      <c r="K99" s="78"/>
      <c r="L99" s="79"/>
      <c r="M99" s="80"/>
      <c r="N99" s="84"/>
      <c r="O99" s="85"/>
      <c r="P99" s="86"/>
    </row>
    <row r="100" spans="1:16">
      <c r="A100" s="76"/>
      <c r="B100" s="78"/>
      <c r="C100" s="78"/>
      <c r="D100" s="79"/>
      <c r="E100" s="80"/>
      <c r="F100" s="82"/>
      <c r="G100" s="82"/>
      <c r="H100" s="82"/>
      <c r="I100" s="83"/>
      <c r="J100" s="82"/>
      <c r="K100" s="78"/>
      <c r="L100" s="79"/>
      <c r="M100" s="80"/>
      <c r="N100" s="84"/>
      <c r="O100" s="85"/>
      <c r="P100" s="86"/>
    </row>
    <row r="101" spans="1:16">
      <c r="A101" s="76"/>
      <c r="B101" s="78"/>
      <c r="C101" s="78"/>
      <c r="D101" s="79"/>
      <c r="E101" s="80"/>
      <c r="F101" s="82"/>
      <c r="G101" s="82"/>
      <c r="H101" s="82"/>
      <c r="I101" s="83"/>
      <c r="J101" s="82"/>
      <c r="K101" s="78"/>
      <c r="L101" s="79"/>
      <c r="M101" s="80"/>
      <c r="N101" s="84"/>
      <c r="O101" s="85"/>
      <c r="P101" s="86"/>
    </row>
    <row r="102" spans="1:16">
      <c r="A102" s="76"/>
      <c r="B102" s="78"/>
      <c r="C102" s="78"/>
      <c r="D102" s="79"/>
      <c r="E102" s="80"/>
      <c r="F102" s="82"/>
      <c r="G102" s="82"/>
      <c r="H102" s="82"/>
      <c r="I102" s="83"/>
      <c r="J102" s="82"/>
      <c r="K102" s="78"/>
      <c r="L102" s="79"/>
      <c r="M102" s="80"/>
      <c r="N102" s="84"/>
      <c r="O102" s="85"/>
      <c r="P102" s="86"/>
    </row>
    <row r="103" spans="1:16">
      <c r="A103" s="76"/>
      <c r="B103" s="78"/>
      <c r="C103" s="78"/>
      <c r="D103" s="79"/>
      <c r="E103" s="80"/>
      <c r="F103" s="82"/>
      <c r="G103" s="82"/>
      <c r="H103" s="82"/>
      <c r="I103" s="83"/>
      <c r="J103" s="82"/>
      <c r="K103" s="78"/>
      <c r="L103" s="79"/>
      <c r="M103" s="80"/>
      <c r="N103" s="84"/>
      <c r="O103" s="85"/>
      <c r="P103" s="86"/>
    </row>
    <row r="104" spans="1:16">
      <c r="A104" s="76"/>
      <c r="B104" s="78"/>
      <c r="C104" s="78"/>
      <c r="D104" s="79"/>
      <c r="E104" s="80"/>
      <c r="F104" s="82"/>
      <c r="G104" s="82"/>
      <c r="H104" s="82"/>
      <c r="I104" s="83"/>
      <c r="J104" s="82"/>
      <c r="K104" s="78"/>
      <c r="L104" s="79"/>
      <c r="M104" s="80"/>
      <c r="N104" s="84"/>
      <c r="O104" s="85"/>
      <c r="P104" s="86"/>
    </row>
    <row r="105" spans="1:16">
      <c r="A105" s="76"/>
      <c r="B105" s="78"/>
      <c r="C105" s="78"/>
      <c r="D105" s="79"/>
      <c r="E105" s="80"/>
      <c r="F105" s="82"/>
      <c r="G105" s="82"/>
      <c r="H105" s="82"/>
      <c r="I105" s="83"/>
      <c r="J105" s="82"/>
      <c r="K105" s="78"/>
      <c r="L105" s="79"/>
      <c r="M105" s="80"/>
      <c r="N105" s="84"/>
      <c r="O105" s="85"/>
      <c r="P105" s="86"/>
    </row>
    <row r="106" spans="1:16">
      <c r="A106" s="76"/>
      <c r="B106" s="87"/>
      <c r="C106" s="87"/>
      <c r="D106" s="87"/>
      <c r="E106" s="88"/>
      <c r="F106" s="88"/>
      <c r="G106" s="88"/>
      <c r="H106" s="88"/>
      <c r="I106" s="88"/>
      <c r="J106" s="82"/>
      <c r="K106" s="87"/>
      <c r="L106" s="88"/>
      <c r="M106" s="88"/>
      <c r="N106" s="84"/>
      <c r="O106" s="85"/>
      <c r="P106" s="86"/>
    </row>
    <row r="107" spans="1:16">
      <c r="A107" s="76"/>
      <c r="B107" s="78"/>
      <c r="C107" s="78"/>
      <c r="D107" s="79"/>
      <c r="E107" s="83"/>
      <c r="F107" s="81"/>
      <c r="G107" s="81"/>
      <c r="H107" s="81"/>
      <c r="I107" s="83"/>
      <c r="J107" s="82"/>
      <c r="K107" s="78"/>
      <c r="L107" s="81"/>
      <c r="M107" s="83"/>
      <c r="N107" s="84"/>
      <c r="O107" s="85"/>
      <c r="P107" s="86"/>
    </row>
    <row r="108" spans="1:16">
      <c r="A108" s="76"/>
      <c r="B108" s="87"/>
      <c r="C108" s="87"/>
      <c r="D108" s="87"/>
      <c r="E108" s="88"/>
      <c r="F108" s="88"/>
      <c r="G108" s="88"/>
      <c r="H108" s="88"/>
      <c r="I108" s="88"/>
      <c r="J108" s="82"/>
      <c r="K108" s="87"/>
      <c r="L108" s="88"/>
      <c r="M108" s="88"/>
      <c r="N108" s="84"/>
      <c r="O108" s="85"/>
      <c r="P108" s="86"/>
    </row>
    <row r="109" spans="1:16">
      <c r="A109" s="76"/>
      <c r="B109" s="78"/>
      <c r="C109" s="78"/>
      <c r="D109" s="79"/>
      <c r="E109" s="83"/>
      <c r="F109" s="82"/>
      <c r="G109" s="82"/>
      <c r="H109" s="82"/>
      <c r="I109" s="83"/>
      <c r="J109" s="82"/>
      <c r="K109" s="78"/>
      <c r="L109" s="79"/>
      <c r="M109" s="80"/>
      <c r="N109" s="84"/>
      <c r="O109" s="85"/>
      <c r="P109" s="86"/>
    </row>
    <row r="110" spans="1:16">
      <c r="A110" s="76"/>
      <c r="B110" s="78"/>
      <c r="C110" s="78"/>
      <c r="D110" s="79"/>
      <c r="E110" s="80"/>
      <c r="F110" s="82"/>
      <c r="G110" s="82"/>
      <c r="H110" s="82"/>
      <c r="I110" s="83"/>
      <c r="J110" s="82"/>
      <c r="K110" s="78"/>
      <c r="L110" s="79"/>
      <c r="M110" s="80"/>
      <c r="N110" s="84"/>
      <c r="O110" s="85"/>
      <c r="P110" s="86"/>
    </row>
    <row r="111" spans="1:16">
      <c r="A111" s="76"/>
      <c r="B111" s="78"/>
      <c r="C111" s="78"/>
      <c r="D111" s="79"/>
      <c r="E111" s="89"/>
      <c r="F111" s="79"/>
      <c r="G111" s="79"/>
      <c r="H111" s="82"/>
      <c r="I111" s="83"/>
      <c r="J111" s="82"/>
      <c r="K111" s="78"/>
      <c r="L111" s="79"/>
      <c r="M111" s="89"/>
      <c r="N111" s="84"/>
      <c r="O111" s="85"/>
      <c r="P111" s="86"/>
    </row>
    <row r="112" spans="1:16">
      <c r="A112" s="76"/>
      <c r="B112" s="78"/>
      <c r="C112" s="78"/>
      <c r="D112" s="79"/>
      <c r="E112" s="89"/>
      <c r="F112" s="79"/>
      <c r="G112" s="79"/>
      <c r="H112" s="82"/>
      <c r="I112" s="83"/>
      <c r="J112" s="82"/>
      <c r="K112" s="78"/>
      <c r="L112" s="79"/>
      <c r="M112" s="89"/>
      <c r="N112" s="84"/>
      <c r="O112" s="85"/>
      <c r="P112" s="86"/>
    </row>
    <row r="113" spans="1:16">
      <c r="A113" s="76"/>
      <c r="B113" s="78"/>
      <c r="C113" s="78"/>
      <c r="D113" s="79"/>
      <c r="E113" s="89"/>
      <c r="F113" s="79"/>
      <c r="G113" s="79"/>
      <c r="H113" s="82"/>
      <c r="I113" s="83"/>
      <c r="J113" s="82"/>
      <c r="K113" s="78"/>
      <c r="L113" s="79"/>
      <c r="M113" s="89"/>
      <c r="N113" s="84"/>
      <c r="O113" s="85"/>
      <c r="P113" s="86"/>
    </row>
    <row r="114" spans="1:16">
      <c r="A114" s="76"/>
      <c r="B114" s="78"/>
      <c r="C114" s="78"/>
      <c r="D114" s="79"/>
      <c r="E114" s="89"/>
      <c r="F114" s="79"/>
      <c r="G114" s="79"/>
      <c r="H114" s="82"/>
      <c r="I114" s="83"/>
      <c r="J114" s="82"/>
      <c r="K114" s="78"/>
      <c r="L114" s="79"/>
      <c r="M114" s="89"/>
      <c r="N114" s="84"/>
      <c r="O114" s="85"/>
      <c r="P114" s="86"/>
    </row>
    <row r="115" spans="1:16">
      <c r="A115" s="76"/>
      <c r="B115" s="78"/>
      <c r="C115" s="78"/>
      <c r="D115" s="79"/>
      <c r="E115" s="89"/>
      <c r="F115" s="79"/>
      <c r="G115" s="79"/>
      <c r="H115" s="82"/>
      <c r="I115" s="83"/>
      <c r="J115" s="82"/>
      <c r="K115" s="78"/>
      <c r="L115" s="79"/>
      <c r="M115" s="89"/>
      <c r="N115" s="84"/>
      <c r="O115" s="85"/>
      <c r="P115" s="86"/>
    </row>
    <row r="116" spans="1:16">
      <c r="A116" s="76"/>
      <c r="B116" s="78"/>
      <c r="C116" s="78"/>
      <c r="D116" s="79"/>
      <c r="E116" s="89"/>
      <c r="F116" s="79"/>
      <c r="G116" s="79"/>
      <c r="H116" s="82"/>
      <c r="I116" s="83"/>
      <c r="J116" s="82"/>
      <c r="K116" s="78"/>
      <c r="L116" s="79"/>
      <c r="M116" s="89"/>
      <c r="N116" s="84"/>
      <c r="O116" s="85"/>
      <c r="P116" s="86"/>
    </row>
    <row r="117" spans="1:16">
      <c r="A117" s="76"/>
      <c r="B117" s="78"/>
      <c r="C117" s="78"/>
      <c r="D117" s="79"/>
      <c r="E117" s="89"/>
      <c r="F117" s="79"/>
      <c r="G117" s="79"/>
      <c r="H117" s="82"/>
      <c r="I117" s="83"/>
      <c r="J117" s="82"/>
      <c r="K117" s="78"/>
      <c r="L117" s="79"/>
      <c r="M117" s="89"/>
      <c r="N117" s="84"/>
      <c r="O117" s="85"/>
      <c r="P117" s="86"/>
    </row>
    <row r="118" spans="1:16">
      <c r="A118" s="76"/>
      <c r="B118" s="78"/>
      <c r="C118" s="78"/>
      <c r="D118" s="79"/>
      <c r="E118" s="89"/>
      <c r="F118" s="79"/>
      <c r="G118" s="79"/>
      <c r="H118" s="82"/>
      <c r="I118" s="83"/>
      <c r="J118" s="82"/>
      <c r="K118" s="78"/>
      <c r="L118" s="79"/>
      <c r="M118" s="89"/>
      <c r="N118" s="84"/>
      <c r="O118" s="85"/>
      <c r="P118" s="86"/>
    </row>
    <row r="119" spans="1:16">
      <c r="A119" s="76"/>
      <c r="B119" s="78"/>
      <c r="C119" s="78"/>
      <c r="D119" s="79"/>
      <c r="E119" s="89"/>
      <c r="F119" s="79"/>
      <c r="G119" s="79"/>
      <c r="H119" s="82"/>
      <c r="I119" s="83"/>
      <c r="J119" s="82"/>
      <c r="K119" s="78"/>
      <c r="L119" s="79"/>
      <c r="M119" s="89"/>
      <c r="N119" s="84"/>
      <c r="O119" s="85"/>
      <c r="P119" s="86"/>
    </row>
    <row r="120" spans="1:16">
      <c r="A120" s="76"/>
      <c r="B120" s="78"/>
      <c r="C120" s="78"/>
      <c r="D120" s="79"/>
      <c r="E120" s="89"/>
      <c r="F120" s="79"/>
      <c r="G120" s="79"/>
      <c r="H120" s="82"/>
      <c r="I120" s="83"/>
      <c r="J120" s="82"/>
      <c r="K120" s="78"/>
      <c r="L120" s="79"/>
      <c r="M120" s="89"/>
      <c r="N120" s="84"/>
      <c r="O120" s="85"/>
      <c r="P120" s="86"/>
    </row>
    <row r="121" spans="1:16">
      <c r="A121" s="76"/>
      <c r="B121" s="78"/>
      <c r="C121" s="78"/>
      <c r="D121" s="79"/>
      <c r="E121" s="89"/>
      <c r="F121" s="79"/>
      <c r="G121" s="79"/>
      <c r="H121" s="82"/>
      <c r="I121" s="83"/>
      <c r="J121" s="82"/>
      <c r="K121" s="78"/>
      <c r="L121" s="79"/>
      <c r="M121" s="89"/>
      <c r="N121" s="84"/>
      <c r="O121" s="85"/>
      <c r="P121" s="86"/>
    </row>
    <row r="122" spans="1:16">
      <c r="A122" s="76"/>
      <c r="B122" s="78"/>
      <c r="C122" s="78"/>
      <c r="D122" s="79"/>
      <c r="E122" s="89"/>
      <c r="F122" s="79"/>
      <c r="G122" s="79"/>
      <c r="H122" s="82"/>
      <c r="I122" s="83"/>
      <c r="J122" s="87"/>
      <c r="K122" s="78"/>
      <c r="L122" s="79"/>
      <c r="M122" s="89"/>
      <c r="N122" s="84"/>
      <c r="O122" s="85"/>
      <c r="P122" s="86"/>
    </row>
    <row r="123" spans="1:16">
      <c r="A123" s="76"/>
      <c r="B123" s="78"/>
      <c r="C123" s="78"/>
      <c r="D123" s="79"/>
      <c r="E123" s="89"/>
      <c r="F123" s="79"/>
      <c r="G123" s="79"/>
      <c r="H123" s="82"/>
      <c r="I123" s="83"/>
      <c r="J123" s="87"/>
      <c r="K123" s="78"/>
      <c r="L123" s="79"/>
      <c r="M123" s="89"/>
      <c r="N123" s="84"/>
      <c r="O123" s="85"/>
      <c r="P123" s="86"/>
    </row>
    <row r="124" spans="1:16">
      <c r="A124" s="76"/>
      <c r="B124" s="90"/>
      <c r="C124" s="90"/>
      <c r="D124" s="88"/>
      <c r="E124" s="86"/>
      <c r="F124" s="86"/>
      <c r="G124" s="86"/>
      <c r="H124" s="91"/>
      <c r="I124" s="86"/>
      <c r="J124" s="91"/>
      <c r="K124" s="86"/>
      <c r="L124" s="86"/>
      <c r="M124" s="86"/>
      <c r="N124" s="84"/>
      <c r="O124" s="85"/>
      <c r="P124" s="86"/>
    </row>
    <row r="125" spans="1:16">
      <c r="A125" s="76"/>
      <c r="B125" s="90"/>
      <c r="C125" s="90"/>
      <c r="D125" s="88"/>
      <c r="E125" s="86"/>
      <c r="F125" s="86"/>
      <c r="G125" s="86"/>
      <c r="H125" s="91"/>
      <c r="I125" s="86"/>
      <c r="J125" s="91"/>
      <c r="K125" s="86"/>
      <c r="L125" s="86"/>
      <c r="M125" s="86"/>
      <c r="N125" s="84"/>
      <c r="O125" s="85"/>
      <c r="P125" s="86"/>
    </row>
    <row r="126" spans="1:16">
      <c r="A126" s="76"/>
      <c r="B126" s="90"/>
      <c r="C126" s="90"/>
      <c r="D126" s="88"/>
      <c r="E126" s="86"/>
      <c r="F126" s="86"/>
      <c r="G126" s="86"/>
      <c r="H126" s="91"/>
      <c r="I126" s="86"/>
      <c r="J126" s="91"/>
      <c r="K126" s="86"/>
      <c r="L126" s="86"/>
      <c r="M126" s="86"/>
      <c r="N126" s="84"/>
      <c r="O126" s="85"/>
      <c r="P126" s="86"/>
    </row>
    <row r="127" spans="1:16">
      <c r="A127" s="76"/>
      <c r="B127" s="90"/>
      <c r="C127" s="90"/>
      <c r="D127" s="88"/>
      <c r="E127" s="86"/>
      <c r="F127" s="86"/>
      <c r="G127" s="86"/>
      <c r="H127" s="91"/>
      <c r="I127" s="86"/>
      <c r="J127" s="91"/>
      <c r="K127" s="86"/>
      <c r="L127" s="86"/>
      <c r="M127" s="86"/>
      <c r="N127" s="84"/>
      <c r="O127" s="85"/>
      <c r="P127" s="86"/>
    </row>
    <row r="128" spans="1:16">
      <c r="A128" s="76"/>
      <c r="B128" s="90"/>
      <c r="C128" s="90"/>
      <c r="D128" s="88"/>
      <c r="E128" s="86"/>
      <c r="F128" s="86"/>
      <c r="G128" s="86"/>
      <c r="H128" s="91"/>
      <c r="I128" s="86"/>
      <c r="J128" s="91"/>
      <c r="K128" s="86"/>
      <c r="L128" s="86"/>
      <c r="M128" s="86"/>
      <c r="N128" s="84"/>
      <c r="O128" s="85"/>
      <c r="P128" s="86"/>
    </row>
    <row r="129" spans="1:16">
      <c r="A129" s="76"/>
      <c r="B129" s="90"/>
      <c r="C129" s="90"/>
      <c r="D129" s="88"/>
      <c r="E129" s="86"/>
      <c r="F129" s="86"/>
      <c r="G129" s="86"/>
      <c r="H129" s="91"/>
      <c r="I129" s="86"/>
      <c r="J129" s="91"/>
      <c r="K129" s="86"/>
      <c r="L129" s="86"/>
      <c r="M129" s="86"/>
      <c r="N129" s="84"/>
      <c r="O129" s="85"/>
      <c r="P129" s="86"/>
    </row>
    <row r="130" spans="1:16">
      <c r="A130" s="76"/>
      <c r="B130" s="90"/>
      <c r="C130" s="90"/>
      <c r="D130" s="88"/>
      <c r="E130" s="86"/>
      <c r="F130" s="86"/>
      <c r="G130" s="86"/>
      <c r="H130" s="91"/>
      <c r="I130" s="86"/>
      <c r="J130" s="91"/>
      <c r="K130" s="86"/>
      <c r="L130" s="86"/>
      <c r="M130" s="86"/>
      <c r="N130" s="84"/>
      <c r="O130" s="85"/>
      <c r="P130" s="86"/>
    </row>
    <row r="131" spans="1:16">
      <c r="A131" s="76"/>
      <c r="B131" s="90"/>
      <c r="C131" s="90"/>
      <c r="D131" s="88"/>
      <c r="E131" s="86"/>
      <c r="F131" s="86"/>
      <c r="G131" s="86"/>
      <c r="H131" s="91"/>
      <c r="I131" s="86"/>
      <c r="J131" s="91"/>
      <c r="K131" s="86"/>
      <c r="L131" s="86"/>
      <c r="M131" s="86"/>
      <c r="N131" s="84"/>
      <c r="O131" s="85"/>
      <c r="P131" s="86"/>
    </row>
    <row r="132" spans="1:16">
      <c r="A132" s="76"/>
      <c r="B132" s="90"/>
      <c r="C132" s="90"/>
      <c r="D132" s="88"/>
      <c r="E132" s="86"/>
      <c r="F132" s="86"/>
      <c r="G132" s="86"/>
      <c r="H132" s="91"/>
      <c r="I132" s="86"/>
      <c r="J132" s="91"/>
      <c r="K132" s="86"/>
      <c r="L132" s="86"/>
      <c r="M132" s="86"/>
      <c r="N132" s="84"/>
      <c r="O132" s="85"/>
      <c r="P132" s="86"/>
    </row>
  </sheetData>
  <mergeCells count="33">
    <mergeCell ref="B2:P2"/>
    <mergeCell ref="B3:E3"/>
    <mergeCell ref="B4:C4"/>
    <mergeCell ref="D4:E4"/>
    <mergeCell ref="F4:G4"/>
    <mergeCell ref="H4:I4"/>
    <mergeCell ref="J4:K4"/>
    <mergeCell ref="L4:L5"/>
    <mergeCell ref="M4:M5"/>
    <mergeCell ref="N4:N5"/>
    <mergeCell ref="O4:O5"/>
    <mergeCell ref="B5:C5"/>
    <mergeCell ref="D5:E5"/>
    <mergeCell ref="F5:G5"/>
    <mergeCell ref="H5:I5"/>
    <mergeCell ref="J5:K5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workbookViewId="0">
      <selection activeCell="J14" sqref="J14"/>
    </sheetView>
  </sheetViews>
  <sheetFormatPr defaultRowHeight="23.25"/>
  <cols>
    <col min="1" max="1" width="3.140625" style="63" customWidth="1"/>
    <col min="2" max="2" width="8.7109375" style="63" customWidth="1"/>
    <col min="3" max="3" width="6.42578125" style="63" customWidth="1"/>
    <col min="4" max="4" width="3.140625" style="63" customWidth="1"/>
    <col min="5" max="5" width="8" style="63" customWidth="1"/>
    <col min="6" max="6" width="3.5703125" style="63" customWidth="1"/>
    <col min="7" max="7" width="3.140625" style="63" customWidth="1"/>
  </cols>
  <sheetData>
    <row r="1" spans="1:7" ht="26.25">
      <c r="A1" s="62"/>
      <c r="B1" s="62"/>
      <c r="C1" s="62"/>
      <c r="D1" s="62"/>
      <c r="E1" s="62"/>
      <c r="F1" s="62"/>
      <c r="G1" s="62"/>
    </row>
    <row r="2" spans="1:7">
      <c r="B2" s="332" t="s">
        <v>65</v>
      </c>
      <c r="C2" s="333"/>
      <c r="D2" s="333"/>
      <c r="E2" s="333"/>
      <c r="F2" s="334"/>
    </row>
    <row r="3" spans="1:7" ht="26.25">
      <c r="B3" s="335" t="s">
        <v>66</v>
      </c>
      <c r="C3" s="336"/>
      <c r="D3" s="336"/>
      <c r="E3" s="336"/>
      <c r="F3" s="337"/>
    </row>
    <row r="4" spans="1:7" ht="26.25">
      <c r="B4" s="338" t="s">
        <v>34</v>
      </c>
      <c r="C4" s="339"/>
      <c r="D4" s="141"/>
      <c r="E4" s="340">
        <v>42651</v>
      </c>
      <c r="F4" s="341"/>
      <c r="G4" s="146"/>
    </row>
    <row r="5" spans="1:7">
      <c r="B5" s="139">
        <v>2</v>
      </c>
      <c r="C5" s="138">
        <v>0.59</v>
      </c>
      <c r="D5" s="135" t="s">
        <v>67</v>
      </c>
      <c r="E5" s="136">
        <f>C5/1000</f>
        <v>5.8999999999999992E-4</v>
      </c>
      <c r="F5" s="137" t="s">
        <v>35</v>
      </c>
    </row>
    <row r="6" spans="1:7">
      <c r="B6" s="139">
        <v>3</v>
      </c>
      <c r="C6" s="138">
        <v>0.59</v>
      </c>
      <c r="D6" s="135" t="s">
        <v>67</v>
      </c>
      <c r="E6" s="136">
        <f>C6/1000</f>
        <v>5.8999999999999992E-4</v>
      </c>
      <c r="F6" s="137" t="s">
        <v>35</v>
      </c>
    </row>
    <row r="7" spans="1:7">
      <c r="B7" s="139">
        <v>4</v>
      </c>
      <c r="C7" s="138">
        <v>0.7</v>
      </c>
      <c r="D7" s="135" t="s">
        <v>67</v>
      </c>
      <c r="E7" s="136">
        <f t="shared" ref="E7:E20" si="0">C7/1000</f>
        <v>6.9999999999999999E-4</v>
      </c>
      <c r="F7" s="137" t="s">
        <v>35</v>
      </c>
    </row>
    <row r="8" spans="1:7">
      <c r="B8" s="139">
        <v>5</v>
      </c>
      <c r="C8" s="138">
        <v>0.7</v>
      </c>
      <c r="D8" s="135" t="s">
        <v>67</v>
      </c>
      <c r="E8" s="136">
        <f t="shared" si="0"/>
        <v>6.9999999999999999E-4</v>
      </c>
      <c r="F8" s="137" t="s">
        <v>35</v>
      </c>
    </row>
    <row r="9" spans="1:7">
      <c r="B9" s="139">
        <v>6</v>
      </c>
      <c r="C9" s="138">
        <v>0.75</v>
      </c>
      <c r="D9" s="135" t="s">
        <v>67</v>
      </c>
      <c r="E9" s="136">
        <f t="shared" si="0"/>
        <v>7.5000000000000002E-4</v>
      </c>
      <c r="F9" s="137" t="s">
        <v>35</v>
      </c>
    </row>
    <row r="10" spans="1:7">
      <c r="B10" s="139">
        <v>8</v>
      </c>
      <c r="C10" s="138">
        <v>0.75</v>
      </c>
      <c r="D10" s="135" t="s">
        <v>67</v>
      </c>
      <c r="E10" s="136">
        <f t="shared" si="0"/>
        <v>7.5000000000000002E-4</v>
      </c>
      <c r="F10" s="137" t="s">
        <v>35</v>
      </c>
    </row>
    <row r="11" spans="1:7">
      <c r="B11" s="139">
        <v>10</v>
      </c>
      <c r="C11" s="138">
        <v>0.8</v>
      </c>
      <c r="D11" s="135" t="s">
        <v>67</v>
      </c>
      <c r="E11" s="136">
        <f t="shared" si="0"/>
        <v>8.0000000000000004E-4</v>
      </c>
      <c r="F11" s="137" t="s">
        <v>35</v>
      </c>
    </row>
    <row r="12" spans="1:7">
      <c r="B12" s="139">
        <v>12</v>
      </c>
      <c r="C12" s="138">
        <v>0.87</v>
      </c>
      <c r="D12" s="135" t="s">
        <v>67</v>
      </c>
      <c r="E12" s="136">
        <f t="shared" si="0"/>
        <v>8.7000000000000001E-4</v>
      </c>
      <c r="F12" s="137" t="s">
        <v>35</v>
      </c>
    </row>
    <row r="13" spans="1:7">
      <c r="B13" s="139">
        <v>16</v>
      </c>
      <c r="C13" s="138">
        <v>0.99</v>
      </c>
      <c r="D13" s="135" t="s">
        <v>67</v>
      </c>
      <c r="E13" s="136">
        <f t="shared" si="0"/>
        <v>9.8999999999999999E-4</v>
      </c>
      <c r="F13" s="137" t="s">
        <v>35</v>
      </c>
    </row>
    <row r="14" spans="1:7">
      <c r="B14" s="139">
        <v>18</v>
      </c>
      <c r="C14" s="138">
        <v>0.99</v>
      </c>
      <c r="D14" s="135" t="s">
        <v>67</v>
      </c>
      <c r="E14" s="136">
        <f t="shared" si="0"/>
        <v>9.8999999999999999E-4</v>
      </c>
      <c r="F14" s="137" t="s">
        <v>35</v>
      </c>
    </row>
    <row r="15" spans="1:7">
      <c r="B15" s="139">
        <v>20</v>
      </c>
      <c r="C15" s="138">
        <v>1.1000000000000001</v>
      </c>
      <c r="D15" s="135" t="s">
        <v>67</v>
      </c>
      <c r="E15" s="136">
        <f t="shared" si="0"/>
        <v>1.1000000000000001E-3</v>
      </c>
      <c r="F15" s="137" t="s">
        <v>35</v>
      </c>
    </row>
    <row r="16" spans="1:7">
      <c r="B16" s="139">
        <v>22</v>
      </c>
      <c r="C16" s="138">
        <v>1.2</v>
      </c>
      <c r="D16" s="135" t="s">
        <v>67</v>
      </c>
      <c r="E16" s="136">
        <f t="shared" si="0"/>
        <v>1.1999999999999999E-3</v>
      </c>
      <c r="F16" s="137" t="s">
        <v>35</v>
      </c>
    </row>
    <row r="17" spans="2:6">
      <c r="B17" s="139">
        <v>25</v>
      </c>
      <c r="C17" s="138">
        <v>1.2</v>
      </c>
      <c r="D17" s="135" t="s">
        <v>67</v>
      </c>
      <c r="E17" s="136">
        <f t="shared" si="0"/>
        <v>1.1999999999999999E-3</v>
      </c>
      <c r="F17" s="137" t="s">
        <v>35</v>
      </c>
    </row>
    <row r="18" spans="2:6">
      <c r="B18" s="139">
        <v>28</v>
      </c>
      <c r="C18" s="138">
        <v>1.4</v>
      </c>
      <c r="D18" s="135" t="s">
        <v>67</v>
      </c>
      <c r="E18" s="136">
        <f t="shared" si="0"/>
        <v>1.4E-3</v>
      </c>
      <c r="F18" s="137" t="s">
        <v>35</v>
      </c>
    </row>
    <row r="19" spans="2:6">
      <c r="B19" s="139">
        <v>30</v>
      </c>
      <c r="C19" s="138">
        <v>1.4</v>
      </c>
      <c r="D19" s="135" t="s">
        <v>67</v>
      </c>
      <c r="E19" s="136">
        <f t="shared" si="0"/>
        <v>1.4E-3</v>
      </c>
      <c r="F19" s="137" t="s">
        <v>35</v>
      </c>
    </row>
    <row r="20" spans="2:6">
      <c r="B20" s="140">
        <v>75</v>
      </c>
      <c r="C20" s="138">
        <v>2.8</v>
      </c>
      <c r="D20" s="135" t="s">
        <v>67</v>
      </c>
      <c r="E20" s="136">
        <f t="shared" si="0"/>
        <v>2.8E-3</v>
      </c>
      <c r="F20" s="137" t="s">
        <v>35</v>
      </c>
    </row>
  </sheetData>
  <mergeCells count="4">
    <mergeCell ref="B2:F2"/>
    <mergeCell ref="B3:F3"/>
    <mergeCell ref="B4:C4"/>
    <mergeCell ref="E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Data</vt:lpstr>
      <vt:lpstr>Certificate</vt:lpstr>
      <vt:lpstr>Report</vt:lpstr>
      <vt:lpstr>Result</vt:lpstr>
      <vt:lpstr>Uncertainty Budget</vt:lpstr>
      <vt:lpstr>Cert of STD</vt:lpstr>
      <vt:lpstr>Certificate!Print_Area</vt:lpstr>
      <vt:lpstr>Data!Print_Area</vt:lpstr>
      <vt:lpstr>Report!Print_Area</vt:lpstr>
      <vt:lpstr>Result!Print_Area</vt:lpstr>
    </vt:vector>
  </TitlesOfParts>
  <Company>nimt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Jedsada;Pakawadee Lakshmiwong;Doy Eoseewong</dc:creator>
  <cp:lastModifiedBy>ภควดี ลักษมีวงศ์</cp:lastModifiedBy>
  <cp:lastPrinted>2016-08-10T07:25:02Z</cp:lastPrinted>
  <dcterms:created xsi:type="dcterms:W3CDTF">2008-03-08T05:23:39Z</dcterms:created>
  <dcterms:modified xsi:type="dcterms:W3CDTF">2017-08-16T17:36:54Z</dcterms:modified>
</cp:coreProperties>
</file>