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drawings/drawing2.xml" ContentType="application/vnd.openxmlformats-officedocument.drawing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kaw\oxsoft\metrikos\evgenis\01_Dimension 31-49\"/>
    </mc:Choice>
  </mc:AlternateContent>
  <bookViews>
    <workbookView xWindow="240" yWindow="135" windowWidth="20115" windowHeight="7935" tabRatio="909" activeTab="7"/>
  </bookViews>
  <sheets>
    <sheet name="Data Record (Lenght)" sheetId="2" r:id="rId1"/>
    <sheet name="Data Record (angle)" sheetId="14" r:id="rId2"/>
    <sheet name="Certificate" sheetId="8" r:id="rId3"/>
    <sheet name="Report" sheetId="9" r:id="rId4"/>
    <sheet name="Result (Lenght)" sheetId="10" r:id="rId5"/>
    <sheet name="Result (Angle)" sheetId="15" r:id="rId6"/>
    <sheet name="Uncertainty Budget (Length)" sheetId="13" r:id="rId7"/>
    <sheet name="Uncertainty Budget (Angle)" sheetId="12" r:id="rId8"/>
    <sheet name="Uncert of STD" sheetId="3" r:id="rId9"/>
  </sheets>
  <externalReferences>
    <externalReference r:id="rId10"/>
    <externalReference r:id="rId11"/>
  </externalReferences>
  <definedNames>
    <definedName name="_xlnm.Print_Area" localSheetId="2">Certificate!$A$1:$U$42</definedName>
    <definedName name="_xlnm.Print_Area" localSheetId="1">'Data Record (angle)'!$A$1:$Y$32</definedName>
    <definedName name="_xlnm.Print_Area" localSheetId="0">'Data Record (Lenght)'!$A$1:$Y$45</definedName>
    <definedName name="_xlnm.Print_Area" localSheetId="5">'Result (Angle)'!$A$1:$V$26</definedName>
    <definedName name="_xlnm.Print_Area" localSheetId="4">'Result (Lenght)'!$A$1:$V$40</definedName>
  </definedNames>
  <calcPr calcId="162913"/>
</workbook>
</file>

<file path=xl/calcChain.xml><?xml version="1.0" encoding="utf-8"?>
<calcChain xmlns="http://schemas.openxmlformats.org/spreadsheetml/2006/main">
  <c r="O8" i="12" l="1"/>
  <c r="O9" i="12"/>
  <c r="O10" i="12"/>
  <c r="O11" i="12"/>
  <c r="O12" i="12"/>
  <c r="O13" i="12"/>
  <c r="O14" i="12"/>
  <c r="O15" i="12"/>
  <c r="O16" i="12"/>
  <c r="O17" i="12"/>
  <c r="O18" i="12"/>
  <c r="O7" i="12"/>
  <c r="N8" i="12"/>
  <c r="N9" i="12"/>
  <c r="N10" i="12"/>
  <c r="N11" i="12"/>
  <c r="N12" i="12"/>
  <c r="N13" i="12"/>
  <c r="N14" i="12"/>
  <c r="N15" i="12"/>
  <c r="N16" i="12"/>
  <c r="N17" i="12"/>
  <c r="N18" i="12"/>
  <c r="N7" i="12"/>
  <c r="O25" i="13"/>
  <c r="O26" i="13"/>
  <c r="O27" i="13"/>
  <c r="O28" i="13"/>
  <c r="O29" i="13"/>
  <c r="O30" i="13"/>
  <c r="O31" i="13"/>
  <c r="O32" i="13"/>
  <c r="O33" i="13"/>
  <c r="O34" i="13"/>
  <c r="O24" i="13"/>
  <c r="O9" i="13"/>
  <c r="O10" i="13"/>
  <c r="O11" i="13"/>
  <c r="O12" i="13"/>
  <c r="O13" i="13"/>
  <c r="O14" i="13"/>
  <c r="O15" i="13"/>
  <c r="O16" i="13"/>
  <c r="O17" i="13"/>
  <c r="O18" i="13"/>
  <c r="O8" i="13"/>
  <c r="N25" i="13"/>
  <c r="N26" i="13"/>
  <c r="N27" i="13"/>
  <c r="N28" i="13"/>
  <c r="N29" i="13"/>
  <c r="N30" i="13"/>
  <c r="N31" i="13"/>
  <c r="N32" i="13"/>
  <c r="N33" i="13"/>
  <c r="N34" i="13"/>
  <c r="N24" i="13"/>
  <c r="N9" i="13"/>
  <c r="N10" i="13"/>
  <c r="N11" i="13"/>
  <c r="N12" i="13"/>
  <c r="N13" i="13"/>
  <c r="N14" i="13"/>
  <c r="N15" i="13"/>
  <c r="N16" i="13"/>
  <c r="N17" i="13"/>
  <c r="N18" i="13"/>
  <c r="N8" i="13"/>
  <c r="V33" i="2" l="1"/>
  <c r="V34" i="2"/>
  <c r="V35" i="2"/>
  <c r="V36" i="2"/>
  <c r="V37" i="2"/>
  <c r="V38" i="2"/>
  <c r="V39" i="2"/>
  <c r="V40" i="2"/>
  <c r="V41" i="2"/>
  <c r="V42" i="2"/>
  <c r="V32" i="2"/>
  <c r="V18" i="2"/>
  <c r="V19" i="2"/>
  <c r="V20" i="2"/>
  <c r="V21" i="2"/>
  <c r="V22" i="2"/>
  <c r="V23" i="2"/>
  <c r="V24" i="2"/>
  <c r="V25" i="2"/>
  <c r="V26" i="2"/>
  <c r="V27" i="2"/>
  <c r="V17" i="2"/>
  <c r="T18" i="14"/>
  <c r="T19" i="14"/>
  <c r="T20" i="14"/>
  <c r="T21" i="14"/>
  <c r="T22" i="14"/>
  <c r="T23" i="14"/>
  <c r="T24" i="14"/>
  <c r="T25" i="14"/>
  <c r="T26" i="14"/>
  <c r="T27" i="14"/>
  <c r="T28" i="14"/>
  <c r="T17" i="14"/>
  <c r="J24" i="13" l="1"/>
  <c r="F30" i="13"/>
  <c r="F29" i="13"/>
  <c r="G29" i="13" s="1"/>
  <c r="F28" i="13"/>
  <c r="G28" i="13" s="1"/>
  <c r="F27" i="13"/>
  <c r="F26" i="13"/>
  <c r="F25" i="13"/>
  <c r="G25" i="13" s="1"/>
  <c r="F24" i="13"/>
  <c r="G24" i="13" s="1"/>
  <c r="B24" i="13"/>
  <c r="G30" i="13"/>
  <c r="G27" i="13"/>
  <c r="G26" i="13"/>
  <c r="K24" i="13"/>
  <c r="H24" i="13"/>
  <c r="I24" i="13" s="1"/>
  <c r="J8" i="13"/>
  <c r="J9" i="13" s="1"/>
  <c r="J10" i="13" s="1"/>
  <c r="J11" i="13" s="1"/>
  <c r="F14" i="13"/>
  <c r="G14" i="13" s="1"/>
  <c r="F13" i="13"/>
  <c r="G13" i="13" s="1"/>
  <c r="F12" i="13"/>
  <c r="G12" i="13" s="1"/>
  <c r="F11" i="13"/>
  <c r="G11" i="13" s="1"/>
  <c r="F10" i="13"/>
  <c r="F9" i="13"/>
  <c r="F8" i="13"/>
  <c r="B8" i="13"/>
  <c r="J25" i="13" l="1"/>
  <c r="J12" i="13"/>
  <c r="K11" i="13"/>
  <c r="N11" i="15"/>
  <c r="N12" i="15"/>
  <c r="N13" i="15"/>
  <c r="N14" i="15"/>
  <c r="N15" i="15"/>
  <c r="N16" i="15"/>
  <c r="N17" i="15"/>
  <c r="N18" i="15"/>
  <c r="N19" i="15"/>
  <c r="N20" i="15"/>
  <c r="N21" i="15"/>
  <c r="N10" i="15"/>
  <c r="J11" i="15"/>
  <c r="J12" i="15"/>
  <c r="J13" i="15"/>
  <c r="J14" i="15"/>
  <c r="J15" i="15"/>
  <c r="J16" i="15"/>
  <c r="J17" i="15"/>
  <c r="J18" i="15"/>
  <c r="J19" i="15"/>
  <c r="J20" i="15"/>
  <c r="J21" i="15"/>
  <c r="J10" i="15"/>
  <c r="C8" i="12"/>
  <c r="C9" i="12"/>
  <c r="C10" i="12"/>
  <c r="C11" i="12"/>
  <c r="C12" i="12"/>
  <c r="C13" i="12"/>
  <c r="C14" i="12"/>
  <c r="C15" i="12"/>
  <c r="C16" i="12"/>
  <c r="C17" i="12"/>
  <c r="C18" i="12"/>
  <c r="C7" i="12"/>
  <c r="B8" i="12"/>
  <c r="B9" i="12"/>
  <c r="B10" i="12"/>
  <c r="B11" i="12"/>
  <c r="B12" i="12"/>
  <c r="B13" i="12"/>
  <c r="B14" i="12"/>
  <c r="B15" i="12"/>
  <c r="B16" i="12"/>
  <c r="B17" i="12"/>
  <c r="B18" i="12"/>
  <c r="B7" i="12"/>
  <c r="F11" i="15"/>
  <c r="F12" i="15"/>
  <c r="F13" i="15"/>
  <c r="F14" i="15"/>
  <c r="F15" i="15"/>
  <c r="F16" i="15"/>
  <c r="F17" i="15"/>
  <c r="F18" i="15"/>
  <c r="F19" i="15"/>
  <c r="F20" i="15"/>
  <c r="F21" i="15"/>
  <c r="F10" i="15"/>
  <c r="D11" i="15"/>
  <c r="D12" i="15"/>
  <c r="D13" i="15"/>
  <c r="D14" i="15"/>
  <c r="D15" i="15"/>
  <c r="D16" i="15"/>
  <c r="D17" i="15"/>
  <c r="D18" i="15"/>
  <c r="D19" i="15"/>
  <c r="D20" i="15"/>
  <c r="D21" i="15"/>
  <c r="D10" i="15"/>
  <c r="D8" i="12"/>
  <c r="D9" i="12"/>
  <c r="D10" i="12"/>
  <c r="D11" i="12"/>
  <c r="D12" i="12"/>
  <c r="D13" i="12"/>
  <c r="D14" i="12"/>
  <c r="D15" i="12"/>
  <c r="D16" i="12"/>
  <c r="D17" i="12"/>
  <c r="D18" i="12"/>
  <c r="D7" i="12"/>
  <c r="N18" i="14"/>
  <c r="Q18" i="14" s="1"/>
  <c r="L11" i="15" s="1"/>
  <c r="N19" i="14"/>
  <c r="Q19" i="14" s="1"/>
  <c r="L12" i="15" s="1"/>
  <c r="N20" i="14"/>
  <c r="Q20" i="14" s="1"/>
  <c r="L13" i="15" s="1"/>
  <c r="N21" i="14"/>
  <c r="Q21" i="14" s="1"/>
  <c r="L14" i="15" s="1"/>
  <c r="N22" i="14"/>
  <c r="Q22" i="14" s="1"/>
  <c r="L15" i="15" s="1"/>
  <c r="N23" i="14"/>
  <c r="Q23" i="14" s="1"/>
  <c r="L16" i="15" s="1"/>
  <c r="N24" i="14"/>
  <c r="Q24" i="14" s="1"/>
  <c r="L17" i="15" s="1"/>
  <c r="N25" i="14"/>
  <c r="Q25" i="14" s="1"/>
  <c r="L18" i="15" s="1"/>
  <c r="N26" i="14"/>
  <c r="Q26" i="14" s="1"/>
  <c r="L19" i="15" s="1"/>
  <c r="N27" i="14"/>
  <c r="Q27" i="14" s="1"/>
  <c r="L20" i="15" s="1"/>
  <c r="N28" i="14"/>
  <c r="Q28" i="14" s="1"/>
  <c r="L21" i="15" s="1"/>
  <c r="N17" i="14"/>
  <c r="Q17" i="14" s="1"/>
  <c r="L10" i="15" s="1"/>
  <c r="H20" i="15" l="1"/>
  <c r="H18" i="15"/>
  <c r="H16" i="15"/>
  <c r="H14" i="15"/>
  <c r="H12" i="15"/>
  <c r="H10" i="15"/>
  <c r="H21" i="15"/>
  <c r="H19" i="15"/>
  <c r="H17" i="15"/>
  <c r="H15" i="15"/>
  <c r="H13" i="15"/>
  <c r="H11" i="15"/>
  <c r="K25" i="13"/>
  <c r="J26" i="13"/>
  <c r="J13" i="13"/>
  <c r="K12" i="13"/>
  <c r="J16" i="8"/>
  <c r="J15" i="8"/>
  <c r="J13" i="8"/>
  <c r="J14" i="8"/>
  <c r="J12" i="8"/>
  <c r="J7" i="8"/>
  <c r="E31" i="14"/>
  <c r="D25" i="10"/>
  <c r="D10" i="10"/>
  <c r="D24" i="13"/>
  <c r="E24" i="13" s="1"/>
  <c r="P32" i="2"/>
  <c r="H25" i="10" s="1"/>
  <c r="D34" i="13"/>
  <c r="E34" i="13" s="1"/>
  <c r="M34" i="13" s="1"/>
  <c r="P42" i="2"/>
  <c r="H35" i="10" s="1"/>
  <c r="D33" i="13"/>
  <c r="E33" i="13" s="1"/>
  <c r="M33" i="13" s="1"/>
  <c r="P41" i="2"/>
  <c r="H34" i="10" s="1"/>
  <c r="D32" i="13"/>
  <c r="E32" i="13" s="1"/>
  <c r="M32" i="13" s="1"/>
  <c r="P40" i="2"/>
  <c r="D31" i="13"/>
  <c r="E31" i="13" s="1"/>
  <c r="M31" i="13" s="1"/>
  <c r="P39" i="2"/>
  <c r="D30" i="13"/>
  <c r="E30" i="13" s="1"/>
  <c r="M30" i="13" s="1"/>
  <c r="P38" i="2"/>
  <c r="H31" i="10" s="1"/>
  <c r="D29" i="13"/>
  <c r="E29" i="13" s="1"/>
  <c r="M29" i="13" s="1"/>
  <c r="P37" i="2"/>
  <c r="H30" i="10" s="1"/>
  <c r="D28" i="13"/>
  <c r="E28" i="13" s="1"/>
  <c r="M28" i="13" s="1"/>
  <c r="P36" i="2"/>
  <c r="D27" i="13"/>
  <c r="E27" i="13" s="1"/>
  <c r="M27" i="13" s="1"/>
  <c r="P35" i="2"/>
  <c r="D26" i="13"/>
  <c r="E26" i="13" s="1"/>
  <c r="M26" i="13" s="1"/>
  <c r="P34" i="2"/>
  <c r="H27" i="10" s="1"/>
  <c r="D25" i="13"/>
  <c r="E25" i="13" s="1"/>
  <c r="M25" i="13" s="1"/>
  <c r="P33" i="2"/>
  <c r="H26" i="10" s="1"/>
  <c r="D9" i="13"/>
  <c r="D10" i="13"/>
  <c r="D11" i="13"/>
  <c r="E11" i="13" s="1"/>
  <c r="D12" i="13"/>
  <c r="E12" i="13" s="1"/>
  <c r="M12" i="13" s="1"/>
  <c r="D13" i="13"/>
  <c r="E13" i="13" s="1"/>
  <c r="M13" i="13" s="1"/>
  <c r="D14" i="13"/>
  <c r="E14" i="13" s="1"/>
  <c r="M14" i="13" s="1"/>
  <c r="D15" i="13"/>
  <c r="E15" i="13" s="1"/>
  <c r="M15" i="13" s="1"/>
  <c r="D16" i="13"/>
  <c r="E16" i="13" s="1"/>
  <c r="M16" i="13" s="1"/>
  <c r="D17" i="13"/>
  <c r="E17" i="13" s="1"/>
  <c r="M17" i="13" s="1"/>
  <c r="D18" i="13"/>
  <c r="E18" i="13" s="1"/>
  <c r="M18" i="13" s="1"/>
  <c r="D8" i="13"/>
  <c r="P18" i="2"/>
  <c r="H11" i="10" s="1"/>
  <c r="P19" i="2"/>
  <c r="H12" i="10" s="1"/>
  <c r="P20" i="2"/>
  <c r="H13" i="10" s="1"/>
  <c r="P21" i="2"/>
  <c r="H14" i="10" s="1"/>
  <c r="P22" i="2"/>
  <c r="H15" i="10" s="1"/>
  <c r="P23" i="2"/>
  <c r="H16" i="10" s="1"/>
  <c r="P24" i="2"/>
  <c r="H17" i="10" s="1"/>
  <c r="P25" i="2"/>
  <c r="H18" i="10" s="1"/>
  <c r="P26" i="2"/>
  <c r="H19" i="10" s="1"/>
  <c r="P27" i="2"/>
  <c r="H20" i="10" s="1"/>
  <c r="P17" i="2"/>
  <c r="H10" i="10" s="1"/>
  <c r="A27" i="2"/>
  <c r="B18" i="13" s="1"/>
  <c r="H18" i="13" s="1"/>
  <c r="I18" i="13" s="1"/>
  <c r="A26" i="2"/>
  <c r="B17" i="13" s="1"/>
  <c r="H17" i="13" s="1"/>
  <c r="I17" i="13" s="1"/>
  <c r="A25" i="2"/>
  <c r="B16" i="13" s="1"/>
  <c r="H16" i="13" s="1"/>
  <c r="I16" i="13" s="1"/>
  <c r="A24" i="2"/>
  <c r="B15" i="13" s="1"/>
  <c r="H15" i="13" s="1"/>
  <c r="I15" i="13" s="1"/>
  <c r="A23" i="2"/>
  <c r="B14" i="13" s="1"/>
  <c r="H14" i="13" s="1"/>
  <c r="I14" i="13" s="1"/>
  <c r="A22" i="2"/>
  <c r="B13" i="13" s="1"/>
  <c r="H13" i="13" s="1"/>
  <c r="I13" i="13" s="1"/>
  <c r="A21" i="2"/>
  <c r="B12" i="13" s="1"/>
  <c r="H12" i="13" s="1"/>
  <c r="I12" i="13" s="1"/>
  <c r="A20" i="2"/>
  <c r="B11" i="13" s="1"/>
  <c r="H11" i="13" s="1"/>
  <c r="I11" i="13" s="1"/>
  <c r="A19" i="2"/>
  <c r="B10" i="13" s="1"/>
  <c r="A18" i="2"/>
  <c r="B9" i="13" s="1"/>
  <c r="A42" i="2"/>
  <c r="B34" i="13" s="1"/>
  <c r="H34" i="13" s="1"/>
  <c r="I34" i="13" s="1"/>
  <c r="A41" i="2"/>
  <c r="B33" i="13" s="1"/>
  <c r="H33" i="13" s="1"/>
  <c r="I33" i="13" s="1"/>
  <c r="A40" i="2"/>
  <c r="B32" i="13" s="1"/>
  <c r="H32" i="13" s="1"/>
  <c r="I32" i="13" s="1"/>
  <c r="A39" i="2"/>
  <c r="B31" i="13" s="1"/>
  <c r="H31" i="13" s="1"/>
  <c r="I31" i="13" s="1"/>
  <c r="A38" i="2"/>
  <c r="B30" i="13" s="1"/>
  <c r="H30" i="13" s="1"/>
  <c r="I30" i="13" s="1"/>
  <c r="A37" i="2"/>
  <c r="B29" i="13" s="1"/>
  <c r="H29" i="13" s="1"/>
  <c r="I29" i="13" s="1"/>
  <c r="A36" i="2"/>
  <c r="B28" i="13" s="1"/>
  <c r="H28" i="13" s="1"/>
  <c r="I28" i="13" s="1"/>
  <c r="A35" i="2"/>
  <c r="B27" i="13" s="1"/>
  <c r="H27" i="13" s="1"/>
  <c r="I27" i="13" s="1"/>
  <c r="A34" i="2"/>
  <c r="B26" i="13" s="1"/>
  <c r="H26" i="13" s="1"/>
  <c r="I26" i="13" s="1"/>
  <c r="A33" i="2"/>
  <c r="B25" i="13" s="1"/>
  <c r="H25" i="13" s="1"/>
  <c r="I25" i="13" s="1"/>
  <c r="S25" i="2" l="1"/>
  <c r="L18" i="10" s="1"/>
  <c r="S21" i="2"/>
  <c r="L14" i="10" s="1"/>
  <c r="S27" i="2"/>
  <c r="L20" i="10" s="1"/>
  <c r="S23" i="2"/>
  <c r="L16" i="10" s="1"/>
  <c r="S19" i="2"/>
  <c r="L12" i="10" s="1"/>
  <c r="S36" i="2"/>
  <c r="L29" i="10" s="1"/>
  <c r="S40" i="2"/>
  <c r="L33" i="10" s="1"/>
  <c r="L11" i="13"/>
  <c r="M11" i="13"/>
  <c r="S34" i="2"/>
  <c r="L27" i="10" s="1"/>
  <c r="S35" i="2"/>
  <c r="L28" i="10" s="1"/>
  <c r="S38" i="2"/>
  <c r="L31" i="10" s="1"/>
  <c r="S39" i="2"/>
  <c r="L32" i="10" s="1"/>
  <c r="S42" i="2"/>
  <c r="L35" i="10" s="1"/>
  <c r="L24" i="13"/>
  <c r="P24" i="13" s="1"/>
  <c r="P25" i="10" s="1"/>
  <c r="M24" i="13"/>
  <c r="D19" i="10"/>
  <c r="D17" i="10"/>
  <c r="D15" i="10"/>
  <c r="D13" i="10"/>
  <c r="D11" i="10"/>
  <c r="H28" i="10"/>
  <c r="H29" i="10"/>
  <c r="H32" i="10"/>
  <c r="H33" i="10"/>
  <c r="D34" i="10"/>
  <c r="D32" i="10"/>
  <c r="D30" i="10"/>
  <c r="D28" i="10"/>
  <c r="D26" i="10"/>
  <c r="S17" i="2"/>
  <c r="L10" i="10" s="1"/>
  <c r="S26" i="2"/>
  <c r="L19" i="10" s="1"/>
  <c r="S24" i="2"/>
  <c r="L17" i="10" s="1"/>
  <c r="S22" i="2"/>
  <c r="L15" i="10" s="1"/>
  <c r="S20" i="2"/>
  <c r="L13" i="10" s="1"/>
  <c r="S18" i="2"/>
  <c r="L11" i="10" s="1"/>
  <c r="S33" i="2"/>
  <c r="L26" i="10" s="1"/>
  <c r="S37" i="2"/>
  <c r="L30" i="10" s="1"/>
  <c r="S41" i="2"/>
  <c r="L34" i="10" s="1"/>
  <c r="S32" i="2"/>
  <c r="L25" i="10" s="1"/>
  <c r="D20" i="10"/>
  <c r="D18" i="10"/>
  <c r="D16" i="10"/>
  <c r="D14" i="10"/>
  <c r="D12" i="10"/>
  <c r="D35" i="10"/>
  <c r="D33" i="10"/>
  <c r="D31" i="10"/>
  <c r="D29" i="10"/>
  <c r="D27" i="10"/>
  <c r="L12" i="13"/>
  <c r="P12" i="13" s="1"/>
  <c r="P14" i="10" s="1"/>
  <c r="L25" i="13"/>
  <c r="K26" i="13"/>
  <c r="L26" i="13" s="1"/>
  <c r="J27" i="13"/>
  <c r="K13" i="13"/>
  <c r="L13" i="13" s="1"/>
  <c r="P13" i="13" s="1"/>
  <c r="P15" i="10" s="1"/>
  <c r="J14" i="13"/>
  <c r="K10" i="13"/>
  <c r="G10" i="13"/>
  <c r="E10" i="13"/>
  <c r="H10" i="13"/>
  <c r="I10" i="13" s="1"/>
  <c r="K9" i="13"/>
  <c r="G9" i="13"/>
  <c r="E9" i="13"/>
  <c r="H9" i="13"/>
  <c r="I9" i="13" s="1"/>
  <c r="K8" i="13"/>
  <c r="G8" i="13"/>
  <c r="E8" i="13"/>
  <c r="H8" i="13"/>
  <c r="I8" i="13" s="1"/>
  <c r="K18" i="12"/>
  <c r="J18" i="12"/>
  <c r="I18" i="12"/>
  <c r="H18" i="12"/>
  <c r="F18" i="12"/>
  <c r="G18" i="12" s="1"/>
  <c r="E18" i="12"/>
  <c r="J17" i="12"/>
  <c r="K17" i="12" s="1"/>
  <c r="H17" i="12"/>
  <c r="I17" i="12" s="1"/>
  <c r="F17" i="12"/>
  <c r="G17" i="12" s="1"/>
  <c r="E17" i="12"/>
  <c r="K16" i="12"/>
  <c r="J16" i="12"/>
  <c r="I16" i="12"/>
  <c r="H16" i="12"/>
  <c r="F16" i="12"/>
  <c r="G16" i="12" s="1"/>
  <c r="E16" i="12"/>
  <c r="J15" i="12"/>
  <c r="K15" i="12" s="1"/>
  <c r="H15" i="12"/>
  <c r="I15" i="12" s="1"/>
  <c r="F15" i="12"/>
  <c r="G15" i="12" s="1"/>
  <c r="E15" i="12"/>
  <c r="K14" i="12"/>
  <c r="J14" i="12"/>
  <c r="I14" i="12"/>
  <c r="H14" i="12"/>
  <c r="F14" i="12"/>
  <c r="G14" i="12" s="1"/>
  <c r="E14" i="12"/>
  <c r="J13" i="12"/>
  <c r="K13" i="12" s="1"/>
  <c r="H13" i="12"/>
  <c r="I13" i="12" s="1"/>
  <c r="F13" i="12"/>
  <c r="G13" i="12" s="1"/>
  <c r="E13" i="12"/>
  <c r="M13" i="12" s="1"/>
  <c r="K12" i="12"/>
  <c r="J12" i="12"/>
  <c r="I12" i="12"/>
  <c r="H12" i="12"/>
  <c r="F12" i="12"/>
  <c r="G12" i="12" s="1"/>
  <c r="E12" i="12"/>
  <c r="J11" i="12"/>
  <c r="K11" i="12" s="1"/>
  <c r="H11" i="12"/>
  <c r="I11" i="12" s="1"/>
  <c r="F11" i="12"/>
  <c r="G11" i="12" s="1"/>
  <c r="E11" i="12"/>
  <c r="M11" i="12" s="1"/>
  <c r="K10" i="12"/>
  <c r="J10" i="12"/>
  <c r="I10" i="12"/>
  <c r="H10" i="12"/>
  <c r="F10" i="12"/>
  <c r="G10" i="12" s="1"/>
  <c r="E10" i="12"/>
  <c r="J9" i="12"/>
  <c r="K9" i="12" s="1"/>
  <c r="H9" i="12"/>
  <c r="I9" i="12" s="1"/>
  <c r="F9" i="12"/>
  <c r="G9" i="12" s="1"/>
  <c r="E9" i="12"/>
  <c r="M9" i="12" s="1"/>
  <c r="K8" i="12"/>
  <c r="J8" i="12"/>
  <c r="I8" i="12"/>
  <c r="H8" i="12"/>
  <c r="F8" i="12"/>
  <c r="G8" i="12" s="1"/>
  <c r="E8" i="12"/>
  <c r="J7" i="12"/>
  <c r="K7" i="12" s="1"/>
  <c r="H7" i="12"/>
  <c r="I7" i="12" s="1"/>
  <c r="F7" i="12"/>
  <c r="G7" i="12" s="1"/>
  <c r="E7" i="12"/>
  <c r="M7" i="12" s="1"/>
  <c r="P25" i="13" l="1"/>
  <c r="P26" i="10" s="1"/>
  <c r="P11" i="13"/>
  <c r="P13" i="10" s="1"/>
  <c r="L8" i="12"/>
  <c r="P8" i="12" s="1"/>
  <c r="L10" i="12"/>
  <c r="P10" i="12" s="1"/>
  <c r="L14" i="12"/>
  <c r="P14" i="12" s="1"/>
  <c r="L16" i="12"/>
  <c r="L18" i="12"/>
  <c r="P18" i="12" s="1"/>
  <c r="P10" i="15" s="1"/>
  <c r="P26" i="13"/>
  <c r="P27" i="10" s="1"/>
  <c r="J28" i="13"/>
  <c r="K27" i="13"/>
  <c r="L27" i="13" s="1"/>
  <c r="J15" i="13"/>
  <c r="K14" i="13"/>
  <c r="L14" i="13" s="1"/>
  <c r="P14" i="13" s="1"/>
  <c r="P16" i="10" s="1"/>
  <c r="L12" i="12"/>
  <c r="P12" i="12" s="1"/>
  <c r="M12" i="12"/>
  <c r="M8" i="12"/>
  <c r="L9" i="12"/>
  <c r="L13" i="12"/>
  <c r="P16" i="12"/>
  <c r="L9" i="13"/>
  <c r="L7" i="12"/>
  <c r="M10" i="12"/>
  <c r="L11" i="12"/>
  <c r="M14" i="12"/>
  <c r="M15" i="12"/>
  <c r="L15" i="12"/>
  <c r="M17" i="12"/>
  <c r="L17" i="12"/>
  <c r="L8" i="13"/>
  <c r="L10" i="13"/>
  <c r="M16" i="12"/>
  <c r="M18" i="12"/>
  <c r="M8" i="13"/>
  <c r="M9" i="13"/>
  <c r="M10" i="13"/>
  <c r="J5" i="8"/>
  <c r="H5" i="9" s="1"/>
  <c r="G5" i="10" s="1"/>
  <c r="G5" i="15" s="1"/>
  <c r="P39" i="8"/>
  <c r="F38" i="8"/>
  <c r="J19" i="8"/>
  <c r="J18" i="8"/>
  <c r="K28" i="13" l="1"/>
  <c r="L28" i="13" s="1"/>
  <c r="J29" i="13"/>
  <c r="P27" i="13"/>
  <c r="P28" i="10" s="1"/>
  <c r="K15" i="13"/>
  <c r="J16" i="13"/>
  <c r="P8" i="13"/>
  <c r="P10" i="10" s="1"/>
  <c r="P11" i="12"/>
  <c r="P7" i="12"/>
  <c r="P13" i="12"/>
  <c r="P10" i="13"/>
  <c r="P12" i="10" s="1"/>
  <c r="P17" i="12"/>
  <c r="P15" i="12"/>
  <c r="P9" i="13"/>
  <c r="P11" i="10" s="1"/>
  <c r="P9" i="12"/>
  <c r="P28" i="13" l="1"/>
  <c r="P29" i="10" s="1"/>
  <c r="K29" i="13"/>
  <c r="L29" i="13" s="1"/>
  <c r="J30" i="13"/>
  <c r="J17" i="13"/>
  <c r="K16" i="13"/>
  <c r="Q17" i="3"/>
  <c r="Q16" i="3"/>
  <c r="Q15" i="3"/>
  <c r="Q14" i="3"/>
  <c r="Q13" i="3"/>
  <c r="Q12" i="3"/>
  <c r="Q11" i="3"/>
  <c r="Q10" i="3"/>
  <c r="Q9" i="3"/>
  <c r="Q8" i="3"/>
  <c r="Q7" i="3"/>
  <c r="F31" i="13" l="1"/>
  <c r="G31" i="13" s="1"/>
  <c r="F16" i="13"/>
  <c r="G16" i="13" s="1"/>
  <c r="L16" i="13" s="1"/>
  <c r="P16" i="13" s="1"/>
  <c r="P18" i="10" s="1"/>
  <c r="F32" i="13"/>
  <c r="G32" i="13" s="1"/>
  <c r="F15" i="13"/>
  <c r="G15" i="13" s="1"/>
  <c r="L15" i="13" s="1"/>
  <c r="P15" i="13" s="1"/>
  <c r="P17" i="10" s="1"/>
  <c r="F18" i="13"/>
  <c r="G18" i="13" s="1"/>
  <c r="F34" i="13"/>
  <c r="G34" i="13" s="1"/>
  <c r="F33" i="13"/>
  <c r="G33" i="13" s="1"/>
  <c r="F17" i="13"/>
  <c r="G17" i="13" s="1"/>
  <c r="J31" i="13"/>
  <c r="K30" i="13"/>
  <c r="L30" i="13" s="1"/>
  <c r="P29" i="13"/>
  <c r="P30" i="10" s="1"/>
  <c r="J18" i="13"/>
  <c r="K18" i="13" s="1"/>
  <c r="K17" i="13"/>
  <c r="L17" i="13" s="1"/>
  <c r="P17" i="13" s="1"/>
  <c r="P19" i="10" s="1"/>
  <c r="L18" i="13" l="1"/>
  <c r="P18" i="13" s="1"/>
  <c r="P20" i="10" s="1"/>
  <c r="P30" i="13"/>
  <c r="P31" i="10" s="1"/>
  <c r="J32" i="13"/>
  <c r="K31" i="13"/>
  <c r="L31" i="13" s="1"/>
  <c r="P31" i="13" l="1"/>
  <c r="P32" i="10" s="1"/>
  <c r="J33" i="13"/>
  <c r="K32" i="13"/>
  <c r="L32" i="13" s="1"/>
  <c r="P32" i="13" l="1"/>
  <c r="P33" i="10" s="1"/>
  <c r="J34" i="13"/>
  <c r="K34" i="13" s="1"/>
  <c r="L34" i="13" s="1"/>
  <c r="K33" i="13"/>
  <c r="L33" i="13" s="1"/>
  <c r="P33" i="13" l="1"/>
  <c r="P34" i="10" s="1"/>
  <c r="P34" i="13"/>
  <c r="P35" i="10" s="1"/>
</calcChain>
</file>

<file path=xl/comments1.xml><?xml version="1.0" encoding="utf-8"?>
<comments xmlns="http://schemas.openxmlformats.org/spreadsheetml/2006/main">
  <authors>
    <author>Nathaphol Boonmee</author>
  </authors>
  <commentList>
    <comment ref="O39" authorId="0" shapeId="0">
      <text>
        <r>
          <rPr>
            <sz val="9"/>
            <color indexed="81"/>
            <rFont val="Tahoma"/>
            <family val="2"/>
          </rPr>
          <t>ระบุ ID ประจำตัวพนักงาน</t>
        </r>
      </text>
    </comment>
  </commentList>
</comments>
</file>

<file path=xl/comments2.xml><?xml version="1.0" encoding="utf-8"?>
<comments xmlns="http://schemas.openxmlformats.org/spreadsheetml/2006/main">
  <authors>
    <author>Nathaphol Boonmee</author>
  </authors>
  <commentList>
    <comment ref="F5" authorId="0" shapeId="0">
      <text>
        <r>
          <rPr>
            <sz val="9"/>
            <color indexed="81"/>
            <rFont val="Tahoma"/>
            <family val="2"/>
          </rPr>
          <t>Certificate of Calibration
STD Glass Scale</t>
        </r>
      </text>
    </comment>
    <comment ref="H5" authorId="0" shapeId="0">
      <text>
        <r>
          <rPr>
            <sz val="9"/>
            <color indexed="81"/>
            <rFont val="Tahoma"/>
            <family val="2"/>
          </rPr>
          <t>(Normal Value * 11.5*10^-6 * 1)</t>
        </r>
      </text>
    </comment>
    <comment ref="E7" authorId="0" shapeId="0">
      <text>
        <r>
          <rPr>
            <sz val="9"/>
            <color indexed="81"/>
            <rFont val="Tahoma"/>
            <family val="2"/>
          </rPr>
          <t>Divisor = 1</t>
        </r>
      </text>
    </comment>
    <comment ref="G7" authorId="0" shapeId="0">
      <text>
        <r>
          <rPr>
            <sz val="9"/>
            <color indexed="81"/>
            <rFont val="Tahoma"/>
            <family val="2"/>
          </rPr>
          <t>Divisor = 2</t>
        </r>
      </text>
    </comment>
    <comment ref="I7" authorId="0" shapeId="0">
      <text>
        <r>
          <rPr>
            <sz val="9"/>
            <color indexed="81"/>
            <rFont val="Tahoma"/>
            <family val="2"/>
          </rPr>
          <t>Divisor = √3</t>
        </r>
      </text>
    </comment>
    <comment ref="K7" authorId="0" shapeId="0">
      <text>
        <r>
          <rPr>
            <sz val="9"/>
            <color indexed="81"/>
            <rFont val="Tahoma"/>
            <family val="2"/>
          </rPr>
          <t>Divisor = √3</t>
        </r>
      </text>
    </comment>
    <comment ref="F21" authorId="0" shapeId="0">
      <text>
        <r>
          <rPr>
            <sz val="9"/>
            <color indexed="81"/>
            <rFont val="Tahoma"/>
            <family val="2"/>
          </rPr>
          <t>Certificate of Calibration
STD Glass Scale</t>
        </r>
      </text>
    </comment>
    <comment ref="H21" authorId="0" shapeId="0">
      <text>
        <r>
          <rPr>
            <sz val="9"/>
            <color indexed="81"/>
            <rFont val="Tahoma"/>
            <family val="2"/>
          </rPr>
          <t>(Normal Value * 11.5*10^-6 * 1)</t>
        </r>
      </text>
    </comment>
    <comment ref="E23" authorId="0" shapeId="0">
      <text>
        <r>
          <rPr>
            <sz val="9"/>
            <color indexed="81"/>
            <rFont val="Tahoma"/>
            <family val="2"/>
          </rPr>
          <t>Divisor = 1</t>
        </r>
      </text>
    </comment>
    <comment ref="G23" authorId="0" shapeId="0">
      <text>
        <r>
          <rPr>
            <sz val="9"/>
            <color indexed="81"/>
            <rFont val="Tahoma"/>
            <family val="2"/>
          </rPr>
          <t>Divisor = 2</t>
        </r>
      </text>
    </comment>
    <comment ref="I23" authorId="0" shapeId="0">
      <text>
        <r>
          <rPr>
            <sz val="9"/>
            <color indexed="81"/>
            <rFont val="Tahoma"/>
            <family val="2"/>
          </rPr>
          <t>Divisor = √3</t>
        </r>
      </text>
    </comment>
    <comment ref="K23" authorId="0" shapeId="0">
      <text>
        <r>
          <rPr>
            <sz val="9"/>
            <color indexed="81"/>
            <rFont val="Tahoma"/>
            <family val="2"/>
          </rPr>
          <t>Divisor = √3</t>
        </r>
      </text>
    </comment>
  </commentList>
</comments>
</file>

<file path=xl/comments3.xml><?xml version="1.0" encoding="utf-8"?>
<comments xmlns="http://schemas.openxmlformats.org/spreadsheetml/2006/main">
  <authors>
    <author>Nathaphol Boonmee</author>
  </authors>
  <commentList>
    <comment ref="F4" authorId="0" shapeId="0">
      <text>
        <r>
          <rPr>
            <sz val="9"/>
            <color indexed="81"/>
            <rFont val="Tahoma"/>
            <family val="2"/>
          </rPr>
          <t>Certificate of Calibration
Angle Block</t>
        </r>
      </text>
    </comment>
    <comment ref="E6" authorId="0" shapeId="0">
      <text>
        <r>
          <rPr>
            <sz val="9"/>
            <color indexed="81"/>
            <rFont val="Tahoma"/>
            <family val="2"/>
          </rPr>
          <t>Divisor = 1</t>
        </r>
      </text>
    </comment>
    <comment ref="G6" authorId="0" shapeId="0">
      <text>
        <r>
          <rPr>
            <sz val="9"/>
            <color indexed="81"/>
            <rFont val="Tahoma"/>
            <family val="2"/>
          </rPr>
          <t>Divisor = 2</t>
        </r>
      </text>
    </comment>
    <comment ref="I6" authorId="0" shapeId="0">
      <text>
        <r>
          <rPr>
            <sz val="9"/>
            <color indexed="81"/>
            <rFont val="Tahoma"/>
            <family val="2"/>
          </rPr>
          <t>Divisor = √3</t>
        </r>
      </text>
    </comment>
    <comment ref="K6" authorId="0" shapeId="0">
      <text>
        <r>
          <rPr>
            <sz val="9"/>
            <color indexed="81"/>
            <rFont val="Tahoma"/>
            <family val="2"/>
          </rPr>
          <t>Divisor = √3</t>
        </r>
      </text>
    </comment>
  </commentList>
</comments>
</file>

<file path=xl/comments4.xml><?xml version="1.0" encoding="utf-8"?>
<comments xmlns="http://schemas.openxmlformats.org/spreadsheetml/2006/main">
  <authors>
    <author>Nathaphol Boonmee</author>
  </authors>
  <commentList>
    <comment ref="U4" authorId="0" shapeId="0">
      <text>
        <r>
          <rPr>
            <b/>
            <sz val="9"/>
            <color indexed="81"/>
            <rFont val="Tahoma"/>
            <family val="2"/>
          </rPr>
          <t>Nathaphol Boonmee:</t>
        </r>
        <r>
          <rPr>
            <sz val="9"/>
            <color indexed="81"/>
            <rFont val="Tahoma"/>
            <family val="2"/>
          </rPr>
          <t xml:space="preserve">
มาจากค่าความไม่แน่นอนของการวัด Angle</t>
        </r>
      </text>
    </comment>
    <comment ref="V4" authorId="0" shapeId="0">
      <text>
        <r>
          <rPr>
            <b/>
            <sz val="9"/>
            <color indexed="81"/>
            <rFont val="Tahoma"/>
            <family val="2"/>
          </rPr>
          <t xml:space="preserve">Unit
</t>
        </r>
        <r>
          <rPr>
            <b/>
            <sz val="15"/>
            <color indexed="81"/>
            <rFont val="Tahoma"/>
            <family val="2"/>
          </rPr>
          <t xml:space="preserve"> </t>
        </r>
        <r>
          <rPr>
            <b/>
            <sz val="15"/>
            <color indexed="81"/>
            <rFont val="Calibri"/>
            <family val="2"/>
          </rPr>
          <t>°</t>
        </r>
        <r>
          <rPr>
            <b/>
            <sz val="9"/>
            <color indexed="81"/>
            <rFont val="Tahoma"/>
            <family val="2"/>
          </rPr>
          <t xml:space="preserve"> degree, </t>
        </r>
        <r>
          <rPr>
            <b/>
            <sz val="15"/>
            <color indexed="81"/>
            <rFont val="Tahoma"/>
            <family val="2"/>
          </rPr>
          <t>'</t>
        </r>
        <r>
          <rPr>
            <b/>
            <sz val="9"/>
            <color indexed="81"/>
            <rFont val="Tahoma"/>
            <family val="2"/>
          </rPr>
          <t xml:space="preserve"> minute,
 </t>
        </r>
        <r>
          <rPr>
            <b/>
            <sz val="15"/>
            <color indexed="81"/>
            <rFont val="Tahoma"/>
            <family val="2"/>
          </rPr>
          <t>"</t>
        </r>
        <r>
          <rPr>
            <b/>
            <sz val="9"/>
            <color indexed="81"/>
            <rFont val="Tahoma"/>
            <family val="2"/>
          </rPr>
          <t xml:space="preserve"> second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W4" authorId="0" shapeId="0">
      <text>
        <r>
          <rPr>
            <b/>
            <sz val="9"/>
            <color indexed="81"/>
            <rFont val="Tahoma"/>
            <family val="2"/>
          </rPr>
          <t>Nathaphol Boonmee:</t>
        </r>
        <r>
          <rPr>
            <sz val="9"/>
            <color indexed="81"/>
            <rFont val="Tahoma"/>
            <family val="2"/>
          </rPr>
          <t xml:space="preserve">
แปลงค่าความไม่แน่ของการวัดให้เป็นหน่วยใช้งาน
เดียวกัน</t>
        </r>
      </text>
    </comment>
    <comment ref="B5" authorId="0" shapeId="0">
      <text>
        <r>
          <rPr>
            <b/>
            <sz val="9"/>
            <color indexed="81"/>
            <rFont val="Tahoma"/>
            <family val="2"/>
          </rPr>
          <t>Grade 0</t>
        </r>
      </text>
    </comment>
    <comment ref="H5" authorId="0" shapeId="0">
      <text>
        <r>
          <rPr>
            <b/>
            <sz val="9"/>
            <color indexed="81"/>
            <rFont val="Tahoma"/>
            <family val="2"/>
          </rPr>
          <t>Grade 0</t>
        </r>
      </text>
    </comment>
    <comment ref="N5" authorId="0" shapeId="0">
      <text>
        <r>
          <rPr>
            <b/>
            <sz val="9"/>
            <color indexed="81"/>
            <rFont val="Tahoma"/>
            <family val="2"/>
          </rPr>
          <t>Grade 0</t>
        </r>
      </text>
    </comment>
    <comment ref="D6" authorId="0" shapeId="0">
      <text>
        <r>
          <rPr>
            <sz val="9"/>
            <color indexed="81"/>
            <rFont val="Tahoma"/>
            <family val="2"/>
          </rPr>
          <t>บันทึกวันหมดอายุการใช้งานของSTD ที่ได้จากการสอบเทียบล่าสุดทุกครั้ง</t>
        </r>
      </text>
    </comment>
    <comment ref="J6" authorId="0" shapeId="0">
      <text>
        <r>
          <rPr>
            <sz val="9"/>
            <color indexed="81"/>
            <rFont val="Tahoma"/>
            <family val="2"/>
          </rPr>
          <t>บันทึกวันหมดอายุการใช้งานของSTD ที่ได้จากการสอบเทียบล่าสุดทุกครั้ง</t>
        </r>
      </text>
    </comment>
    <comment ref="P6" authorId="0" shapeId="0">
      <text>
        <r>
          <rPr>
            <sz val="9"/>
            <color indexed="81"/>
            <rFont val="Tahoma"/>
            <family val="2"/>
          </rPr>
          <t>บันทึกวันหมดอายุการใช้งานของSTD ที่ได้จากการสอบเทียบล่าสุดทุกครั้ง</t>
        </r>
      </text>
    </comment>
  </commentList>
</comments>
</file>

<file path=xl/sharedStrings.xml><?xml version="1.0" encoding="utf-8"?>
<sst xmlns="http://schemas.openxmlformats.org/spreadsheetml/2006/main" count="417" uniqueCount="152">
  <si>
    <t>Nominal Value</t>
  </si>
  <si>
    <t>Temperature Effect</t>
  </si>
  <si>
    <t>Repeatability</t>
  </si>
  <si>
    <t>Uc</t>
  </si>
  <si>
    <t>Ui</t>
  </si>
  <si>
    <t>Value</t>
  </si>
  <si>
    <t>Due Date</t>
  </si>
  <si>
    <t>mm</t>
  </si>
  <si>
    <r>
      <rPr>
        <sz val="8"/>
        <rFont val="Calibri"/>
        <family val="2"/>
      </rPr>
      <t>µ</t>
    </r>
    <r>
      <rPr>
        <sz val="14"/>
        <rFont val="Angsana New"/>
        <family val="1"/>
      </rPr>
      <t>m</t>
    </r>
  </si>
  <si>
    <t>Certificate of Calibration</t>
  </si>
  <si>
    <t>Certificate Number</t>
  </si>
  <si>
    <t>:</t>
  </si>
  <si>
    <t>Customer</t>
  </si>
  <si>
    <t>Equipment Name</t>
  </si>
  <si>
    <t>Manufacturer</t>
  </si>
  <si>
    <t>Model</t>
  </si>
  <si>
    <t>Serial Number</t>
  </si>
  <si>
    <t>ID. Number</t>
  </si>
  <si>
    <t>Received Date</t>
  </si>
  <si>
    <t>Calibration Date</t>
  </si>
  <si>
    <t>Recommended Due Date</t>
  </si>
  <si>
    <t>Environmental Conditions</t>
  </si>
  <si>
    <t>Ambient Temperature</t>
  </si>
  <si>
    <t>± 1 °C</t>
  </si>
  <si>
    <t>Relative Humidity</t>
  </si>
  <si>
    <t>± 15 %</t>
  </si>
  <si>
    <t>Location of Calibration</t>
  </si>
  <si>
    <t>In-Lab</t>
  </si>
  <si>
    <t>Method of Calibration</t>
  </si>
  <si>
    <t>Date of Issue :</t>
  </si>
  <si>
    <t>Approved by  :</t>
  </si>
  <si>
    <t>Authorized Signatory</t>
  </si>
  <si>
    <t>Certificate Report</t>
  </si>
  <si>
    <t>Serial No.</t>
  </si>
  <si>
    <t>Certificate No.</t>
  </si>
  <si>
    <t>Due. Date</t>
  </si>
  <si>
    <t>Traceability</t>
  </si>
  <si>
    <t>This certification is traceable to the International System of Unit maintained at :</t>
  </si>
  <si>
    <t>-The National Institute of Metrology ( Thailand ), NIMT.</t>
  </si>
  <si>
    <t>Result of Calibration</t>
  </si>
  <si>
    <t>Measurement Uncertainty</t>
  </si>
  <si>
    <t>SP METROLOGY SYSTEM THAILAND</t>
  </si>
  <si>
    <t>Location</t>
  </si>
  <si>
    <t>Model :</t>
  </si>
  <si>
    <t>ID No :</t>
  </si>
  <si>
    <t>Resolution :</t>
  </si>
  <si>
    <t>Referance Standard :</t>
  </si>
  <si>
    <t>X1</t>
  </si>
  <si>
    <t>X2</t>
  </si>
  <si>
    <t>X3</t>
  </si>
  <si>
    <t>X4</t>
  </si>
  <si>
    <t>Average</t>
  </si>
  <si>
    <t>Error</t>
  </si>
  <si>
    <t>(mm)</t>
  </si>
  <si>
    <t>Calibrated By :</t>
  </si>
  <si>
    <t>Uncert of Glass Scale</t>
  </si>
  <si>
    <t>Resolution of UUC</t>
  </si>
  <si>
    <t>Certificate of Calibration (Std. Scale)</t>
  </si>
  <si>
    <t>SP-SD-020</t>
  </si>
  <si>
    <t>SP-SD-021</t>
  </si>
  <si>
    <t>SP-SD-022</t>
  </si>
  <si>
    <t xml:space="preserve">1. Function Measurement :  Measuring  X - Axis Measure </t>
  </si>
  <si>
    <t xml:space="preserve">2. Function Measurement :  Measuring  Y - Axis Measure </t>
  </si>
  <si>
    <t>Uncertainty Budget of Profile Projector (Angle)</t>
  </si>
  <si>
    <t>Uncert of Angle Block</t>
  </si>
  <si>
    <t>Mechanical Effect</t>
  </si>
  <si>
    <t>Uncertainty Budget of Profile Projector (X, Y)</t>
  </si>
  <si>
    <t>Certificate No. :</t>
  </si>
  <si>
    <t xml:space="preserve">Page </t>
  </si>
  <si>
    <t>of</t>
  </si>
  <si>
    <t>Receive Date :</t>
  </si>
  <si>
    <t>Calibration Date :</t>
  </si>
  <si>
    <t xml:space="preserve">Equipment Name </t>
  </si>
  <si>
    <t>Temp &amp; Humiduty :</t>
  </si>
  <si>
    <t>%RH</t>
  </si>
  <si>
    <t>In Lab</t>
  </si>
  <si>
    <t>On Site</t>
  </si>
  <si>
    <t>Customer Name :</t>
  </si>
  <si>
    <t>Equipment Name :</t>
  </si>
  <si>
    <t>Manufacturer :</t>
  </si>
  <si>
    <t>Serial No. :</t>
  </si>
  <si>
    <t>Range :</t>
  </si>
  <si>
    <t>to</t>
  </si>
  <si>
    <t>Overall Inspection</t>
  </si>
  <si>
    <t>Good</t>
  </si>
  <si>
    <t>Not Good</t>
  </si>
  <si>
    <t>Due Date :</t>
  </si>
  <si>
    <r>
      <rPr>
        <vertAlign val="superscript"/>
        <sz val="10"/>
        <color indexed="8"/>
        <rFont val="Gulim"/>
        <family val="2"/>
      </rPr>
      <t>o</t>
    </r>
    <r>
      <rPr>
        <sz val="10"/>
        <color indexed="8"/>
        <rFont val="Gulim"/>
        <family val="2"/>
      </rPr>
      <t>C</t>
    </r>
  </si>
  <si>
    <t xml:space="preserve"> Profile Projector</t>
  </si>
  <si>
    <t>1. Function Scale measurement X-axis direction.</t>
  </si>
  <si>
    <t>2. Function Scale measurement Y-axis direction.</t>
  </si>
  <si>
    <t xml:space="preserve">The reported uncertainty of measurement is the expanded uncertainty obtained by multiplying the </t>
  </si>
  <si>
    <t>standard uncertainty with the coverage factor k = 2.00, providing a level of confidence approximately 95 %</t>
  </si>
  <si>
    <t>- End of Certificate -</t>
  </si>
  <si>
    <t>SPR15120045-1</t>
  </si>
  <si>
    <r>
      <t>Page :</t>
    </r>
    <r>
      <rPr>
        <sz val="10"/>
        <rFont val="Gulim"/>
        <family val="2"/>
      </rPr>
      <t xml:space="preserve"> 1 of 3</t>
    </r>
  </si>
  <si>
    <t>SP METROLOGY SYSTEM (THAILAND) CO.,LTD.</t>
  </si>
  <si>
    <t>N/A</t>
  </si>
  <si>
    <t xml:space="preserve">20 °C   </t>
  </si>
  <si>
    <t xml:space="preserve">This certifies that the above instrument was calibrated in compliance with the calibration system </t>
  </si>
  <si>
    <t>requirement of ISO/IEC  17025:2005 in accordance with reference procedure. standards used to perform this</t>
  </si>
  <si>
    <t>calibration  are certified by to NIST or equivalent, National metrology institute, Natural physical constants,</t>
  </si>
  <si>
    <t>consensus standards. the result reported herein apply only to the calibration of the item described above.</t>
  </si>
  <si>
    <t xml:space="preserve">all calibrations are performed manufacture's specifications, full, without the expressed written consent of </t>
  </si>
  <si>
    <t>Mr.Sombut Srikampa</t>
  </si>
  <si>
    <t xml:space="preserve">SP Metrology System (Thailand). </t>
  </si>
  <si>
    <t>Mr. Natthaphol Boonmee</t>
  </si>
  <si>
    <t>Mr. Vichan Ananta</t>
  </si>
  <si>
    <t>Mr.Kittikorn Kingmali</t>
  </si>
  <si>
    <t>Mr.Chainarong  Matchayamat</t>
  </si>
  <si>
    <t>Ms. Arunkamon Raramanus</t>
  </si>
  <si>
    <r>
      <t>Calibrated by :</t>
    </r>
    <r>
      <rPr>
        <sz val="10"/>
        <rFont val="Gulim"/>
        <family val="2"/>
      </rPr>
      <t xml:space="preserve"> </t>
    </r>
  </si>
  <si>
    <t>OPI</t>
  </si>
  <si>
    <r>
      <t>V</t>
    </r>
    <r>
      <rPr>
        <vertAlign val="subscript"/>
        <sz val="10"/>
        <rFont val="Gulim"/>
        <family val="2"/>
      </rPr>
      <t>eff</t>
    </r>
  </si>
  <si>
    <r>
      <t>K</t>
    </r>
    <r>
      <rPr>
        <vertAlign val="subscript"/>
        <sz val="10"/>
        <rFont val="Gulim"/>
        <family val="2"/>
      </rPr>
      <t>95</t>
    </r>
  </si>
  <si>
    <r>
      <t>U</t>
    </r>
    <r>
      <rPr>
        <b/>
        <vertAlign val="subscript"/>
        <sz val="10"/>
        <color indexed="30"/>
        <rFont val="Gulim"/>
        <family val="2"/>
      </rPr>
      <t>95</t>
    </r>
    <r>
      <rPr>
        <b/>
        <strike/>
        <vertAlign val="subscript"/>
        <sz val="10"/>
        <color indexed="30"/>
        <rFont val="Gulim"/>
        <family val="2"/>
      </rPr>
      <t>%</t>
    </r>
  </si>
  <si>
    <t>(Angle)</t>
  </si>
  <si>
    <t>(second)</t>
  </si>
  <si>
    <r>
      <t>(</t>
    </r>
    <r>
      <rPr>
        <sz val="11"/>
        <color indexed="30"/>
        <rFont val="Calibri"/>
        <family val="2"/>
      </rPr>
      <t>µm</t>
    </r>
    <r>
      <rPr>
        <sz val="14"/>
        <color indexed="30"/>
        <rFont val="Angsana New"/>
        <family val="1"/>
      </rPr>
      <t>)</t>
    </r>
  </si>
  <si>
    <t>X-axis</t>
  </si>
  <si>
    <t>Y-axis</t>
  </si>
  <si>
    <t>Nominal 
Value.</t>
  </si>
  <si>
    <t xml:space="preserve"> UUC Reading</t>
  </si>
  <si>
    <r>
      <t xml:space="preserve">   Page :</t>
    </r>
    <r>
      <rPr>
        <sz val="10"/>
        <rFont val="Gulim"/>
        <family val="2"/>
      </rPr>
      <t xml:space="preserve"> 3 of 3</t>
    </r>
  </si>
  <si>
    <r>
      <t>Page :</t>
    </r>
    <r>
      <rPr>
        <sz val="10"/>
        <rFont val="Gulim"/>
        <family val="2"/>
      </rPr>
      <t xml:space="preserve"> 2 of 3</t>
    </r>
  </si>
  <si>
    <t>Reference Standards</t>
  </si>
  <si>
    <t>Standard Glass Scale</t>
  </si>
  <si>
    <t>GS010410</t>
  </si>
  <si>
    <t>000400</t>
  </si>
  <si>
    <t>DL-0050-15</t>
  </si>
  <si>
    <t>Nominal 
Value</t>
  </si>
  <si>
    <t>UUC 
Reading</t>
  </si>
  <si>
    <t>Uncertainty 
( ±  ) µm</t>
  </si>
  <si>
    <t>Unit :</t>
  </si>
  <si>
    <t>Angle block set</t>
  </si>
  <si>
    <t>AB-130</t>
  </si>
  <si>
    <t>MC 1506930</t>
  </si>
  <si>
    <t xml:space="preserve"> Function angle measurement</t>
  </si>
  <si>
    <t>Mr.</t>
  </si>
  <si>
    <t xml:space="preserve"> Function Measurement :  Measuring Angle Measure </t>
  </si>
  <si>
    <t>Certificate of Calibration (Angle Block)</t>
  </si>
  <si>
    <t>SP-SD-025</t>
  </si>
  <si>
    <t>1/4</t>
  </si>
  <si>
    <t>"</t>
  </si>
  <si>
    <t>1/2</t>
  </si>
  <si>
    <t>°</t>
  </si>
  <si>
    <t>'</t>
  </si>
  <si>
    <r>
      <t xml:space="preserve">Uncertainty 
( ±  ) </t>
    </r>
    <r>
      <rPr>
        <sz val="10"/>
        <rFont val="Calibri"/>
        <family val="2"/>
      </rPr>
      <t>"</t>
    </r>
  </si>
  <si>
    <r>
      <t xml:space="preserve">   Page :</t>
    </r>
    <r>
      <rPr>
        <sz val="10"/>
        <rFont val="Gulim"/>
        <family val="2"/>
      </rPr>
      <t xml:space="preserve"> 4 of 4</t>
    </r>
  </si>
  <si>
    <t xml:space="preserve">     standard uncertainty with the coverage factor k = 2.00, providing a level of confidence approximately 95 %</t>
  </si>
  <si>
    <t>X-Asis</t>
  </si>
  <si>
    <t>Y-Asis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</si>
</sst>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164" formatCode="_(* #,##0.00_);_(* \(#,##0.00\);_(* &quot;-&quot;??_);_(@_)"/>
    <numFmt numFmtId="165" formatCode="0.000"/>
    <numFmt numFmtId="166" formatCode="0.00000"/>
    <numFmt numFmtId="167" formatCode="0.0000"/>
    <numFmt numFmtId="168" formatCode="0.000000"/>
    <numFmt numFmtId="169" formatCode="0.0000000"/>
    <numFmt numFmtId="170" formatCode="0.0E+00"/>
    <numFmt numFmtId="171" formatCode="[$-409]d\-mmm\-yyyy;@"/>
    <numFmt numFmtId="172" formatCode="0.0"/>
    <numFmt numFmtId="173" formatCode="[$-809]dd\ mmmm\ yyyy;@"/>
    <numFmt numFmtId="174" formatCode="dd\ mmmm\ yyyy"/>
    <numFmt numFmtId="175" formatCode="[$-1010409]d\ mmmm\ yyyy;@"/>
    <numFmt numFmtId="176" formatCode="[$-409]dd\-mmm\-yy;@"/>
    <numFmt numFmtId="177" formatCode="[$-409]d\-mmm\-yy;@"/>
  </numFmts>
  <fonts count="66">
    <font>
      <sz val="11"/>
      <color theme="1"/>
      <name val="Calibri"/>
      <family val="2"/>
      <scheme val="minor"/>
    </font>
    <font>
      <sz val="9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sz val="18"/>
      <name val="Angsana New"/>
      <family val="1"/>
    </font>
    <font>
      <sz val="9"/>
      <color indexed="10"/>
      <name val="Arial"/>
      <family val="2"/>
    </font>
    <font>
      <sz val="16"/>
      <name val="Angsana New"/>
      <family val="1"/>
    </font>
    <font>
      <sz val="12"/>
      <name val="Cordia New"/>
      <family val="2"/>
    </font>
    <font>
      <sz val="8"/>
      <name val="Arial"/>
      <family val="2"/>
    </font>
    <font>
      <sz val="12"/>
      <color rgb="FF0070C0"/>
      <name val="Cordia New"/>
      <family val="2"/>
    </font>
    <font>
      <sz val="12"/>
      <color indexed="20"/>
      <name val="Cordia New"/>
      <family val="2"/>
    </font>
    <font>
      <sz val="10"/>
      <color rgb="FFFF0000"/>
      <name val="Gulim"/>
      <family val="2"/>
    </font>
    <font>
      <sz val="10"/>
      <name val="Gulim"/>
      <family val="2"/>
    </font>
    <font>
      <sz val="10"/>
      <color theme="4"/>
      <name val="Gulim"/>
      <family val="2"/>
    </font>
    <font>
      <sz val="8"/>
      <color indexed="2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4"/>
      <name val="Cordia New"/>
      <family val="2"/>
    </font>
    <font>
      <sz val="11"/>
      <color theme="1"/>
      <name val="Calibri"/>
      <family val="2"/>
      <charset val="222"/>
      <scheme val="minor"/>
    </font>
    <font>
      <b/>
      <sz val="12"/>
      <name val="Angsana New"/>
      <family val="1"/>
    </font>
    <font>
      <b/>
      <sz val="18"/>
      <color rgb="FF002060"/>
      <name val="Angsana New"/>
      <family val="1"/>
    </font>
    <font>
      <b/>
      <sz val="18"/>
      <color rgb="FFFF0000"/>
      <name val="Angsana New"/>
      <family val="1"/>
    </font>
    <font>
      <sz val="14"/>
      <name val="Angsana New"/>
      <family val="1"/>
    </font>
    <font>
      <sz val="8"/>
      <name val="Calibri"/>
      <family val="2"/>
    </font>
    <font>
      <sz val="12"/>
      <name val="Shruti"/>
      <family val="2"/>
    </font>
    <font>
      <b/>
      <sz val="22"/>
      <name val="Gulim"/>
      <family val="2"/>
    </font>
    <font>
      <sz val="12"/>
      <name val="Gulim"/>
      <family val="2"/>
    </font>
    <font>
      <sz val="11"/>
      <name val="Gulim"/>
      <family val="2"/>
    </font>
    <font>
      <b/>
      <sz val="16"/>
      <name val="Cordia New"/>
      <family val="2"/>
    </font>
    <font>
      <b/>
      <sz val="11"/>
      <name val="Gulim"/>
      <family val="2"/>
    </font>
    <font>
      <b/>
      <sz val="14"/>
      <name val="Cordia New"/>
      <family val="2"/>
    </font>
    <font>
      <sz val="14"/>
      <color indexed="10"/>
      <name val="Cordia New"/>
      <family val="2"/>
    </font>
    <font>
      <sz val="10"/>
      <color indexed="10"/>
      <name val="Gulim"/>
      <family val="2"/>
    </font>
    <font>
      <b/>
      <sz val="11"/>
      <name val="Gill Sans MT"/>
      <family val="2"/>
    </font>
    <font>
      <b/>
      <sz val="10"/>
      <name val="Gulim"/>
      <family val="2"/>
    </font>
    <font>
      <sz val="10"/>
      <color theme="1"/>
      <name val="Gulim"/>
      <family val="2"/>
    </font>
    <font>
      <sz val="14"/>
      <color theme="1"/>
      <name val="Cordia New"/>
      <family val="2"/>
    </font>
    <font>
      <sz val="11"/>
      <name val="Gill Sans MT"/>
      <family val="2"/>
    </font>
    <font>
      <b/>
      <sz val="12"/>
      <name val="Gulim"/>
      <family val="2"/>
    </font>
    <font>
      <sz val="12"/>
      <name val="Times New Roman"/>
      <family val="1"/>
    </font>
    <font>
      <b/>
      <sz val="18"/>
      <name val="Arial"/>
      <family val="2"/>
    </font>
    <font>
      <sz val="10"/>
      <color indexed="8"/>
      <name val="Gulim"/>
      <family val="2"/>
    </font>
    <font>
      <sz val="10"/>
      <name val="Arial"/>
      <family val="2"/>
    </font>
    <font>
      <b/>
      <sz val="12"/>
      <name val="Cordia New"/>
      <family val="2"/>
    </font>
    <font>
      <b/>
      <sz val="10"/>
      <color theme="0"/>
      <name val="Gulim"/>
      <family val="2"/>
    </font>
    <font>
      <vertAlign val="superscript"/>
      <sz val="10"/>
      <color indexed="8"/>
      <name val="Gulim"/>
      <family val="2"/>
    </font>
    <font>
      <sz val="10"/>
      <color rgb="FF0070C0"/>
      <name val="Gulim"/>
      <family val="2"/>
    </font>
    <font>
      <sz val="9"/>
      <color theme="1"/>
      <name val="Gulim"/>
      <family val="2"/>
    </font>
    <font>
      <sz val="9"/>
      <name val="Gulim"/>
      <family val="2"/>
    </font>
    <font>
      <b/>
      <sz val="26"/>
      <name val="Gulim"/>
      <family val="2"/>
    </font>
    <font>
      <sz val="14"/>
      <color theme="1"/>
      <name val="Calibri"/>
      <family val="2"/>
      <scheme val="minor"/>
    </font>
    <font>
      <sz val="10"/>
      <name val="Arial"/>
      <family val="2"/>
    </font>
    <font>
      <vertAlign val="subscript"/>
      <sz val="10"/>
      <name val="Gulim"/>
      <family val="2"/>
    </font>
    <font>
      <b/>
      <sz val="10"/>
      <color rgb="FF0070C0"/>
      <name val="Gulim"/>
      <family val="2"/>
    </font>
    <font>
      <b/>
      <vertAlign val="subscript"/>
      <sz val="10"/>
      <color indexed="30"/>
      <name val="Gulim"/>
      <family val="2"/>
    </font>
    <font>
      <b/>
      <strike/>
      <vertAlign val="subscript"/>
      <sz val="10"/>
      <color indexed="30"/>
      <name val="Gulim"/>
      <family val="2"/>
    </font>
    <font>
      <sz val="14"/>
      <color rgb="FF0070C0"/>
      <name val="Angsana New"/>
      <family val="1"/>
    </font>
    <font>
      <sz val="11"/>
      <color indexed="30"/>
      <name val="Calibri"/>
      <family val="2"/>
    </font>
    <font>
      <sz val="14"/>
      <color indexed="30"/>
      <name val="Angsana New"/>
      <family val="1"/>
    </font>
    <font>
      <b/>
      <sz val="14"/>
      <color theme="0"/>
      <name val="Cordia New"/>
      <family val="2"/>
    </font>
    <font>
      <sz val="14"/>
      <color rgb="FF0070C0"/>
      <name val="Cordia New"/>
      <family val="2"/>
    </font>
    <font>
      <b/>
      <sz val="18"/>
      <name val="Gulim"/>
      <family val="2"/>
    </font>
    <font>
      <b/>
      <sz val="15"/>
      <color indexed="81"/>
      <name val="Tahoma"/>
      <family val="2"/>
    </font>
    <font>
      <b/>
      <sz val="15"/>
      <color indexed="81"/>
      <name val="Calibri"/>
      <family val="2"/>
    </font>
    <font>
      <sz val="10"/>
      <color theme="1"/>
      <name val="Calibri"/>
      <family val="2"/>
    </font>
    <font>
      <sz val="10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AEF2D3"/>
        <bgColor indexed="64"/>
      </patternFill>
    </fill>
    <fill>
      <patternFill patternType="solid">
        <fgColor rgb="FF00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4">
    <xf numFmtId="0" fontId="0" fillId="0" borderId="0"/>
    <xf numFmtId="0" fontId="3" fillId="0" borderId="0"/>
    <xf numFmtId="0" fontId="3" fillId="0" borderId="0"/>
    <xf numFmtId="164" fontId="17" fillId="0" borderId="0" applyFont="0" applyFill="0" applyBorder="0" applyAlignment="0" applyProtection="0"/>
    <xf numFmtId="0" fontId="3" fillId="0" borderId="0"/>
    <xf numFmtId="0" fontId="17" fillId="0" borderId="0"/>
    <xf numFmtId="0" fontId="3" fillId="0" borderId="0"/>
    <xf numFmtId="0" fontId="3" fillId="0" borderId="0"/>
    <xf numFmtId="0" fontId="3" fillId="0" borderId="0"/>
    <xf numFmtId="0" fontId="17" fillId="0" borderId="0"/>
    <xf numFmtId="0" fontId="17" fillId="0" borderId="0"/>
    <xf numFmtId="0" fontId="17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3" fillId="0" borderId="0"/>
    <xf numFmtId="0" fontId="17" fillId="0" borderId="0"/>
    <xf numFmtId="0" fontId="18" fillId="0" borderId="0"/>
    <xf numFmtId="0" fontId="17" fillId="0" borderId="0"/>
    <xf numFmtId="0" fontId="18" fillId="0" borderId="0"/>
    <xf numFmtId="0" fontId="42" fillId="0" borderId="0"/>
    <xf numFmtId="0" fontId="51" fillId="0" borderId="0"/>
    <xf numFmtId="0" fontId="3" fillId="0" borderId="0"/>
  </cellStyleXfs>
  <cellXfs count="417">
    <xf numFmtId="0" fontId="0" fillId="0" borderId="0" xfId="0"/>
    <xf numFmtId="0" fontId="4" fillId="2" borderId="0" xfId="1" applyFont="1" applyFill="1" applyAlignment="1">
      <alignment horizontal="center" vertical="center"/>
    </xf>
    <xf numFmtId="0" fontId="6" fillId="0" borderId="0" xfId="1" applyFont="1" applyAlignment="1" applyProtection="1">
      <alignment horizontal="center" vertical="center"/>
      <protection locked="0"/>
    </xf>
    <xf numFmtId="0" fontId="1" fillId="0" borderId="0" xfId="0" applyFont="1" applyFill="1" applyAlignment="1">
      <alignment horizontal="center" vertical="center"/>
    </xf>
    <xf numFmtId="0" fontId="11" fillId="8" borderId="0" xfId="2" applyFont="1" applyFill="1" applyBorder="1" applyAlignment="1">
      <alignment horizontal="center" vertical="center"/>
    </xf>
    <xf numFmtId="165" fontId="12" fillId="8" borderId="0" xfId="2" applyNumberFormat="1" applyFont="1" applyFill="1" applyBorder="1" applyAlignment="1">
      <alignment horizontal="center" vertical="center"/>
    </xf>
    <xf numFmtId="0" fontId="13" fillId="8" borderId="0" xfId="2" applyFont="1" applyFill="1" applyBorder="1" applyAlignment="1">
      <alignment horizontal="center" vertical="center"/>
    </xf>
    <xf numFmtId="2" fontId="12" fillId="8" borderId="0" xfId="2" applyNumberFormat="1" applyFont="1" applyFill="1" applyBorder="1" applyAlignment="1">
      <alignment horizontal="center" vertical="center"/>
    </xf>
    <xf numFmtId="0" fontId="12" fillId="8" borderId="0" xfId="2" applyFont="1" applyFill="1" applyBorder="1" applyAlignment="1">
      <alignment horizontal="center" vertical="center"/>
    </xf>
    <xf numFmtId="2" fontId="13" fillId="8" borderId="0" xfId="2" applyNumberFormat="1" applyFont="1" applyFill="1" applyBorder="1" applyAlignment="1">
      <alignment horizontal="center" vertical="center"/>
    </xf>
    <xf numFmtId="165" fontId="13" fillId="8" borderId="0" xfId="2" applyNumberFormat="1" applyFont="1" applyFill="1" applyBorder="1" applyAlignment="1">
      <alignment horizontal="center" vertical="center"/>
    </xf>
    <xf numFmtId="0" fontId="22" fillId="5" borderId="3" xfId="1" applyFont="1" applyFill="1" applyBorder="1" applyAlignment="1" applyProtection="1">
      <alignment horizontal="center" vertical="center"/>
      <protection locked="0"/>
    </xf>
    <xf numFmtId="0" fontId="22" fillId="4" borderId="3" xfId="1" applyFont="1" applyFill="1" applyBorder="1" applyAlignment="1" applyProtection="1">
      <alignment horizontal="left" vertical="center"/>
      <protection locked="0"/>
    </xf>
    <xf numFmtId="1" fontId="22" fillId="0" borderId="1" xfId="1" applyNumberFormat="1" applyFont="1" applyBorder="1" applyAlignment="1" applyProtection="1">
      <alignment horizontal="center" vertical="center"/>
      <protection locked="0"/>
    </xf>
    <xf numFmtId="0" fontId="22" fillId="5" borderId="3" xfId="1" applyFont="1" applyFill="1" applyBorder="1" applyAlignment="1" applyProtection="1">
      <alignment horizontal="right" vertical="center"/>
      <protection locked="0"/>
    </xf>
    <xf numFmtId="0" fontId="12" fillId="0" borderId="0" xfId="0" applyFont="1" applyAlignment="1">
      <alignment vertical="center"/>
    </xf>
    <xf numFmtId="0" fontId="24" fillId="0" borderId="0" xfId="9" applyFont="1" applyAlignment="1">
      <alignment vertical="center"/>
    </xf>
    <xf numFmtId="0" fontId="25" fillId="0" borderId="0" xfId="9" applyFont="1" applyAlignment="1">
      <alignment horizontal="center" vertical="center"/>
    </xf>
    <xf numFmtId="0" fontId="26" fillId="0" borderId="0" xfId="9" applyFont="1" applyAlignment="1">
      <alignment vertical="center"/>
    </xf>
    <xf numFmtId="0" fontId="27" fillId="0" borderId="0" xfId="9" applyFont="1" applyAlignment="1">
      <alignment vertical="center"/>
    </xf>
    <xf numFmtId="0" fontId="28" fillId="0" borderId="0" xfId="9" applyFont="1" applyBorder="1" applyAlignment="1">
      <alignment vertical="center"/>
    </xf>
    <xf numFmtId="0" fontId="29" fillId="0" borderId="0" xfId="9" applyFont="1" applyBorder="1" applyAlignment="1">
      <alignment vertical="center"/>
    </xf>
    <xf numFmtId="0" fontId="29" fillId="0" borderId="0" xfId="9" applyFont="1" applyAlignment="1">
      <alignment vertical="center"/>
    </xf>
    <xf numFmtId="0" fontId="30" fillId="0" borderId="0" xfId="9" applyFont="1" applyAlignment="1">
      <alignment horizontal="center" vertical="center"/>
    </xf>
    <xf numFmtId="0" fontId="12" fillId="0" borderId="0" xfId="9" applyFont="1" applyBorder="1" applyAlignment="1">
      <alignment vertical="center"/>
    </xf>
    <xf numFmtId="0" fontId="12" fillId="0" borderId="0" xfId="9" applyFont="1" applyAlignment="1">
      <alignment vertical="center"/>
    </xf>
    <xf numFmtId="0" fontId="28" fillId="0" borderId="0" xfId="9" applyFont="1" applyAlignment="1">
      <alignment vertical="center"/>
    </xf>
    <xf numFmtId="0" fontId="29" fillId="0" borderId="0" xfId="9" applyFont="1" applyBorder="1" applyAlignment="1">
      <alignment horizontal="center" vertical="center"/>
    </xf>
    <xf numFmtId="0" fontId="30" fillId="0" borderId="0" xfId="9" applyFont="1" applyBorder="1" applyAlignment="1">
      <alignment vertical="center"/>
    </xf>
    <xf numFmtId="0" fontId="17" fillId="0" borderId="0" xfId="9" applyFont="1" applyBorder="1" applyAlignment="1">
      <alignment vertical="center"/>
    </xf>
    <xf numFmtId="0" fontId="17" fillId="0" borderId="0" xfId="9" applyFont="1" applyAlignment="1">
      <alignment vertical="center"/>
    </xf>
    <xf numFmtId="0" fontId="28" fillId="0" borderId="0" xfId="4" applyFont="1" applyBorder="1" applyAlignment="1">
      <alignment vertical="center"/>
    </xf>
    <xf numFmtId="0" fontId="29" fillId="0" borderId="0" xfId="4" applyFont="1" applyBorder="1" applyAlignment="1">
      <alignment vertical="center"/>
    </xf>
    <xf numFmtId="0" fontId="17" fillId="0" borderId="0" xfId="4" applyFont="1" applyBorder="1" applyAlignment="1">
      <alignment vertical="center"/>
    </xf>
    <xf numFmtId="0" fontId="31" fillId="0" borderId="0" xfId="17" applyFont="1" applyBorder="1" applyAlignment="1">
      <alignment horizontal="left" vertical="center"/>
    </xf>
    <xf numFmtId="0" fontId="32" fillId="0" borderId="0" xfId="17" applyFont="1" applyBorder="1" applyAlignment="1">
      <alignment horizontal="left" vertical="center"/>
    </xf>
    <xf numFmtId="0" fontId="12" fillId="0" borderId="0" xfId="17" applyFont="1" applyBorder="1" applyAlignment="1">
      <alignment horizontal="left" vertical="center"/>
    </xf>
    <xf numFmtId="0" fontId="26" fillId="0" borderId="0" xfId="17" applyFont="1" applyBorder="1" applyAlignment="1">
      <alignment horizontal="left" vertical="center"/>
    </xf>
    <xf numFmtId="0" fontId="27" fillId="0" borderId="0" xfId="9" applyFont="1" applyBorder="1" applyAlignment="1">
      <alignment vertical="center"/>
    </xf>
    <xf numFmtId="0" fontId="28" fillId="0" borderId="10" xfId="9" applyFont="1" applyBorder="1" applyAlignment="1">
      <alignment vertical="center"/>
    </xf>
    <xf numFmtId="0" fontId="29" fillId="0" borderId="10" xfId="9" applyFont="1" applyBorder="1" applyAlignment="1">
      <alignment vertical="center"/>
    </xf>
    <xf numFmtId="0" fontId="29" fillId="0" borderId="10" xfId="9" applyFont="1" applyBorder="1" applyAlignment="1">
      <alignment horizontal="center" vertical="center"/>
    </xf>
    <xf numFmtId="0" fontId="33" fillId="0" borderId="10" xfId="9" applyFont="1" applyBorder="1" applyAlignment="1">
      <alignment vertical="center"/>
    </xf>
    <xf numFmtId="0" fontId="17" fillId="0" borderId="10" xfId="9" applyFont="1" applyBorder="1" applyAlignment="1">
      <alignment vertical="center"/>
    </xf>
    <xf numFmtId="0" fontId="12" fillId="0" borderId="10" xfId="9" applyFont="1" applyBorder="1" applyAlignment="1">
      <alignment vertical="center"/>
    </xf>
    <xf numFmtId="0" fontId="27" fillId="0" borderId="10" xfId="9" applyFont="1" applyBorder="1" applyAlignment="1">
      <alignment vertical="center"/>
    </xf>
    <xf numFmtId="0" fontId="26" fillId="0" borderId="0" xfId="9" applyFont="1" applyBorder="1" applyAlignment="1">
      <alignment vertical="center"/>
    </xf>
    <xf numFmtId="164" fontId="26" fillId="0" borderId="0" xfId="3" applyFont="1" applyFill="1" applyBorder="1" applyAlignment="1" applyProtection="1">
      <alignment vertical="center"/>
      <protection locked="0"/>
    </xf>
    <xf numFmtId="0" fontId="29" fillId="0" borderId="0" xfId="4" applyFont="1" applyBorder="1" applyAlignment="1">
      <alignment horizontal="center" vertical="center"/>
    </xf>
    <xf numFmtId="0" fontId="27" fillId="0" borderId="0" xfId="17" applyFont="1" applyBorder="1" applyAlignment="1">
      <alignment horizontal="left" vertical="center"/>
    </xf>
    <xf numFmtId="0" fontId="30" fillId="0" borderId="0" xfId="4" applyFont="1" applyBorder="1" applyAlignment="1">
      <alignment horizontal="center" vertical="center"/>
    </xf>
    <xf numFmtId="0" fontId="12" fillId="0" borderId="0" xfId="4" applyFont="1" applyBorder="1" applyAlignment="1">
      <alignment vertical="center"/>
    </xf>
    <xf numFmtId="0" fontId="27" fillId="0" borderId="0" xfId="4" applyFont="1" applyBorder="1" applyAlignment="1">
      <alignment vertical="center"/>
    </xf>
    <xf numFmtId="0" fontId="26" fillId="0" borderId="0" xfId="4" applyFont="1" applyBorder="1" applyAlignment="1">
      <alignment vertical="center"/>
    </xf>
    <xf numFmtId="0" fontId="28" fillId="0" borderId="0" xfId="4" applyFont="1" applyBorder="1" applyAlignment="1">
      <alignment horizontal="left" vertical="center"/>
    </xf>
    <xf numFmtId="1" fontId="34" fillId="0" borderId="0" xfId="4" applyNumberFormat="1" applyFont="1" applyBorder="1" applyAlignment="1">
      <alignment horizontal="left" vertical="center"/>
    </xf>
    <xf numFmtId="0" fontId="29" fillId="0" borderId="0" xfId="9" applyFont="1" applyAlignment="1">
      <alignment horizontal="left" vertical="center"/>
    </xf>
    <xf numFmtId="0" fontId="29" fillId="0" borderId="0" xfId="4" applyFont="1" applyBorder="1" applyAlignment="1">
      <alignment horizontal="left" vertical="center"/>
    </xf>
    <xf numFmtId="0" fontId="33" fillId="0" borderId="0" xfId="9" applyFont="1" applyAlignment="1">
      <alignment vertical="center"/>
    </xf>
    <xf numFmtId="174" fontId="17" fillId="0" borderId="0" xfId="4" applyNumberFormat="1" applyFont="1" applyBorder="1" applyAlignment="1">
      <alignment horizontal="left" vertical="center"/>
    </xf>
    <xf numFmtId="0" fontId="33" fillId="0" borderId="0" xfId="4" applyFont="1" applyBorder="1" applyAlignment="1">
      <alignment vertical="center"/>
    </xf>
    <xf numFmtId="0" fontId="17" fillId="0" borderId="0" xfId="9" applyFont="1" applyAlignment="1">
      <alignment horizontal="center" vertical="center"/>
    </xf>
    <xf numFmtId="0" fontId="30" fillId="0" borderId="0" xfId="9" applyFont="1" applyAlignment="1">
      <alignment vertical="center"/>
    </xf>
    <xf numFmtId="0" fontId="35" fillId="0" borderId="0" xfId="9" applyFont="1" applyAlignment="1">
      <alignment vertical="center"/>
    </xf>
    <xf numFmtId="0" fontId="36" fillId="0" borderId="0" xfId="4" applyFont="1" applyBorder="1" applyAlignment="1">
      <alignment horizontal="left" vertical="center"/>
    </xf>
    <xf numFmtId="0" fontId="30" fillId="0" borderId="0" xfId="9" applyFont="1" applyBorder="1" applyAlignment="1">
      <alignment horizontal="center" vertical="center"/>
    </xf>
    <xf numFmtId="0" fontId="37" fillId="0" borderId="0" xfId="9" applyFont="1" applyAlignment="1">
      <alignment vertical="center"/>
    </xf>
    <xf numFmtId="0" fontId="37" fillId="0" borderId="0" xfId="9" applyFont="1" applyBorder="1" applyAlignment="1">
      <alignment vertical="center"/>
    </xf>
    <xf numFmtId="0" fontId="12" fillId="0" borderId="0" xfId="9" quotePrefix="1" applyFont="1" applyAlignment="1">
      <alignment vertical="center"/>
    </xf>
    <xf numFmtId="0" fontId="27" fillId="0" borderId="0" xfId="9" applyFont="1" applyAlignment="1">
      <alignment horizontal="center" vertical="center"/>
    </xf>
    <xf numFmtId="0" fontId="26" fillId="0" borderId="0" xfId="5" applyFont="1" applyBorder="1" applyAlignment="1">
      <alignment vertical="center"/>
    </xf>
    <xf numFmtId="0" fontId="12" fillId="0" borderId="0" xfId="9" applyFont="1" applyBorder="1" applyAlignment="1">
      <alignment horizontal="center" vertical="center"/>
    </xf>
    <xf numFmtId="0" fontId="27" fillId="0" borderId="0" xfId="9" applyFont="1" applyAlignment="1">
      <alignment horizontal="right" vertical="center"/>
    </xf>
    <xf numFmtId="2" fontId="27" fillId="0" borderId="0" xfId="4" applyNumberFormat="1" applyFont="1" applyBorder="1" applyAlignment="1">
      <alignment vertical="center"/>
    </xf>
    <xf numFmtId="0" fontId="38" fillId="0" borderId="0" xfId="9" applyFont="1" applyBorder="1" applyAlignment="1">
      <alignment vertical="center"/>
    </xf>
    <xf numFmtId="0" fontId="12" fillId="0" borderId="0" xfId="9" applyFont="1" applyAlignment="1">
      <alignment horizontal="center" vertical="center"/>
    </xf>
    <xf numFmtId="0" fontId="17" fillId="0" borderId="0" xfId="9" applyFont="1" applyBorder="1" applyAlignment="1">
      <alignment horizontal="center" vertical="center"/>
    </xf>
    <xf numFmtId="0" fontId="26" fillId="0" borderId="0" xfId="19" applyFont="1" applyBorder="1" applyAlignment="1">
      <alignment vertical="center"/>
    </xf>
    <xf numFmtId="0" fontId="12" fillId="0" borderId="0" xfId="9" quotePrefix="1" applyFont="1" applyBorder="1" applyAlignment="1">
      <alignment vertical="center"/>
    </xf>
    <xf numFmtId="0" fontId="17" fillId="0" borderId="0" xfId="9" quotePrefix="1" applyFont="1" applyBorder="1" applyAlignment="1">
      <alignment vertical="center"/>
    </xf>
    <xf numFmtId="174" fontId="27" fillId="0" borderId="0" xfId="9" applyNumberFormat="1" applyFont="1" applyBorder="1" applyAlignment="1">
      <alignment vertical="center"/>
    </xf>
    <xf numFmtId="1" fontId="27" fillId="0" borderId="0" xfId="4" applyNumberFormat="1" applyFont="1" applyBorder="1" applyAlignment="1">
      <alignment vertical="center"/>
    </xf>
    <xf numFmtId="174" fontId="17" fillId="0" borderId="0" xfId="9" applyNumberFormat="1" applyFont="1" applyBorder="1" applyAlignment="1">
      <alignment vertical="center"/>
    </xf>
    <xf numFmtId="0" fontId="26" fillId="0" borderId="0" xfId="9" quotePrefix="1" applyFont="1" applyBorder="1" applyAlignment="1">
      <alignment vertical="center" shrinkToFit="1"/>
    </xf>
    <xf numFmtId="0" fontId="12" fillId="0" borderId="0" xfId="4" applyNumberFormat="1" applyFont="1" applyBorder="1" applyAlignment="1">
      <alignment vertical="center"/>
    </xf>
    <xf numFmtId="0" fontId="12" fillId="0" borderId="0" xfId="4" applyNumberFormat="1" applyFont="1" applyAlignment="1">
      <alignment vertical="center"/>
    </xf>
    <xf numFmtId="0" fontId="34" fillId="0" borderId="0" xfId="4" applyNumberFormat="1" applyFont="1" applyBorder="1" applyAlignment="1">
      <alignment vertical="center"/>
    </xf>
    <xf numFmtId="0" fontId="35" fillId="0" borderId="0" xfId="0" applyFont="1" applyFill="1" applyAlignment="1">
      <alignment vertical="center"/>
    </xf>
    <xf numFmtId="0" fontId="35" fillId="0" borderId="0" xfId="0" applyFont="1" applyFill="1" applyBorder="1" applyAlignment="1">
      <alignment vertical="center"/>
    </xf>
    <xf numFmtId="0" fontId="12" fillId="0" borderId="0" xfId="6" applyNumberFormat="1" applyFont="1" applyAlignment="1">
      <alignment vertical="center"/>
    </xf>
    <xf numFmtId="0" fontId="12" fillId="0" borderId="0" xfId="6" applyNumberFormat="1" applyFont="1" applyBorder="1" applyAlignment="1">
      <alignment horizontal="center" vertical="center"/>
    </xf>
    <xf numFmtId="0" fontId="39" fillId="0" borderId="0" xfId="4" applyFont="1" applyAlignment="1">
      <alignment vertical="center"/>
    </xf>
    <xf numFmtId="0" fontId="34" fillId="0" borderId="0" xfId="9" applyFont="1" applyAlignment="1">
      <alignment horizontal="right" vertical="center"/>
    </xf>
    <xf numFmtId="0" fontId="39" fillId="0" borderId="0" xfId="4" applyFont="1"/>
    <xf numFmtId="172" fontId="12" fillId="0" borderId="0" xfId="4" applyNumberFormat="1" applyFont="1" applyBorder="1" applyAlignment="1">
      <alignment vertical="center"/>
    </xf>
    <xf numFmtId="0" fontId="35" fillId="0" borderId="0" xfId="20" applyFont="1" applyFill="1" applyBorder="1" applyAlignment="1">
      <alignment vertical="center"/>
    </xf>
    <xf numFmtId="0" fontId="35" fillId="0" borderId="0" xfId="20" applyFont="1" applyFill="1" applyAlignment="1">
      <alignment vertical="center"/>
    </xf>
    <xf numFmtId="0" fontId="12" fillId="0" borderId="0" xfId="21" applyNumberFormat="1" applyFont="1" applyBorder="1" applyAlignment="1">
      <alignment vertical="center" shrinkToFit="1"/>
    </xf>
    <xf numFmtId="0" fontId="34" fillId="0" borderId="0" xfId="4" applyNumberFormat="1" applyFont="1" applyAlignment="1">
      <alignment horizontal="center" vertical="center"/>
    </xf>
    <xf numFmtId="0" fontId="12" fillId="0" borderId="0" xfId="0" applyNumberFormat="1" applyFont="1" applyBorder="1" applyAlignment="1">
      <alignment vertical="center"/>
    </xf>
    <xf numFmtId="0" fontId="20" fillId="0" borderId="0" xfId="1" applyFont="1" applyFill="1" applyBorder="1" applyAlignment="1" applyProtection="1">
      <alignment vertical="center"/>
      <protection locked="0"/>
    </xf>
    <xf numFmtId="166" fontId="22" fillId="0" borderId="2" xfId="1" applyNumberFormat="1" applyFont="1" applyFill="1" applyBorder="1" applyAlignment="1" applyProtection="1">
      <alignment horizontal="right" vertical="center"/>
      <protection locked="0"/>
    </xf>
    <xf numFmtId="165" fontId="22" fillId="4" borderId="2" xfId="1" applyNumberFormat="1" applyFont="1" applyFill="1" applyBorder="1" applyAlignment="1" applyProtection="1">
      <alignment horizontal="center" vertical="center"/>
      <protection locked="0"/>
    </xf>
    <xf numFmtId="166" fontId="22" fillId="4" borderId="2" xfId="1" applyNumberFormat="1" applyFont="1" applyFill="1" applyBorder="1" applyAlignment="1" applyProtection="1">
      <alignment horizontal="center" vertical="center"/>
      <protection locked="0"/>
    </xf>
    <xf numFmtId="172" fontId="22" fillId="0" borderId="2" xfId="1" applyNumberFormat="1" applyFont="1" applyFill="1" applyBorder="1" applyAlignment="1" applyProtection="1">
      <alignment horizontal="right" vertical="center"/>
      <protection locked="0"/>
    </xf>
    <xf numFmtId="0" fontId="35" fillId="0" borderId="0" xfId="0" applyFont="1" applyFill="1" applyBorder="1" applyAlignment="1">
      <alignment horizontal="left" vertical="center"/>
    </xf>
    <xf numFmtId="0" fontId="35" fillId="0" borderId="0" xfId="20" applyFont="1" applyFill="1" applyAlignment="1">
      <alignment horizontal="left" vertical="center"/>
    </xf>
    <xf numFmtId="0" fontId="17" fillId="0" borderId="0" xfId="9" applyFont="1" applyAlignment="1">
      <alignment horizontal="center" vertical="center"/>
    </xf>
    <xf numFmtId="0" fontId="17" fillId="0" borderId="0" xfId="9" applyFont="1" applyBorder="1" applyAlignment="1">
      <alignment horizontal="center" vertical="center"/>
    </xf>
    <xf numFmtId="0" fontId="12" fillId="0" borderId="0" xfId="9" applyFont="1" applyBorder="1" applyAlignment="1">
      <alignment horizontal="center" vertical="center"/>
    </xf>
    <xf numFmtId="1" fontId="7" fillId="0" borderId="2" xfId="4" quotePrefix="1" applyNumberFormat="1" applyFont="1" applyBorder="1" applyAlignment="1"/>
    <xf numFmtId="0" fontId="7" fillId="0" borderId="6" xfId="4" quotePrefix="1" applyFont="1" applyBorder="1" applyAlignment="1"/>
    <xf numFmtId="0" fontId="1" fillId="2" borderId="0" xfId="4" applyFont="1" applyFill="1" applyAlignment="1">
      <alignment horizontal="center" vertical="center"/>
    </xf>
    <xf numFmtId="0" fontId="2" fillId="2" borderId="0" xfId="4" applyFont="1" applyFill="1" applyAlignment="1">
      <alignment vertical="center"/>
    </xf>
    <xf numFmtId="0" fontId="3" fillId="0" borderId="0" xfId="4"/>
    <xf numFmtId="0" fontId="2" fillId="2" borderId="0" xfId="4" applyFont="1" applyFill="1" applyAlignment="1">
      <alignment horizontal="right" vertical="center"/>
    </xf>
    <xf numFmtId="0" fontId="5" fillId="2" borderId="0" xfId="4" applyFont="1" applyFill="1" applyAlignment="1">
      <alignment horizontal="center" vertical="center"/>
    </xf>
    <xf numFmtId="0" fontId="2" fillId="2" borderId="0" xfId="4" applyFont="1" applyFill="1" applyAlignment="1">
      <alignment horizontal="center" vertical="center"/>
    </xf>
    <xf numFmtId="0" fontId="7" fillId="6" borderId="1" xfId="4" applyFont="1" applyFill="1" applyBorder="1" applyAlignment="1">
      <alignment horizontal="center" vertical="center"/>
    </xf>
    <xf numFmtId="0" fontId="7" fillId="7" borderId="1" xfId="4" applyFont="1" applyFill="1" applyBorder="1" applyAlignment="1">
      <alignment horizontal="center" vertical="center"/>
    </xf>
    <xf numFmtId="0" fontId="8" fillId="2" borderId="0" xfId="4" applyFont="1" applyFill="1" applyAlignment="1">
      <alignment horizontal="center" vertical="center"/>
    </xf>
    <xf numFmtId="168" fontId="10" fillId="8" borderId="1" xfId="4" applyNumberFormat="1" applyFont="1" applyFill="1" applyBorder="1" applyAlignment="1">
      <alignment horizontal="center" vertical="center"/>
    </xf>
    <xf numFmtId="166" fontId="7" fillId="8" borderId="1" xfId="4" applyNumberFormat="1" applyFont="1" applyFill="1" applyBorder="1" applyAlignment="1">
      <alignment horizontal="center" vertical="center"/>
    </xf>
    <xf numFmtId="166" fontId="9" fillId="8" borderId="1" xfId="4" applyNumberFormat="1" applyFont="1" applyFill="1" applyBorder="1" applyAlignment="1">
      <alignment horizontal="center" vertical="center"/>
    </xf>
    <xf numFmtId="169" fontId="7" fillId="8" borderId="1" xfId="4" applyNumberFormat="1" applyFont="1" applyFill="1" applyBorder="1" applyAlignment="1">
      <alignment horizontal="center" vertical="center"/>
    </xf>
    <xf numFmtId="167" fontId="7" fillId="8" borderId="5" xfId="4" applyNumberFormat="1" applyFont="1" applyFill="1" applyBorder="1" applyAlignment="1">
      <alignment horizontal="center" vertical="center"/>
    </xf>
    <xf numFmtId="170" fontId="7" fillId="8" borderId="5" xfId="4" applyNumberFormat="1" applyFont="1" applyFill="1" applyBorder="1" applyAlignment="1">
      <alignment horizontal="center" vertical="center"/>
    </xf>
    <xf numFmtId="2" fontId="7" fillId="8" borderId="1" xfId="4" applyNumberFormat="1" applyFont="1" applyFill="1" applyBorder="1" applyAlignment="1">
      <alignment horizontal="center" vertical="center"/>
    </xf>
    <xf numFmtId="165" fontId="1" fillId="8" borderId="0" xfId="4" applyNumberFormat="1" applyFont="1" applyFill="1" applyBorder="1" applyAlignment="1">
      <alignment vertical="center"/>
    </xf>
    <xf numFmtId="0" fontId="1" fillId="0" borderId="0" xfId="4" applyFont="1" applyFill="1" applyAlignment="1">
      <alignment horizontal="center" vertical="center"/>
    </xf>
    <xf numFmtId="170" fontId="8" fillId="8" borderId="0" xfId="4" applyNumberFormat="1" applyFont="1" applyFill="1" applyBorder="1" applyAlignment="1">
      <alignment horizontal="center" vertical="center"/>
    </xf>
    <xf numFmtId="2" fontId="8" fillId="8" borderId="0" xfId="4" applyNumberFormat="1" applyFont="1" applyFill="1" applyBorder="1" applyAlignment="1">
      <alignment horizontal="center" vertical="center"/>
    </xf>
    <xf numFmtId="165" fontId="8" fillId="8" borderId="0" xfId="4" applyNumberFormat="1" applyFont="1" applyFill="1" applyBorder="1" applyAlignment="1">
      <alignment horizontal="center" vertical="center"/>
    </xf>
    <xf numFmtId="0" fontId="1" fillId="8" borderId="0" xfId="4" applyFont="1" applyFill="1" applyBorder="1" applyAlignment="1">
      <alignment horizontal="center" vertical="center"/>
    </xf>
    <xf numFmtId="2" fontId="1" fillId="8" borderId="0" xfId="4" applyNumberFormat="1" applyFont="1" applyFill="1" applyBorder="1" applyAlignment="1">
      <alignment horizontal="center" vertical="center"/>
    </xf>
    <xf numFmtId="165" fontId="1" fillId="8" borderId="0" xfId="4" applyNumberFormat="1" applyFont="1" applyFill="1" applyBorder="1" applyAlignment="1">
      <alignment horizontal="center" vertical="center"/>
    </xf>
    <xf numFmtId="165" fontId="14" fillId="8" borderId="0" xfId="4" applyNumberFormat="1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0" fontId="12" fillId="0" borderId="0" xfId="0" applyFont="1" applyBorder="1" applyAlignment="1">
      <alignment vertical="center"/>
    </xf>
    <xf numFmtId="0" fontId="35" fillId="0" borderId="0" xfId="18" applyFont="1" applyFill="1" applyAlignment="1">
      <alignment vertical="center"/>
    </xf>
    <xf numFmtId="0" fontId="12" fillId="0" borderId="0" xfId="0" applyFont="1" applyBorder="1" applyAlignment="1">
      <alignment horizontal="center" vertical="center"/>
    </xf>
    <xf numFmtId="0" fontId="35" fillId="0" borderId="0" xfId="0" applyFont="1"/>
    <xf numFmtId="0" fontId="35" fillId="0" borderId="0" xfId="18" applyFont="1" applyFill="1" applyAlignment="1"/>
    <xf numFmtId="0" fontId="35" fillId="0" borderId="0" xfId="18" applyFont="1" applyFill="1" applyBorder="1" applyAlignment="1"/>
    <xf numFmtId="0" fontId="35" fillId="0" borderId="0" xfId="18" applyFont="1" applyFill="1" applyAlignment="1">
      <alignment horizontal="center"/>
    </xf>
    <xf numFmtId="0" fontId="35" fillId="0" borderId="0" xfId="18" applyFont="1" applyFill="1" applyAlignment="1">
      <alignment horizontal="left"/>
    </xf>
    <xf numFmtId="0" fontId="35" fillId="0" borderId="0" xfId="0" applyFont="1" applyFill="1" applyBorder="1" applyAlignment="1"/>
    <xf numFmtId="0" fontId="35" fillId="0" borderId="8" xfId="0" applyFont="1" applyFill="1" applyBorder="1" applyAlignment="1"/>
    <xf numFmtId="0" fontId="35" fillId="0" borderId="8" xfId="0" applyFont="1" applyFill="1" applyBorder="1" applyAlignment="1">
      <alignment vertical="center"/>
    </xf>
    <xf numFmtId="0" fontId="35" fillId="0" borderId="0" xfId="0" applyFont="1" applyFill="1" applyAlignment="1"/>
    <xf numFmtId="0" fontId="35" fillId="0" borderId="0" xfId="0" applyFont="1" applyFill="1" applyBorder="1" applyAlignment="1">
      <alignment horizontal="right"/>
    </xf>
    <xf numFmtId="0" fontId="35" fillId="0" borderId="0" xfId="0" applyFont="1" applyFill="1" applyAlignment="1">
      <alignment horizontal="left"/>
    </xf>
    <xf numFmtId="0" fontId="12" fillId="0" borderId="0" xfId="0" applyFont="1" applyBorder="1" applyAlignment="1">
      <alignment horizontal="center"/>
    </xf>
    <xf numFmtId="0" fontId="35" fillId="0" borderId="0" xfId="0" applyFont="1" applyFill="1" applyBorder="1" applyAlignment="1">
      <alignment horizontal="center"/>
    </xf>
    <xf numFmtId="0" fontId="35" fillId="0" borderId="0" xfId="0" applyFont="1" applyAlignment="1"/>
    <xf numFmtId="0" fontId="2" fillId="2" borderId="0" xfId="4" applyFont="1" applyFill="1" applyAlignment="1">
      <alignment horizontal="left" vertical="center"/>
    </xf>
    <xf numFmtId="0" fontId="47" fillId="0" borderId="0" xfId="0" applyFont="1" applyAlignment="1"/>
    <xf numFmtId="0" fontId="47" fillId="0" borderId="0" xfId="0" applyFont="1"/>
    <xf numFmtId="0" fontId="47" fillId="0" borderId="0" xfId="0" applyFont="1" applyFill="1" applyBorder="1" applyAlignment="1">
      <alignment vertical="center"/>
    </xf>
    <xf numFmtId="0" fontId="48" fillId="0" borderId="0" xfId="0" applyFont="1" applyAlignment="1">
      <alignment vertical="center"/>
    </xf>
    <xf numFmtId="0" fontId="35" fillId="0" borderId="0" xfId="4" applyFont="1" applyFill="1" applyAlignment="1">
      <alignment vertical="center"/>
    </xf>
    <xf numFmtId="0" fontId="12" fillId="0" borderId="0" xfId="4" applyFont="1"/>
    <xf numFmtId="172" fontId="35" fillId="0" borderId="0" xfId="20" applyNumberFormat="1" applyFont="1" applyFill="1" applyBorder="1" applyAlignment="1">
      <alignment horizontal="center" vertical="center"/>
    </xf>
    <xf numFmtId="165" fontId="35" fillId="0" borderId="0" xfId="20" applyNumberFormat="1" applyFont="1" applyFill="1" applyBorder="1" applyAlignment="1">
      <alignment horizontal="center" vertical="center"/>
    </xf>
    <xf numFmtId="0" fontId="34" fillId="0" borderId="0" xfId="4" applyFont="1" applyBorder="1" applyAlignment="1">
      <alignment vertical="center"/>
    </xf>
    <xf numFmtId="0" fontId="12" fillId="0" borderId="0" xfId="0" applyFont="1" applyBorder="1" applyAlignment="1">
      <alignment vertical="center" shrinkToFit="1"/>
    </xf>
    <xf numFmtId="0" fontId="12" fillId="0" borderId="0" xfId="4" applyFont="1" applyAlignment="1">
      <alignment vertical="center"/>
    </xf>
    <xf numFmtId="0" fontId="34" fillId="0" borderId="0" xfId="9" applyFont="1" applyBorder="1" applyAlignment="1">
      <alignment vertical="center"/>
    </xf>
    <xf numFmtId="0" fontId="34" fillId="0" borderId="0" xfId="9" applyFont="1" applyAlignment="1">
      <alignment vertical="center"/>
    </xf>
    <xf numFmtId="0" fontId="34" fillId="0" borderId="0" xfId="9" applyFont="1" applyAlignment="1">
      <alignment horizontal="center" vertical="center"/>
    </xf>
    <xf numFmtId="0" fontId="34" fillId="0" borderId="0" xfId="9" applyFont="1" applyBorder="1" applyAlignment="1">
      <alignment horizontal="center" vertical="center"/>
    </xf>
    <xf numFmtId="0" fontId="12" fillId="0" borderId="0" xfId="4" applyFont="1" applyBorder="1" applyAlignment="1">
      <alignment horizontal="left" vertical="center"/>
    </xf>
    <xf numFmtId="0" fontId="12" fillId="0" borderId="0" xfId="17" applyFont="1" applyFill="1" applyBorder="1" applyAlignment="1">
      <alignment horizontal="left" vertical="center"/>
    </xf>
    <xf numFmtId="0" fontId="34" fillId="0" borderId="10" xfId="9" applyFont="1" applyBorder="1" applyAlignment="1">
      <alignment vertical="center"/>
    </xf>
    <xf numFmtId="0" fontId="34" fillId="0" borderId="10" xfId="9" applyFont="1" applyBorder="1" applyAlignment="1">
      <alignment horizontal="center" vertical="center"/>
    </xf>
    <xf numFmtId="0" fontId="12" fillId="0" borderId="10" xfId="17" applyFont="1" applyBorder="1" applyAlignment="1">
      <alignment horizontal="left" vertical="center"/>
    </xf>
    <xf numFmtId="0" fontId="26" fillId="0" borderId="0" xfId="9" applyFont="1" applyBorder="1" applyAlignment="1">
      <alignment horizontal="left" vertical="center"/>
    </xf>
    <xf numFmtId="0" fontId="34" fillId="0" borderId="0" xfId="4" applyFont="1" applyBorder="1" applyAlignment="1">
      <alignment horizontal="center" vertical="center"/>
    </xf>
    <xf numFmtId="0" fontId="34" fillId="0" borderId="0" xfId="17" applyFont="1" applyFill="1" applyBorder="1" applyAlignment="1">
      <alignment horizontal="left"/>
    </xf>
    <xf numFmtId="0" fontId="26" fillId="0" borderId="0" xfId="9" applyFont="1" applyAlignment="1">
      <alignment horizontal="left" vertical="center"/>
    </xf>
    <xf numFmtId="0" fontId="34" fillId="0" borderId="0" xfId="4" applyFont="1" applyBorder="1" applyAlignment="1">
      <alignment horizontal="left" vertical="center"/>
    </xf>
    <xf numFmtId="1" fontId="12" fillId="0" borderId="0" xfId="4" applyNumberFormat="1" applyFont="1" applyBorder="1" applyAlignment="1">
      <alignment horizontal="right" vertical="center"/>
    </xf>
    <xf numFmtId="1" fontId="12" fillId="0" borderId="0" xfId="4" quotePrefix="1" applyNumberFormat="1" applyFont="1" applyBorder="1" applyAlignment="1">
      <alignment horizontal="left" vertical="center"/>
    </xf>
    <xf numFmtId="0" fontId="34" fillId="0" borderId="0" xfId="9" applyFont="1" applyAlignment="1">
      <alignment horizontal="left" vertical="center"/>
    </xf>
    <xf numFmtId="174" fontId="12" fillId="0" borderId="0" xfId="4" applyNumberFormat="1" applyFont="1" applyBorder="1" applyAlignment="1">
      <alignment horizontal="left" vertical="center"/>
    </xf>
    <xf numFmtId="0" fontId="35" fillId="0" borderId="0" xfId="4" applyFont="1" applyBorder="1" applyAlignment="1">
      <alignment horizontal="left" vertical="center"/>
    </xf>
    <xf numFmtId="9" fontId="35" fillId="0" borderId="0" xfId="4" applyNumberFormat="1" applyFont="1" applyBorder="1" applyAlignment="1">
      <alignment horizontal="left" vertical="center"/>
    </xf>
    <xf numFmtId="0" fontId="12" fillId="0" borderId="0" xfId="5" applyFont="1" applyBorder="1" applyAlignment="1">
      <alignment vertical="center"/>
    </xf>
    <xf numFmtId="0" fontId="26" fillId="0" borderId="0" xfId="9" applyFont="1" applyBorder="1" applyAlignment="1">
      <alignment horizontal="center" vertical="center"/>
    </xf>
    <xf numFmtId="0" fontId="12" fillId="0" borderId="0" xfId="9" applyFont="1" applyAlignment="1">
      <alignment vertical="top" wrapText="1"/>
    </xf>
    <xf numFmtId="0" fontId="12" fillId="0" borderId="0" xfId="9" applyFont="1" applyAlignment="1">
      <alignment horizontal="left" vertical="center"/>
    </xf>
    <xf numFmtId="0" fontId="36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50" fillId="0" borderId="0" xfId="0" applyFont="1"/>
    <xf numFmtId="0" fontId="35" fillId="0" borderId="0" xfId="13" applyFont="1" applyFill="1" applyAlignment="1">
      <alignment vertical="center"/>
    </xf>
    <xf numFmtId="174" fontId="12" fillId="0" borderId="0" xfId="9" applyNumberFormat="1" applyFont="1" applyAlignment="1">
      <alignment vertical="center"/>
    </xf>
    <xf numFmtId="2" fontId="12" fillId="0" borderId="0" xfId="4" applyNumberFormat="1" applyFont="1" applyBorder="1" applyAlignment="1">
      <alignment vertical="center"/>
    </xf>
    <xf numFmtId="0" fontId="44" fillId="0" borderId="0" xfId="0" applyFont="1" applyFill="1" applyBorder="1" applyAlignment="1">
      <alignment vertical="center"/>
    </xf>
    <xf numFmtId="0" fontId="12" fillId="0" borderId="8" xfId="9" applyFont="1" applyBorder="1" applyAlignment="1">
      <alignment vertical="center"/>
    </xf>
    <xf numFmtId="0" fontId="49" fillId="0" borderId="0" xfId="9" applyFont="1" applyAlignment="1">
      <alignment vertical="center"/>
    </xf>
    <xf numFmtId="0" fontId="1" fillId="2" borderId="0" xfId="22" applyFont="1" applyFill="1" applyAlignment="1">
      <alignment horizontal="center" vertical="center"/>
    </xf>
    <xf numFmtId="0" fontId="51" fillId="0" borderId="0" xfId="22"/>
    <xf numFmtId="0" fontId="2" fillId="2" borderId="0" xfId="22" applyFont="1" applyFill="1" applyAlignment="1">
      <alignment horizontal="left" vertical="center"/>
    </xf>
    <xf numFmtId="0" fontId="2" fillId="2" borderId="0" xfId="22" applyFont="1" applyFill="1" applyAlignment="1">
      <alignment horizontal="right" vertical="center"/>
    </xf>
    <xf numFmtId="0" fontId="5" fillId="2" borderId="0" xfId="22" applyFont="1" applyFill="1" applyAlignment="1">
      <alignment horizontal="center" vertical="center"/>
    </xf>
    <xf numFmtId="0" fontId="2" fillId="2" borderId="0" xfId="22" applyFont="1" applyFill="1" applyAlignment="1">
      <alignment horizontal="center" vertical="center"/>
    </xf>
    <xf numFmtId="0" fontId="53" fillId="15" borderId="4" xfId="22" applyFont="1" applyFill="1" applyBorder="1" applyAlignment="1">
      <alignment horizontal="center" vertical="center"/>
    </xf>
    <xf numFmtId="0" fontId="56" fillId="15" borderId="5" xfId="22" applyFont="1" applyFill="1" applyBorder="1" applyAlignment="1">
      <alignment horizontal="center" vertical="center"/>
    </xf>
    <xf numFmtId="0" fontId="7" fillId="6" borderId="1" xfId="22" applyFont="1" applyFill="1" applyBorder="1" applyAlignment="1">
      <alignment horizontal="center" vertical="center"/>
    </xf>
    <xf numFmtId="0" fontId="7" fillId="7" borderId="1" xfId="22" applyFont="1" applyFill="1" applyBorder="1" applyAlignment="1">
      <alignment horizontal="center" vertical="center"/>
    </xf>
    <xf numFmtId="0" fontId="7" fillId="6" borderId="4" xfId="22" applyFont="1" applyFill="1" applyBorder="1" applyAlignment="1">
      <alignment horizontal="center" vertical="center"/>
    </xf>
    <xf numFmtId="0" fontId="7" fillId="15" borderId="1" xfId="22" applyFont="1" applyFill="1" applyBorder="1" applyAlignment="1">
      <alignment horizontal="center" vertical="center"/>
    </xf>
    <xf numFmtId="0" fontId="8" fillId="2" borderId="0" xfId="22" applyFont="1" applyFill="1" applyAlignment="1">
      <alignment horizontal="center" vertical="center"/>
    </xf>
    <xf numFmtId="168" fontId="10" fillId="8" borderId="1" xfId="22" applyNumberFormat="1" applyFont="1" applyFill="1" applyBorder="1" applyAlignment="1">
      <alignment horizontal="center" vertical="center"/>
    </xf>
    <xf numFmtId="166" fontId="7" fillId="8" borderId="1" xfId="22" applyNumberFormat="1" applyFont="1" applyFill="1" applyBorder="1" applyAlignment="1">
      <alignment horizontal="center" vertical="center"/>
    </xf>
    <xf numFmtId="166" fontId="9" fillId="8" borderId="1" xfId="22" applyNumberFormat="1" applyFont="1" applyFill="1" applyBorder="1" applyAlignment="1">
      <alignment horizontal="center" vertical="center"/>
    </xf>
    <xf numFmtId="165" fontId="10" fillId="8" borderId="1" xfId="22" applyNumberFormat="1" applyFont="1" applyFill="1" applyBorder="1" applyAlignment="1">
      <alignment horizontal="center" vertical="center"/>
    </xf>
    <xf numFmtId="169" fontId="7" fillId="8" borderId="1" xfId="22" applyNumberFormat="1" applyFont="1" applyFill="1" applyBorder="1" applyAlignment="1">
      <alignment horizontal="center" vertical="center"/>
    </xf>
    <xf numFmtId="167" fontId="7" fillId="8" borderId="5" xfId="22" applyNumberFormat="1" applyFont="1" applyFill="1" applyBorder="1" applyAlignment="1">
      <alignment horizontal="center" vertical="center"/>
    </xf>
    <xf numFmtId="170" fontId="7" fillId="8" borderId="5" xfId="22" applyNumberFormat="1" applyFont="1" applyFill="1" applyBorder="1" applyAlignment="1">
      <alignment horizontal="center" vertical="center"/>
    </xf>
    <xf numFmtId="2" fontId="7" fillId="8" borderId="1" xfId="22" applyNumberFormat="1" applyFont="1" applyFill="1" applyBorder="1" applyAlignment="1">
      <alignment horizontal="center" vertical="center"/>
    </xf>
    <xf numFmtId="1" fontId="43" fillId="15" borderId="1" xfId="22" applyNumberFormat="1" applyFont="1" applyFill="1" applyBorder="1" applyAlignment="1">
      <alignment horizontal="center" vertical="center"/>
    </xf>
    <xf numFmtId="0" fontId="1" fillId="0" borderId="0" xfId="22" applyFont="1" applyFill="1" applyAlignment="1">
      <alignment horizontal="center" vertical="center"/>
    </xf>
    <xf numFmtId="165" fontId="1" fillId="8" borderId="0" xfId="22" applyNumberFormat="1" applyFont="1" applyFill="1" applyBorder="1" applyAlignment="1">
      <alignment vertical="center"/>
    </xf>
    <xf numFmtId="170" fontId="8" fillId="8" borderId="0" xfId="22" applyNumberFormat="1" applyFont="1" applyFill="1" applyBorder="1" applyAlignment="1">
      <alignment horizontal="center" vertical="center"/>
    </xf>
    <xf numFmtId="2" fontId="8" fillId="8" borderId="0" xfId="22" applyNumberFormat="1" applyFont="1" applyFill="1" applyBorder="1" applyAlignment="1">
      <alignment horizontal="center" vertical="center"/>
    </xf>
    <xf numFmtId="165" fontId="8" fillId="8" borderId="0" xfId="22" applyNumberFormat="1" applyFont="1" applyFill="1" applyBorder="1" applyAlignment="1">
      <alignment horizontal="center" vertical="center"/>
    </xf>
    <xf numFmtId="0" fontId="1" fillId="8" borderId="0" xfId="22" applyFont="1" applyFill="1" applyBorder="1" applyAlignment="1">
      <alignment horizontal="center" vertical="center"/>
    </xf>
    <xf numFmtId="2" fontId="1" fillId="8" borderId="0" xfId="22" applyNumberFormat="1" applyFont="1" applyFill="1" applyBorder="1" applyAlignment="1">
      <alignment horizontal="center" vertical="center"/>
    </xf>
    <xf numFmtId="165" fontId="1" fillId="8" borderId="0" xfId="22" applyNumberFormat="1" applyFont="1" applyFill="1" applyBorder="1" applyAlignment="1">
      <alignment horizontal="center" vertical="center"/>
    </xf>
    <xf numFmtId="165" fontId="14" fillId="8" borderId="0" xfId="22" applyNumberFormat="1" applyFont="1" applyFill="1" applyBorder="1" applyAlignment="1">
      <alignment horizontal="center" vertical="center"/>
    </xf>
    <xf numFmtId="1" fontId="43" fillId="15" borderId="1" xfId="4" applyNumberFormat="1" applyFont="1" applyFill="1" applyBorder="1" applyAlignment="1">
      <alignment horizontal="center" vertical="center"/>
    </xf>
    <xf numFmtId="0" fontId="35" fillId="0" borderId="10" xfId="18" applyFont="1" applyFill="1" applyBorder="1" applyAlignment="1">
      <alignment horizontal="center"/>
    </xf>
    <xf numFmtId="0" fontId="35" fillId="0" borderId="8" xfId="0" applyFont="1" applyFill="1" applyBorder="1" applyAlignment="1">
      <alignment horizontal="left"/>
    </xf>
    <xf numFmtId="0" fontId="35" fillId="0" borderId="8" xfId="0" applyFont="1" applyFill="1" applyBorder="1" applyAlignment="1">
      <alignment horizontal="center"/>
    </xf>
    <xf numFmtId="0" fontId="35" fillId="0" borderId="0" xfId="18" applyFont="1" applyFill="1" applyBorder="1" applyAlignment="1">
      <alignment horizontal="center"/>
    </xf>
    <xf numFmtId="0" fontId="12" fillId="0" borderId="0" xfId="9" applyFont="1" applyAlignment="1">
      <alignment horizontal="center" vertical="center"/>
    </xf>
    <xf numFmtId="0" fontId="12" fillId="0" borderId="0" xfId="9" applyFont="1" applyBorder="1" applyAlignment="1">
      <alignment horizontal="center" vertical="center"/>
    </xf>
    <xf numFmtId="0" fontId="35" fillId="0" borderId="6" xfId="18" applyFont="1" applyFill="1" applyBorder="1" applyAlignment="1">
      <alignment horizontal="center"/>
    </xf>
    <xf numFmtId="0" fontId="35" fillId="0" borderId="6" xfId="0" applyFont="1" applyFill="1" applyBorder="1" applyAlignment="1">
      <alignment horizontal="center"/>
    </xf>
    <xf numFmtId="0" fontId="12" fillId="0" borderId="0" xfId="0" applyFont="1" applyAlignment="1"/>
    <xf numFmtId="0" fontId="12" fillId="0" borderId="0" xfId="0" applyFont="1" applyBorder="1" applyAlignment="1"/>
    <xf numFmtId="165" fontId="35" fillId="0" borderId="0" xfId="20" applyNumberFormat="1" applyFont="1" applyFill="1" applyBorder="1" applyAlignment="1">
      <alignment vertical="center"/>
    </xf>
    <xf numFmtId="0" fontId="12" fillId="0" borderId="0" xfId="9" applyNumberFormat="1" applyFont="1" applyBorder="1" applyAlignment="1">
      <alignment vertical="center"/>
    </xf>
    <xf numFmtId="0" fontId="34" fillId="0" borderId="0" xfId="9" applyNumberFormat="1" applyFont="1" applyAlignment="1">
      <alignment vertical="center"/>
    </xf>
    <xf numFmtId="0" fontId="12" fillId="0" borderId="0" xfId="9" applyFont="1" applyBorder="1" applyAlignment="1">
      <alignment horizontal="center" vertical="center" wrapText="1"/>
    </xf>
    <xf numFmtId="0" fontId="12" fillId="0" borderId="0" xfId="9" quotePrefix="1" applyFont="1" applyBorder="1" applyAlignment="1">
      <alignment horizontal="center" vertical="center"/>
    </xf>
    <xf numFmtId="177" fontId="12" fillId="0" borderId="0" xfId="9" applyNumberFormat="1" applyFont="1" applyBorder="1" applyAlignment="1">
      <alignment horizontal="center" vertical="center"/>
    </xf>
    <xf numFmtId="0" fontId="12" fillId="0" borderId="0" xfId="4" applyNumberFormat="1" applyFont="1" applyBorder="1" applyAlignment="1">
      <alignment horizontal="right" vertical="center"/>
    </xf>
    <xf numFmtId="172" fontId="12" fillId="0" borderId="8" xfId="4" applyNumberFormat="1" applyFont="1" applyBorder="1" applyAlignment="1">
      <alignment vertical="center"/>
    </xf>
    <xf numFmtId="172" fontId="12" fillId="0" borderId="9" xfId="4" applyNumberFormat="1" applyFont="1" applyBorder="1" applyAlignment="1">
      <alignment vertical="center"/>
    </xf>
    <xf numFmtId="165" fontId="12" fillId="0" borderId="8" xfId="4" applyNumberFormat="1" applyFont="1" applyBorder="1" applyAlignment="1">
      <alignment vertical="center"/>
    </xf>
    <xf numFmtId="2" fontId="12" fillId="0" borderId="8" xfId="4" applyNumberFormat="1" applyFont="1" applyBorder="1" applyAlignment="1">
      <alignment vertical="center"/>
    </xf>
    <xf numFmtId="172" fontId="12" fillId="0" borderId="12" xfId="4" applyNumberFormat="1" applyFont="1" applyBorder="1" applyAlignment="1">
      <alignment vertical="center"/>
    </xf>
    <xf numFmtId="172" fontId="12" fillId="0" borderId="10" xfId="4" applyNumberFormat="1" applyFont="1" applyBorder="1" applyAlignment="1">
      <alignment vertical="center"/>
    </xf>
    <xf numFmtId="172" fontId="12" fillId="0" borderId="14" xfId="4" applyNumberFormat="1" applyFont="1" applyBorder="1" applyAlignment="1">
      <alignment vertical="center"/>
    </xf>
    <xf numFmtId="0" fontId="12" fillId="0" borderId="0" xfId="6" applyNumberFormat="1" applyFont="1" applyAlignment="1"/>
    <xf numFmtId="0" fontId="12" fillId="0" borderId="0" xfId="4" quotePrefix="1" applyFont="1" applyBorder="1" applyAlignment="1">
      <alignment horizontal="left" vertical="center"/>
    </xf>
    <xf numFmtId="1" fontId="22" fillId="0" borderId="1" xfId="1" quotePrefix="1" applyNumberFormat="1" applyFont="1" applyBorder="1" applyAlignment="1" applyProtection="1">
      <alignment horizontal="center" vertical="center"/>
      <protection locked="0"/>
    </xf>
    <xf numFmtId="1" fontId="22" fillId="5" borderId="2" xfId="1" applyNumberFormat="1" applyFont="1" applyFill="1" applyBorder="1" applyAlignment="1" applyProtection="1">
      <alignment horizontal="right" vertical="center"/>
      <protection locked="0"/>
    </xf>
    <xf numFmtId="0" fontId="23" fillId="5" borderId="3" xfId="1" applyFont="1" applyFill="1" applyBorder="1" applyAlignment="1" applyProtection="1">
      <alignment horizontal="left" vertical="center"/>
      <protection locked="0"/>
    </xf>
    <xf numFmtId="167" fontId="22" fillId="4" borderId="2" xfId="1" applyNumberFormat="1" applyFont="1" applyFill="1" applyBorder="1" applyAlignment="1" applyProtection="1">
      <alignment horizontal="right" vertical="center"/>
      <protection locked="0"/>
    </xf>
    <xf numFmtId="0" fontId="12" fillId="0" borderId="9" xfId="4" applyNumberFormat="1" applyFont="1" applyBorder="1" applyAlignment="1">
      <alignment horizontal="center" vertical="center" wrapText="1"/>
    </xf>
    <xf numFmtId="172" fontId="64" fillId="0" borderId="3" xfId="20" applyNumberFormat="1" applyFont="1" applyFill="1" applyBorder="1" applyAlignment="1">
      <alignment vertical="center"/>
    </xf>
    <xf numFmtId="0" fontId="12" fillId="0" borderId="12" xfId="4" applyNumberFormat="1" applyFont="1" applyBorder="1" applyAlignment="1">
      <alignment horizontal="center" vertical="center" wrapText="1"/>
    </xf>
    <xf numFmtId="0" fontId="12" fillId="0" borderId="10" xfId="6" applyNumberFormat="1" applyFont="1" applyBorder="1" applyAlignment="1"/>
    <xf numFmtId="0" fontId="64" fillId="0" borderId="3" xfId="20" quotePrefix="1" applyFont="1" applyFill="1" applyBorder="1" applyAlignment="1">
      <alignment vertical="center" wrapText="1"/>
    </xf>
    <xf numFmtId="0" fontId="40" fillId="2" borderId="0" xfId="4" applyFont="1" applyFill="1" applyAlignment="1">
      <alignment horizontal="center" vertical="center"/>
    </xf>
    <xf numFmtId="0" fontId="2" fillId="2" borderId="0" xfId="4" applyFont="1" applyFill="1" applyAlignment="1">
      <alignment horizontal="left"/>
    </xf>
    <xf numFmtId="0" fontId="35" fillId="0" borderId="10" xfId="20" applyFont="1" applyFill="1" applyBorder="1" applyAlignment="1">
      <alignment horizontal="left"/>
    </xf>
    <xf numFmtId="165" fontId="35" fillId="0" borderId="1" xfId="20" applyNumberFormat="1" applyFont="1" applyFill="1" applyBorder="1" applyAlignment="1">
      <alignment horizontal="center" vertical="center"/>
    </xf>
    <xf numFmtId="165" fontId="11" fillId="0" borderId="2" xfId="20" applyNumberFormat="1" applyFont="1" applyFill="1" applyBorder="1" applyAlignment="1">
      <alignment horizontal="center" vertical="center"/>
    </xf>
    <xf numFmtId="165" fontId="11" fillId="0" borderId="6" xfId="20" applyNumberFormat="1" applyFont="1" applyFill="1" applyBorder="1" applyAlignment="1">
      <alignment horizontal="center" vertical="center"/>
    </xf>
    <xf numFmtId="165" fontId="11" fillId="0" borderId="3" xfId="20" applyNumberFormat="1" applyFont="1" applyFill="1" applyBorder="1" applyAlignment="1">
      <alignment horizontal="center" vertical="center"/>
    </xf>
    <xf numFmtId="167" fontId="46" fillId="0" borderId="2" xfId="20" applyNumberFormat="1" applyFont="1" applyFill="1" applyBorder="1" applyAlignment="1">
      <alignment horizontal="center" vertical="center"/>
    </xf>
    <xf numFmtId="167" fontId="46" fillId="0" borderId="6" xfId="20" applyNumberFormat="1" applyFont="1" applyFill="1" applyBorder="1" applyAlignment="1">
      <alignment horizontal="center" vertical="center"/>
    </xf>
    <xf numFmtId="0" fontId="35" fillId="0" borderId="1" xfId="20" applyFont="1" applyFill="1" applyBorder="1" applyAlignment="1">
      <alignment horizontal="center" vertical="center"/>
    </xf>
    <xf numFmtId="172" fontId="35" fillId="0" borderId="1" xfId="20" applyNumberFormat="1" applyFont="1" applyFill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35" fillId="0" borderId="6" xfId="0" applyFont="1" applyFill="1" applyBorder="1" applyAlignment="1">
      <alignment horizontal="center"/>
    </xf>
    <xf numFmtId="0" fontId="59" fillId="12" borderId="0" xfId="18" applyFont="1" applyFill="1" applyBorder="1" applyAlignment="1">
      <alignment horizontal="center" vertical="center"/>
    </xf>
    <xf numFmtId="0" fontId="36" fillId="13" borderId="0" xfId="18" applyFont="1" applyFill="1" applyBorder="1" applyAlignment="1">
      <alignment horizontal="center" vertical="center"/>
    </xf>
    <xf numFmtId="0" fontId="60" fillId="14" borderId="0" xfId="18" applyFont="1" applyFill="1" applyBorder="1" applyAlignment="1">
      <alignment horizontal="center" vertical="center"/>
    </xf>
    <xf numFmtId="0" fontId="35" fillId="0" borderId="10" xfId="18" applyFont="1" applyFill="1" applyBorder="1" applyAlignment="1">
      <alignment horizontal="left"/>
    </xf>
    <xf numFmtId="176" fontId="35" fillId="0" borderId="6" xfId="18" applyNumberFormat="1" applyFont="1" applyFill="1" applyBorder="1" applyAlignment="1">
      <alignment horizontal="left"/>
    </xf>
    <xf numFmtId="176" fontId="35" fillId="0" borderId="10" xfId="18" applyNumberFormat="1" applyFont="1" applyFill="1" applyBorder="1" applyAlignment="1">
      <alignment horizontal="left"/>
    </xf>
    <xf numFmtId="0" fontId="35" fillId="0" borderId="10" xfId="0" applyFont="1" applyFill="1" applyBorder="1" applyAlignment="1">
      <alignment horizontal="left"/>
    </xf>
    <xf numFmtId="0" fontId="35" fillId="0" borderId="6" xfId="0" applyFont="1" applyFill="1" applyBorder="1" applyAlignment="1">
      <alignment horizontal="left"/>
    </xf>
    <xf numFmtId="0" fontId="35" fillId="0" borderId="10" xfId="0" applyFont="1" applyFill="1" applyBorder="1" applyAlignment="1">
      <alignment horizontal="center"/>
    </xf>
    <xf numFmtId="0" fontId="12" fillId="0" borderId="10" xfId="0" applyFont="1" applyBorder="1" applyAlignment="1">
      <alignment horizontal="center"/>
    </xf>
    <xf numFmtId="0" fontId="35" fillId="0" borderId="7" xfId="20" applyFont="1" applyFill="1" applyBorder="1" applyAlignment="1">
      <alignment horizontal="center" vertical="center" wrapText="1"/>
    </xf>
    <xf numFmtId="0" fontId="35" fillId="0" borderId="8" xfId="20" applyFont="1" applyFill="1" applyBorder="1" applyAlignment="1">
      <alignment horizontal="center" vertical="center" wrapText="1"/>
    </xf>
    <xf numFmtId="0" fontId="35" fillId="0" borderId="13" xfId="20" applyFont="1" applyFill="1" applyBorder="1" applyAlignment="1">
      <alignment horizontal="center" vertical="center" wrapText="1"/>
    </xf>
    <xf numFmtId="0" fontId="35" fillId="0" borderId="10" xfId="20" applyFont="1" applyFill="1" applyBorder="1" applyAlignment="1">
      <alignment horizontal="center" vertical="center" wrapText="1"/>
    </xf>
    <xf numFmtId="0" fontId="35" fillId="0" borderId="2" xfId="20" applyFont="1" applyFill="1" applyBorder="1" applyAlignment="1">
      <alignment horizontal="center" vertical="center"/>
    </xf>
    <xf numFmtId="0" fontId="35" fillId="0" borderId="6" xfId="20" applyFont="1" applyFill="1" applyBorder="1" applyAlignment="1">
      <alignment horizontal="center" vertical="center"/>
    </xf>
    <xf numFmtId="172" fontId="35" fillId="0" borderId="2" xfId="20" applyNumberFormat="1" applyFont="1" applyFill="1" applyBorder="1" applyAlignment="1">
      <alignment horizontal="center" vertical="center"/>
    </xf>
    <xf numFmtId="172" fontId="35" fillId="0" borderId="6" xfId="20" applyNumberFormat="1" applyFont="1" applyFill="1" applyBorder="1" applyAlignment="1">
      <alignment horizontal="center" vertical="center"/>
    </xf>
    <xf numFmtId="0" fontId="35" fillId="0" borderId="0" xfId="20" applyFont="1" applyFill="1" applyAlignment="1">
      <alignment horizontal="center" wrapText="1"/>
    </xf>
    <xf numFmtId="167" fontId="35" fillId="0" borderId="1" xfId="20" applyNumberFormat="1" applyFont="1" applyFill="1" applyBorder="1" applyAlignment="1">
      <alignment horizontal="center" vertical="center"/>
    </xf>
    <xf numFmtId="172" fontId="11" fillId="0" borderId="1" xfId="20" applyNumberFormat="1" applyFont="1" applyFill="1" applyBorder="1" applyAlignment="1">
      <alignment horizontal="center" vertical="center"/>
    </xf>
    <xf numFmtId="0" fontId="11" fillId="0" borderId="1" xfId="20" applyFont="1" applyFill="1" applyBorder="1" applyAlignment="1">
      <alignment horizontal="center" vertical="center"/>
    </xf>
    <xf numFmtId="172" fontId="46" fillId="0" borderId="2" xfId="20" applyNumberFormat="1" applyFont="1" applyFill="1" applyBorder="1" applyAlignment="1">
      <alignment horizontal="center" vertical="center"/>
    </xf>
    <xf numFmtId="0" fontId="46" fillId="0" borderId="6" xfId="20" applyFont="1" applyFill="1" applyBorder="1" applyAlignment="1">
      <alignment horizontal="center" vertical="center"/>
    </xf>
    <xf numFmtId="0" fontId="46" fillId="0" borderId="3" xfId="20" applyFont="1" applyFill="1" applyBorder="1" applyAlignment="1">
      <alignment horizontal="center" vertical="center"/>
    </xf>
    <xf numFmtId="172" fontId="35" fillId="0" borderId="6" xfId="20" applyNumberFormat="1" applyFont="1" applyFill="1" applyBorder="1" applyAlignment="1">
      <alignment horizontal="center" vertical="center" wrapText="1"/>
    </xf>
    <xf numFmtId="172" fontId="35" fillId="0" borderId="3" xfId="20" applyNumberFormat="1" applyFont="1" applyFill="1" applyBorder="1" applyAlignment="1">
      <alignment horizontal="center" vertical="center" wrapText="1"/>
    </xf>
    <xf numFmtId="172" fontId="46" fillId="0" borderId="13" xfId="20" applyNumberFormat="1" applyFont="1" applyFill="1" applyBorder="1" applyAlignment="1">
      <alignment horizontal="center" vertical="center"/>
    </xf>
    <xf numFmtId="0" fontId="46" fillId="0" borderId="10" xfId="20" applyFont="1" applyFill="1" applyBorder="1" applyAlignment="1">
      <alignment horizontal="center" vertical="center"/>
    </xf>
    <xf numFmtId="0" fontId="46" fillId="0" borderId="14" xfId="20" applyFont="1" applyFill="1" applyBorder="1" applyAlignment="1">
      <alignment horizontal="center" vertical="center"/>
    </xf>
    <xf numFmtId="172" fontId="35" fillId="0" borderId="10" xfId="20" applyNumberFormat="1" applyFont="1" applyFill="1" applyBorder="1" applyAlignment="1">
      <alignment horizontal="center" vertical="center" wrapText="1"/>
    </xf>
    <xf numFmtId="172" fontId="35" fillId="0" borderId="14" xfId="20" applyNumberFormat="1" applyFont="1" applyFill="1" applyBorder="1" applyAlignment="1">
      <alignment horizontal="center" vertical="center" wrapText="1"/>
    </xf>
    <xf numFmtId="0" fontId="35" fillId="0" borderId="0" xfId="20" applyFont="1" applyFill="1" applyAlignment="1">
      <alignment horizontal="center" vertical="center" wrapText="1"/>
    </xf>
    <xf numFmtId="0" fontId="35" fillId="0" borderId="2" xfId="20" applyFont="1" applyFill="1" applyBorder="1" applyAlignment="1">
      <alignment horizontal="right" vertical="center"/>
    </xf>
    <xf numFmtId="0" fontId="35" fillId="0" borderId="6" xfId="20" applyFont="1" applyFill="1" applyBorder="1" applyAlignment="1">
      <alignment horizontal="right" vertical="center"/>
    </xf>
    <xf numFmtId="0" fontId="35" fillId="0" borderId="2" xfId="20" applyFont="1" applyFill="1" applyBorder="1" applyAlignment="1">
      <alignment horizontal="right" vertical="center" wrapText="1"/>
    </xf>
    <xf numFmtId="0" fontId="35" fillId="0" borderId="6" xfId="20" applyFont="1" applyFill="1" applyBorder="1" applyAlignment="1">
      <alignment horizontal="right" vertical="center" wrapText="1"/>
    </xf>
    <xf numFmtId="1" fontId="35" fillId="0" borderId="2" xfId="20" applyNumberFormat="1" applyFont="1" applyFill="1" applyBorder="1" applyAlignment="1">
      <alignment horizontal="right" vertical="center"/>
    </xf>
    <xf numFmtId="1" fontId="35" fillId="0" borderId="6" xfId="20" applyNumberFormat="1" applyFont="1" applyFill="1" applyBorder="1" applyAlignment="1">
      <alignment horizontal="right" vertical="center"/>
    </xf>
    <xf numFmtId="0" fontId="35" fillId="0" borderId="0" xfId="0" applyFont="1" applyFill="1" applyAlignment="1">
      <alignment horizontal="center"/>
    </xf>
    <xf numFmtId="0" fontId="35" fillId="0" borderId="1" xfId="20" applyFont="1" applyFill="1" applyBorder="1" applyAlignment="1">
      <alignment horizontal="center" vertical="center" wrapText="1"/>
    </xf>
    <xf numFmtId="0" fontId="34" fillId="0" borderId="0" xfId="9" applyFont="1" applyBorder="1" applyAlignment="1">
      <alignment horizontal="right" vertical="center"/>
    </xf>
    <xf numFmtId="0" fontId="12" fillId="0" borderId="0" xfId="9" applyFont="1" applyAlignment="1">
      <alignment horizontal="center" vertical="center"/>
    </xf>
    <xf numFmtId="0" fontId="12" fillId="0" borderId="0" xfId="9" applyFont="1" applyBorder="1" applyAlignment="1">
      <alignment horizontal="center" vertical="center"/>
    </xf>
    <xf numFmtId="0" fontId="26" fillId="0" borderId="0" xfId="9" quotePrefix="1" applyFont="1" applyBorder="1" applyAlignment="1">
      <alignment horizontal="center" vertical="center" shrinkToFit="1"/>
    </xf>
    <xf numFmtId="0" fontId="49" fillId="0" borderId="0" xfId="9" applyFont="1" applyAlignment="1">
      <alignment horizontal="center" vertical="center"/>
    </xf>
    <xf numFmtId="177" fontId="12" fillId="0" borderId="0" xfId="4" quotePrefix="1" applyNumberFormat="1" applyFont="1" applyBorder="1" applyAlignment="1">
      <alignment horizontal="left" vertical="center"/>
    </xf>
    <xf numFmtId="173" fontId="12" fillId="0" borderId="0" xfId="4" applyNumberFormat="1" applyFont="1" applyBorder="1" applyAlignment="1">
      <alignment horizontal="left" vertical="center"/>
    </xf>
    <xf numFmtId="1" fontId="12" fillId="0" borderId="0" xfId="4" quotePrefix="1" applyNumberFormat="1" applyFont="1" applyBorder="1" applyAlignment="1">
      <alignment horizontal="left" vertical="center"/>
    </xf>
    <xf numFmtId="175" fontId="12" fillId="0" borderId="0" xfId="9" applyNumberFormat="1" applyFont="1" applyAlignment="1">
      <alignment horizontal="left" vertical="center"/>
    </xf>
    <xf numFmtId="0" fontId="12" fillId="0" borderId="2" xfId="9" applyFont="1" applyBorder="1" applyAlignment="1">
      <alignment horizontal="center" vertical="center" wrapText="1"/>
    </xf>
    <xf numFmtId="0" fontId="12" fillId="0" borderId="6" xfId="9" applyFont="1" applyBorder="1" applyAlignment="1">
      <alignment horizontal="center" vertical="center" wrapText="1"/>
    </xf>
    <xf numFmtId="0" fontId="12" fillId="0" borderId="3" xfId="9" applyFont="1" applyBorder="1" applyAlignment="1">
      <alignment horizontal="center" vertical="center" wrapText="1"/>
    </xf>
    <xf numFmtId="0" fontId="12" fillId="0" borderId="2" xfId="9" applyFont="1" applyBorder="1" applyAlignment="1">
      <alignment horizontal="center" vertical="center"/>
    </xf>
    <xf numFmtId="0" fontId="12" fillId="0" borderId="6" xfId="9" applyFont="1" applyBorder="1" applyAlignment="1">
      <alignment horizontal="center" vertical="center"/>
    </xf>
    <xf numFmtId="0" fontId="12" fillId="0" borderId="3" xfId="9" applyFont="1" applyBorder="1" applyAlignment="1">
      <alignment horizontal="center" vertical="center"/>
    </xf>
    <xf numFmtId="0" fontId="12" fillId="0" borderId="2" xfId="9" quotePrefix="1" applyFont="1" applyBorder="1" applyAlignment="1">
      <alignment horizontal="center" vertical="center"/>
    </xf>
    <xf numFmtId="0" fontId="12" fillId="0" borderId="6" xfId="9" quotePrefix="1" applyFont="1" applyBorder="1" applyAlignment="1">
      <alignment horizontal="center" vertical="center"/>
    </xf>
    <xf numFmtId="0" fontId="12" fillId="0" borderId="3" xfId="9" quotePrefix="1" applyFont="1" applyBorder="1" applyAlignment="1">
      <alignment horizontal="center" vertical="center"/>
    </xf>
    <xf numFmtId="0" fontId="61" fillId="0" borderId="0" xfId="9" applyFont="1" applyAlignment="1">
      <alignment horizontal="center" vertical="center"/>
    </xf>
    <xf numFmtId="0" fontId="34" fillId="0" borderId="1" xfId="9" applyFont="1" applyBorder="1" applyAlignment="1">
      <alignment horizontal="center" vertical="center"/>
    </xf>
    <xf numFmtId="0" fontId="34" fillId="0" borderId="2" xfId="9" applyFont="1" applyBorder="1" applyAlignment="1">
      <alignment horizontal="center" vertical="center"/>
    </xf>
    <xf numFmtId="0" fontId="34" fillId="0" borderId="6" xfId="9" applyFont="1" applyBorder="1" applyAlignment="1">
      <alignment horizontal="center" vertical="center"/>
    </xf>
    <xf numFmtId="0" fontId="34" fillId="0" borderId="3" xfId="9" applyFont="1" applyBorder="1" applyAlignment="1">
      <alignment horizontal="center" vertical="center"/>
    </xf>
    <xf numFmtId="173" fontId="17" fillId="0" borderId="0" xfId="4" quotePrefix="1" applyNumberFormat="1" applyFont="1" applyBorder="1" applyAlignment="1">
      <alignment horizontal="left" vertical="center"/>
    </xf>
    <xf numFmtId="173" fontId="17" fillId="0" borderId="0" xfId="4" applyNumberFormat="1" applyFont="1" applyBorder="1" applyAlignment="1">
      <alignment horizontal="left" vertical="center"/>
    </xf>
    <xf numFmtId="175" fontId="17" fillId="0" borderId="0" xfId="9" applyNumberFormat="1" applyFont="1" applyBorder="1" applyAlignment="1">
      <alignment horizontal="left" vertical="center"/>
    </xf>
    <xf numFmtId="0" fontId="28" fillId="0" borderId="0" xfId="9" applyFont="1" applyBorder="1" applyAlignment="1">
      <alignment horizontal="right" vertical="center"/>
    </xf>
    <xf numFmtId="0" fontId="17" fillId="0" borderId="0" xfId="9" applyFont="1" applyBorder="1" applyAlignment="1">
      <alignment horizontal="center" vertical="center"/>
    </xf>
    <xf numFmtId="177" fontId="12" fillId="0" borderId="2" xfId="9" applyNumberFormat="1" applyFont="1" applyBorder="1" applyAlignment="1">
      <alignment horizontal="center" vertical="center"/>
    </xf>
    <xf numFmtId="177" fontId="12" fillId="0" borderId="6" xfId="9" applyNumberFormat="1" applyFont="1" applyBorder="1" applyAlignment="1">
      <alignment horizontal="center" vertical="center"/>
    </xf>
    <xf numFmtId="177" fontId="12" fillId="0" borderId="3" xfId="9" applyNumberFormat="1" applyFont="1" applyBorder="1" applyAlignment="1">
      <alignment horizontal="center" vertical="center"/>
    </xf>
    <xf numFmtId="1" fontId="12" fillId="0" borderId="11" xfId="4" applyNumberFormat="1" applyFont="1" applyBorder="1" applyAlignment="1">
      <alignment horizontal="center" vertical="center"/>
    </xf>
    <xf numFmtId="1" fontId="12" fillId="0" borderId="0" xfId="4" applyNumberFormat="1" applyFont="1" applyBorder="1" applyAlignment="1">
      <alignment horizontal="center" vertical="center"/>
    </xf>
    <xf numFmtId="1" fontId="12" fillId="0" borderId="12" xfId="4" applyNumberFormat="1" applyFont="1" applyBorder="1" applyAlignment="1">
      <alignment horizontal="center" vertical="center"/>
    </xf>
    <xf numFmtId="1" fontId="12" fillId="0" borderId="13" xfId="4" applyNumberFormat="1" applyFont="1" applyBorder="1" applyAlignment="1">
      <alignment horizontal="center" vertical="center"/>
    </xf>
    <xf numFmtId="1" fontId="12" fillId="0" borderId="10" xfId="4" applyNumberFormat="1" applyFont="1" applyBorder="1" applyAlignment="1">
      <alignment horizontal="center" vertical="center"/>
    </xf>
    <xf numFmtId="1" fontId="12" fillId="0" borderId="14" xfId="4" applyNumberFormat="1" applyFont="1" applyBorder="1" applyAlignment="1">
      <alignment horizontal="center" vertical="center"/>
    </xf>
    <xf numFmtId="1" fontId="12" fillId="0" borderId="7" xfId="4" applyNumberFormat="1" applyFont="1" applyBorder="1" applyAlignment="1">
      <alignment horizontal="center" vertical="center"/>
    </xf>
    <xf numFmtId="1" fontId="12" fillId="0" borderId="8" xfId="4" applyNumberFormat="1" applyFont="1" applyBorder="1" applyAlignment="1">
      <alignment horizontal="center" vertical="center"/>
    </xf>
    <xf numFmtId="1" fontId="12" fillId="0" borderId="9" xfId="4" applyNumberFormat="1" applyFont="1" applyBorder="1" applyAlignment="1">
      <alignment horizontal="center" vertical="center"/>
    </xf>
    <xf numFmtId="0" fontId="12" fillId="0" borderId="0" xfId="4" quotePrefix="1" applyFont="1" applyAlignment="1">
      <alignment horizontal="center" vertical="center"/>
    </xf>
    <xf numFmtId="172" fontId="12" fillId="0" borderId="15" xfId="4" applyNumberFormat="1" applyFont="1" applyBorder="1" applyAlignment="1">
      <alignment horizontal="center" vertical="center"/>
    </xf>
    <xf numFmtId="165" fontId="12" fillId="0" borderId="15" xfId="4" applyNumberFormat="1" applyFont="1" applyBorder="1" applyAlignment="1">
      <alignment horizontal="center" vertical="center"/>
    </xf>
    <xf numFmtId="172" fontId="12" fillId="0" borderId="5" xfId="4" applyNumberFormat="1" applyFont="1" applyBorder="1" applyAlignment="1">
      <alignment horizontal="center" vertical="center"/>
    </xf>
    <xf numFmtId="165" fontId="12" fillId="0" borderId="5" xfId="4" applyNumberFormat="1" applyFont="1" applyBorder="1" applyAlignment="1">
      <alignment horizontal="center" vertical="center"/>
    </xf>
    <xf numFmtId="0" fontId="12" fillId="0" borderId="1" xfId="4" applyNumberFormat="1" applyFont="1" applyBorder="1" applyAlignment="1">
      <alignment horizontal="center" vertical="center" wrapText="1"/>
    </xf>
    <xf numFmtId="0" fontId="12" fillId="0" borderId="1" xfId="4" applyNumberFormat="1" applyFont="1" applyBorder="1" applyAlignment="1">
      <alignment horizontal="center" vertical="center"/>
    </xf>
    <xf numFmtId="0" fontId="12" fillId="0" borderId="7" xfId="4" applyNumberFormat="1" applyFont="1" applyBorder="1" applyAlignment="1">
      <alignment horizontal="center" vertical="center" wrapText="1"/>
    </xf>
    <xf numFmtId="0" fontId="12" fillId="0" borderId="8" xfId="4" applyNumberFormat="1" applyFont="1" applyBorder="1" applyAlignment="1">
      <alignment horizontal="center" vertical="center" wrapText="1"/>
    </xf>
    <xf numFmtId="0" fontId="12" fillId="0" borderId="9" xfId="4" applyNumberFormat="1" applyFont="1" applyBorder="1" applyAlignment="1">
      <alignment horizontal="center" vertical="center" wrapText="1"/>
    </xf>
    <xf numFmtId="0" fontId="12" fillId="0" borderId="13" xfId="4" applyNumberFormat="1" applyFont="1" applyBorder="1" applyAlignment="1">
      <alignment horizontal="center" vertical="center" wrapText="1"/>
    </xf>
    <xf numFmtId="0" fontId="12" fillId="0" borderId="10" xfId="4" applyNumberFormat="1" applyFont="1" applyBorder="1" applyAlignment="1">
      <alignment horizontal="center" vertical="center" wrapText="1"/>
    </xf>
    <xf numFmtId="0" fontId="12" fillId="0" borderId="14" xfId="4" applyNumberFormat="1" applyFont="1" applyBorder="1" applyAlignment="1">
      <alignment horizontal="center" vertical="center" wrapText="1"/>
    </xf>
    <xf numFmtId="0" fontId="12" fillId="0" borderId="10" xfId="6" applyNumberFormat="1" applyFont="1" applyBorder="1" applyAlignment="1">
      <alignment horizontal="right"/>
    </xf>
    <xf numFmtId="165" fontId="12" fillId="0" borderId="4" xfId="4" applyNumberFormat="1" applyFont="1" applyBorder="1" applyAlignment="1">
      <alignment horizontal="center" vertical="center"/>
    </xf>
    <xf numFmtId="0" fontId="49" fillId="0" borderId="0" xfId="4" applyNumberFormat="1" applyFont="1" applyBorder="1" applyAlignment="1">
      <alignment horizontal="center" vertical="center"/>
    </xf>
    <xf numFmtId="0" fontId="12" fillId="0" borderId="0" xfId="4" applyNumberFormat="1" applyFont="1" applyBorder="1" applyAlignment="1">
      <alignment horizontal="center" vertical="center"/>
    </xf>
    <xf numFmtId="0" fontId="34" fillId="0" borderId="0" xfId="4" applyNumberFormat="1" applyFont="1" applyBorder="1" applyAlignment="1">
      <alignment horizontal="left" vertical="center"/>
    </xf>
    <xf numFmtId="0" fontId="12" fillId="0" borderId="0" xfId="0" applyNumberFormat="1" applyFont="1" applyBorder="1" applyAlignment="1">
      <alignment horizontal="center" vertical="center" shrinkToFit="1"/>
    </xf>
    <xf numFmtId="0" fontId="12" fillId="0" borderId="0" xfId="0" applyNumberFormat="1" applyFont="1" applyBorder="1" applyAlignment="1">
      <alignment horizontal="left" vertical="center" shrinkToFit="1"/>
    </xf>
    <xf numFmtId="172" fontId="12" fillId="0" borderId="4" xfId="4" applyNumberFormat="1" applyFont="1" applyBorder="1" applyAlignment="1">
      <alignment horizontal="center" vertical="center"/>
    </xf>
    <xf numFmtId="172" fontId="12" fillId="0" borderId="11" xfId="4" applyNumberFormat="1" applyFont="1" applyBorder="1" applyAlignment="1">
      <alignment horizontal="right" vertical="center"/>
    </xf>
    <xf numFmtId="172" fontId="12" fillId="0" borderId="0" xfId="4" applyNumberFormat="1" applyFont="1" applyBorder="1" applyAlignment="1">
      <alignment horizontal="right" vertical="center"/>
    </xf>
    <xf numFmtId="172" fontId="12" fillId="0" borderId="7" xfId="4" applyNumberFormat="1" applyFont="1" applyBorder="1" applyAlignment="1">
      <alignment horizontal="right" vertical="center"/>
    </xf>
    <xf numFmtId="172" fontId="12" fillId="0" borderId="8" xfId="4" applyNumberFormat="1" applyFont="1" applyBorder="1" applyAlignment="1">
      <alignment horizontal="right" vertical="center"/>
    </xf>
    <xf numFmtId="172" fontId="12" fillId="0" borderId="13" xfId="4" applyNumberFormat="1" applyFont="1" applyBorder="1" applyAlignment="1">
      <alignment horizontal="right" vertical="center"/>
    </xf>
    <xf numFmtId="172" fontId="12" fillId="0" borderId="10" xfId="4" applyNumberFormat="1" applyFont="1" applyBorder="1" applyAlignment="1">
      <alignment horizontal="right" vertical="center"/>
    </xf>
    <xf numFmtId="1" fontId="7" fillId="8" borderId="2" xfId="4" applyNumberFormat="1" applyFont="1" applyFill="1" applyBorder="1" applyAlignment="1">
      <alignment horizontal="center" vertical="center"/>
    </xf>
    <xf numFmtId="1" fontId="7" fillId="8" borderId="3" xfId="4" applyNumberFormat="1" applyFont="1" applyFill="1" applyBorder="1" applyAlignment="1">
      <alignment horizontal="center" vertical="center"/>
    </xf>
    <xf numFmtId="0" fontId="12" fillId="3" borderId="4" xfId="22" applyFont="1" applyFill="1" applyBorder="1" applyAlignment="1">
      <alignment horizontal="center" vertical="center"/>
    </xf>
    <xf numFmtId="0" fontId="12" fillId="3" borderId="5" xfId="22" applyFont="1" applyFill="1" applyBorder="1" applyAlignment="1">
      <alignment horizontal="center" vertical="center"/>
    </xf>
    <xf numFmtId="0" fontId="12" fillId="3" borderId="13" xfId="22" applyFont="1" applyFill="1" applyBorder="1" applyAlignment="1">
      <alignment horizontal="center" vertical="center"/>
    </xf>
    <xf numFmtId="0" fontId="12" fillId="3" borderId="14" xfId="22" applyFont="1" applyFill="1" applyBorder="1" applyAlignment="1">
      <alignment horizontal="center" vertical="center"/>
    </xf>
    <xf numFmtId="0" fontId="7" fillId="3" borderId="7" xfId="4" applyFont="1" applyFill="1" applyBorder="1" applyAlignment="1">
      <alignment horizontal="center" vertical="center"/>
    </xf>
    <xf numFmtId="0" fontId="7" fillId="3" borderId="9" xfId="4" applyFont="1" applyFill="1" applyBorder="1" applyAlignment="1">
      <alignment horizontal="center" vertical="center"/>
    </xf>
    <xf numFmtId="0" fontId="7" fillId="3" borderId="7" xfId="2" applyFont="1" applyFill="1" applyBorder="1" applyAlignment="1">
      <alignment horizontal="center" vertical="center"/>
    </xf>
    <xf numFmtId="0" fontId="7" fillId="3" borderId="9" xfId="2" applyFont="1" applyFill="1" applyBorder="1" applyAlignment="1">
      <alignment horizontal="center" vertical="center"/>
    </xf>
    <xf numFmtId="0" fontId="48" fillId="3" borderId="7" xfId="22" applyFont="1" applyFill="1" applyBorder="1" applyAlignment="1">
      <alignment horizontal="center" vertical="center"/>
    </xf>
    <xf numFmtId="0" fontId="48" fillId="3" borderId="9" xfId="22" applyFont="1" applyFill="1" applyBorder="1" applyAlignment="1">
      <alignment horizontal="center" vertical="center"/>
    </xf>
    <xf numFmtId="0" fontId="7" fillId="6" borderId="2" xfId="22" applyFont="1" applyFill="1" applyBorder="1" applyAlignment="1">
      <alignment horizontal="center" vertical="center"/>
    </xf>
    <xf numFmtId="0" fontId="7" fillId="6" borderId="3" xfId="22" applyFont="1" applyFill="1" applyBorder="1" applyAlignment="1">
      <alignment horizontal="center" vertical="center"/>
    </xf>
    <xf numFmtId="0" fontId="40" fillId="2" borderId="0" xfId="4" applyFont="1" applyFill="1" applyAlignment="1">
      <alignment horizontal="center" vertical="center"/>
    </xf>
    <xf numFmtId="0" fontId="40" fillId="2" borderId="0" xfId="22" applyFont="1" applyFill="1" applyAlignment="1">
      <alignment horizontal="center" vertical="center"/>
    </xf>
    <xf numFmtId="0" fontId="7" fillId="3" borderId="7" xfId="22" applyFont="1" applyFill="1" applyBorder="1" applyAlignment="1">
      <alignment horizontal="center" vertical="center"/>
    </xf>
    <xf numFmtId="0" fontId="7" fillId="3" borderId="9" xfId="22" applyFont="1" applyFill="1" applyBorder="1" applyAlignment="1">
      <alignment horizontal="center" vertical="center"/>
    </xf>
    <xf numFmtId="0" fontId="19" fillId="11" borderId="2" xfId="1" applyFont="1" applyFill="1" applyBorder="1" applyAlignment="1" applyProtection="1">
      <alignment horizontal="center" vertical="center"/>
      <protection locked="0"/>
    </xf>
    <xf numFmtId="0" fontId="19" fillId="11" borderId="6" xfId="1" applyFont="1" applyFill="1" applyBorder="1" applyAlignment="1" applyProtection="1">
      <alignment horizontal="center" vertical="center"/>
      <protection locked="0"/>
    </xf>
    <xf numFmtId="0" fontId="19" fillId="11" borderId="3" xfId="1" applyFont="1" applyFill="1" applyBorder="1" applyAlignment="1" applyProtection="1">
      <alignment horizontal="center" vertical="center"/>
      <protection locked="0"/>
    </xf>
    <xf numFmtId="0" fontId="20" fillId="9" borderId="2" xfId="1" applyFont="1" applyFill="1" applyBorder="1" applyAlignment="1" applyProtection="1">
      <alignment horizontal="center" vertical="center"/>
      <protection locked="0"/>
    </xf>
    <xf numFmtId="0" fontId="20" fillId="9" borderId="6" xfId="1" applyFont="1" applyFill="1" applyBorder="1" applyAlignment="1" applyProtection="1">
      <alignment horizontal="center" vertical="center"/>
      <protection locked="0"/>
    </xf>
    <xf numFmtId="0" fontId="20" fillId="9" borderId="3" xfId="1" applyFont="1" applyFill="1" applyBorder="1" applyAlignment="1" applyProtection="1">
      <alignment horizontal="center" vertical="center"/>
      <protection locked="0"/>
    </xf>
    <xf numFmtId="171" fontId="21" fillId="10" borderId="2" xfId="1" applyNumberFormat="1" applyFont="1" applyFill="1" applyBorder="1" applyAlignment="1" applyProtection="1">
      <alignment horizontal="center" vertical="center"/>
      <protection locked="0"/>
    </xf>
    <xf numFmtId="171" fontId="21" fillId="10" borderId="6" xfId="1" applyNumberFormat="1" applyFont="1" applyFill="1" applyBorder="1" applyAlignment="1" applyProtection="1">
      <alignment horizontal="center" vertical="center"/>
      <protection locked="0"/>
    </xf>
    <xf numFmtId="171" fontId="21" fillId="10" borderId="3" xfId="1" applyNumberFormat="1" applyFont="1" applyFill="1" applyBorder="1" applyAlignment="1" applyProtection="1">
      <alignment horizontal="center" vertical="center"/>
      <protection locked="0"/>
    </xf>
    <xf numFmtId="0" fontId="4" fillId="10" borderId="2" xfId="1" applyFont="1" applyFill="1" applyBorder="1" applyAlignment="1" applyProtection="1">
      <alignment horizontal="center" vertical="center"/>
      <protection locked="0"/>
    </xf>
    <xf numFmtId="0" fontId="4" fillId="10" borderId="3" xfId="1" applyFont="1" applyFill="1" applyBorder="1" applyAlignment="1" applyProtection="1">
      <alignment horizontal="center" vertical="center"/>
      <protection locked="0"/>
    </xf>
  </cellXfs>
  <cellStyles count="24">
    <cellStyle name="Comma 2" xfId="3"/>
    <cellStyle name="Normal" xfId="0" builtinId="0"/>
    <cellStyle name="Normal 2" xfId="4"/>
    <cellStyle name="Normal 2 2" xfId="5"/>
    <cellStyle name="Normal 2 2 6" xfId="6"/>
    <cellStyle name="Normal 2 2 7" xfId="7"/>
    <cellStyle name="Normal 2 2 8" xfId="8"/>
    <cellStyle name="Normal 3" xfId="2"/>
    <cellStyle name="Normal 3 2" xfId="23"/>
    <cellStyle name="Normal 4" xfId="9"/>
    <cellStyle name="Normal 4 2" xfId="10"/>
    <cellStyle name="Normal 4 7" xfId="11"/>
    <cellStyle name="Normal 5" xfId="22"/>
    <cellStyle name="Normal 5 2" xfId="20"/>
    <cellStyle name="Normal 6" xfId="12"/>
    <cellStyle name="Normal 6 2" xfId="13"/>
    <cellStyle name="Normal 7" xfId="14"/>
    <cellStyle name="Normal 7 2" xfId="15"/>
    <cellStyle name="Normal 8" xfId="21"/>
    <cellStyle name="Normal_Uncertainty Budget" xfId="1"/>
    <cellStyle name="ปกติ 2" xfId="16"/>
    <cellStyle name="ปกติ 2 2" xfId="17"/>
    <cellStyle name="ปกติ 3" xfId="18"/>
    <cellStyle name="ปกติ_Cert.(ตัวอย่าง DMM)" xfId="19"/>
  </cellStyles>
  <dxfs count="0"/>
  <tableStyles count="0" defaultTableStyle="TableStyleMedium2" defaultPivotStyle="PivotStyleLight16"/>
  <colors>
    <mruColors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checked="Checked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28575</xdr:colOff>
          <xdr:row>3</xdr:row>
          <xdr:rowOff>95250</xdr:rowOff>
        </xdr:from>
        <xdr:to>
          <xdr:col>17</xdr:col>
          <xdr:colOff>247650</xdr:colOff>
          <xdr:row>4</xdr:row>
          <xdr:rowOff>19050</xdr:rowOff>
        </xdr:to>
        <xdr:sp macro="" textlink="">
          <xdr:nvSpPr>
            <xdr:cNvPr id="2060" name="Check Box 12" hidden="1">
              <a:extLst>
                <a:ext uri="{63B3BB69-23CF-44E3-9099-C40C66FF867C}">
                  <a14:compatExt spid="_x0000_s2060"/>
                </a:ext>
                <a:ext uri="{FF2B5EF4-FFF2-40B4-BE49-F238E27FC236}">
                  <a16:creationId xmlns:a16="http://schemas.microsoft.com/office/drawing/2014/main" id="{00000000-0008-0000-0000-00000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3</xdr:row>
          <xdr:rowOff>66675</xdr:rowOff>
        </xdr:from>
        <xdr:to>
          <xdr:col>13</xdr:col>
          <xdr:colOff>228600</xdr:colOff>
          <xdr:row>4</xdr:row>
          <xdr:rowOff>38100</xdr:rowOff>
        </xdr:to>
        <xdr:sp macro="" textlink="">
          <xdr:nvSpPr>
            <xdr:cNvPr id="2061" name="Check Box 13" hidden="1">
              <a:extLst>
                <a:ext uri="{63B3BB69-23CF-44E3-9099-C40C66FF867C}">
                  <a14:compatExt spid="_x0000_s2061"/>
                </a:ext>
                <a:ext uri="{FF2B5EF4-FFF2-40B4-BE49-F238E27FC236}">
                  <a16:creationId xmlns:a16="http://schemas.microsoft.com/office/drawing/2014/main" id="{00000000-0008-0000-0000-00000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8</xdr:row>
          <xdr:rowOff>76200</xdr:rowOff>
        </xdr:from>
        <xdr:to>
          <xdr:col>6</xdr:col>
          <xdr:colOff>209550</xdr:colOff>
          <xdr:row>9</xdr:row>
          <xdr:rowOff>28575</xdr:rowOff>
        </xdr:to>
        <xdr:sp macro="" textlink="">
          <xdr:nvSpPr>
            <xdr:cNvPr id="2062" name="Check Box 14" hidden="1">
              <a:extLst>
                <a:ext uri="{63B3BB69-23CF-44E3-9099-C40C66FF867C}">
                  <a14:compatExt spid="_x0000_s2062"/>
                </a:ext>
                <a:ext uri="{FF2B5EF4-FFF2-40B4-BE49-F238E27FC236}">
                  <a16:creationId xmlns:a16="http://schemas.microsoft.com/office/drawing/2014/main" id="{00000000-0008-0000-0000-00000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9525</xdr:colOff>
          <xdr:row>8</xdr:row>
          <xdr:rowOff>76200</xdr:rowOff>
        </xdr:from>
        <xdr:to>
          <xdr:col>10</xdr:col>
          <xdr:colOff>200025</xdr:colOff>
          <xdr:row>9</xdr:row>
          <xdr:rowOff>28575</xdr:rowOff>
        </xdr:to>
        <xdr:sp macro="" textlink="">
          <xdr:nvSpPr>
            <xdr:cNvPr id="2063" name="Check Box 15" hidden="1">
              <a:extLst>
                <a:ext uri="{63B3BB69-23CF-44E3-9099-C40C66FF867C}">
                  <a14:compatExt spid="_x0000_s2063"/>
                </a:ext>
                <a:ext uri="{FF2B5EF4-FFF2-40B4-BE49-F238E27FC236}">
                  <a16:creationId xmlns:a16="http://schemas.microsoft.com/office/drawing/2014/main" id="{00000000-0008-0000-0000-00000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28575</xdr:colOff>
          <xdr:row>3</xdr:row>
          <xdr:rowOff>95250</xdr:rowOff>
        </xdr:from>
        <xdr:to>
          <xdr:col>17</xdr:col>
          <xdr:colOff>247650</xdr:colOff>
          <xdr:row>4</xdr:row>
          <xdr:rowOff>19050</xdr:rowOff>
        </xdr:to>
        <xdr:sp macro="" textlink="">
          <xdr:nvSpPr>
            <xdr:cNvPr id="20481" name="Check Box 1" hidden="1">
              <a:extLst>
                <a:ext uri="{63B3BB69-23CF-44E3-9099-C40C66FF867C}">
                  <a14:compatExt spid="_x0000_s20481"/>
                </a:ext>
                <a:ext uri="{FF2B5EF4-FFF2-40B4-BE49-F238E27FC236}">
                  <a16:creationId xmlns:a16="http://schemas.microsoft.com/office/drawing/2014/main" id="{00000000-0008-0000-0100-000001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3</xdr:row>
          <xdr:rowOff>66675</xdr:rowOff>
        </xdr:from>
        <xdr:to>
          <xdr:col>13</xdr:col>
          <xdr:colOff>228600</xdr:colOff>
          <xdr:row>4</xdr:row>
          <xdr:rowOff>38100</xdr:rowOff>
        </xdr:to>
        <xdr:sp macro="" textlink="">
          <xdr:nvSpPr>
            <xdr:cNvPr id="20482" name="Check Box 2" hidden="1">
              <a:extLst>
                <a:ext uri="{63B3BB69-23CF-44E3-9099-C40C66FF867C}">
                  <a14:compatExt spid="_x0000_s20482"/>
                </a:ext>
                <a:ext uri="{FF2B5EF4-FFF2-40B4-BE49-F238E27FC236}">
                  <a16:creationId xmlns:a16="http://schemas.microsoft.com/office/drawing/2014/main" id="{00000000-0008-0000-0100-000002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8</xdr:row>
          <xdr:rowOff>76200</xdr:rowOff>
        </xdr:from>
        <xdr:to>
          <xdr:col>6</xdr:col>
          <xdr:colOff>209550</xdr:colOff>
          <xdr:row>9</xdr:row>
          <xdr:rowOff>28575</xdr:rowOff>
        </xdr:to>
        <xdr:sp macro="" textlink="">
          <xdr:nvSpPr>
            <xdr:cNvPr id="20483" name="Check Box 3" hidden="1">
              <a:extLst>
                <a:ext uri="{63B3BB69-23CF-44E3-9099-C40C66FF867C}">
                  <a14:compatExt spid="_x0000_s20483"/>
                </a:ext>
                <a:ext uri="{FF2B5EF4-FFF2-40B4-BE49-F238E27FC236}">
                  <a16:creationId xmlns:a16="http://schemas.microsoft.com/office/drawing/2014/main" id="{00000000-0008-0000-0100-000003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9525</xdr:colOff>
          <xdr:row>8</xdr:row>
          <xdr:rowOff>76200</xdr:rowOff>
        </xdr:from>
        <xdr:to>
          <xdr:col>10</xdr:col>
          <xdr:colOff>200025</xdr:colOff>
          <xdr:row>9</xdr:row>
          <xdr:rowOff>28575</xdr:rowOff>
        </xdr:to>
        <xdr:sp macro="" textlink="">
          <xdr:nvSpPr>
            <xdr:cNvPr id="20484" name="Check Box 4" hidden="1">
              <a:extLst>
                <a:ext uri="{63B3BB69-23CF-44E3-9099-C40C66FF867C}">
                  <a14:compatExt spid="_x0000_s20484"/>
                </a:ext>
                <a:ext uri="{FF2B5EF4-FFF2-40B4-BE49-F238E27FC236}">
                  <a16:creationId xmlns:a16="http://schemas.microsoft.com/office/drawing/2014/main" id="{00000000-0008-0000-0100-000004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24</xdr:col>
      <xdr:colOff>0</xdr:colOff>
      <xdr:row>37</xdr:row>
      <xdr:rowOff>0</xdr:rowOff>
    </xdr:from>
    <xdr:ext cx="18531" cy="548483"/>
    <xdr:sp macro="" textlink="">
      <xdr:nvSpPr>
        <xdr:cNvPr id="2" name="Text Box 387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>
          <a:spLocks noChangeArrowheads="1"/>
        </xdr:cNvSpPr>
      </xdr:nvSpPr>
      <xdr:spPr bwMode="auto">
        <a:xfrm>
          <a:off x="8353425" y="85534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24</xdr:col>
      <xdr:colOff>0</xdr:colOff>
      <xdr:row>37</xdr:row>
      <xdr:rowOff>0</xdr:rowOff>
    </xdr:from>
    <xdr:ext cx="18531" cy="548483"/>
    <xdr:sp macro="" textlink="">
      <xdr:nvSpPr>
        <xdr:cNvPr id="3" name="Text Box 3871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>
          <a:spLocks noChangeArrowheads="1"/>
        </xdr:cNvSpPr>
      </xdr:nvSpPr>
      <xdr:spPr bwMode="auto">
        <a:xfrm>
          <a:off x="8353425" y="85534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24</xdr:col>
      <xdr:colOff>0</xdr:colOff>
      <xdr:row>37</xdr:row>
      <xdr:rowOff>0</xdr:rowOff>
    </xdr:from>
    <xdr:ext cx="18531" cy="548483"/>
    <xdr:sp macro="" textlink="">
      <xdr:nvSpPr>
        <xdr:cNvPr id="4" name="Text Box 3871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 txBox="1">
          <a:spLocks noChangeArrowheads="1"/>
        </xdr:cNvSpPr>
      </xdr:nvSpPr>
      <xdr:spPr bwMode="auto">
        <a:xfrm>
          <a:off x="8353425" y="85534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24</xdr:col>
      <xdr:colOff>0</xdr:colOff>
      <xdr:row>37</xdr:row>
      <xdr:rowOff>0</xdr:rowOff>
    </xdr:from>
    <xdr:ext cx="18531" cy="548483"/>
    <xdr:sp macro="" textlink="">
      <xdr:nvSpPr>
        <xdr:cNvPr id="5" name="Text Box 3871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 txBox="1">
          <a:spLocks noChangeArrowheads="1"/>
        </xdr:cNvSpPr>
      </xdr:nvSpPr>
      <xdr:spPr bwMode="auto">
        <a:xfrm>
          <a:off x="8353425" y="85534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24</xdr:col>
      <xdr:colOff>0</xdr:colOff>
      <xdr:row>37</xdr:row>
      <xdr:rowOff>0</xdr:rowOff>
    </xdr:from>
    <xdr:ext cx="18531" cy="548483"/>
    <xdr:sp macro="" textlink="">
      <xdr:nvSpPr>
        <xdr:cNvPr id="6" name="Text Box 3871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 txBox="1">
          <a:spLocks noChangeArrowheads="1"/>
        </xdr:cNvSpPr>
      </xdr:nvSpPr>
      <xdr:spPr bwMode="auto">
        <a:xfrm>
          <a:off x="8353425" y="85534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24</xdr:col>
      <xdr:colOff>0</xdr:colOff>
      <xdr:row>37</xdr:row>
      <xdr:rowOff>0</xdr:rowOff>
    </xdr:from>
    <xdr:ext cx="18531" cy="548483"/>
    <xdr:sp macro="" textlink="">
      <xdr:nvSpPr>
        <xdr:cNvPr id="7" name="Text Box 3871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 txBox="1">
          <a:spLocks noChangeArrowheads="1"/>
        </xdr:cNvSpPr>
      </xdr:nvSpPr>
      <xdr:spPr bwMode="auto">
        <a:xfrm>
          <a:off x="8353425" y="85534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24</xdr:col>
      <xdr:colOff>0</xdr:colOff>
      <xdr:row>37</xdr:row>
      <xdr:rowOff>0</xdr:rowOff>
    </xdr:from>
    <xdr:ext cx="18531" cy="548483"/>
    <xdr:sp macro="" textlink="">
      <xdr:nvSpPr>
        <xdr:cNvPr id="8" name="Text Box 3871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 txBox="1">
          <a:spLocks noChangeArrowheads="1"/>
        </xdr:cNvSpPr>
      </xdr:nvSpPr>
      <xdr:spPr bwMode="auto">
        <a:xfrm>
          <a:off x="8353425" y="85534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24</xdr:col>
      <xdr:colOff>0</xdr:colOff>
      <xdr:row>37</xdr:row>
      <xdr:rowOff>0</xdr:rowOff>
    </xdr:from>
    <xdr:ext cx="18531" cy="548483"/>
    <xdr:sp macro="" textlink="">
      <xdr:nvSpPr>
        <xdr:cNvPr id="9" name="Text Box 3871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 txBox="1">
          <a:spLocks noChangeArrowheads="1"/>
        </xdr:cNvSpPr>
      </xdr:nvSpPr>
      <xdr:spPr bwMode="auto">
        <a:xfrm>
          <a:off x="8353425" y="85534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24</xdr:col>
      <xdr:colOff>0</xdr:colOff>
      <xdr:row>37</xdr:row>
      <xdr:rowOff>0</xdr:rowOff>
    </xdr:from>
    <xdr:ext cx="18531" cy="548483"/>
    <xdr:sp macro="" textlink="">
      <xdr:nvSpPr>
        <xdr:cNvPr id="10" name="Text Box 3871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 txBox="1">
          <a:spLocks noChangeArrowheads="1"/>
        </xdr:cNvSpPr>
      </xdr:nvSpPr>
      <xdr:spPr bwMode="auto">
        <a:xfrm>
          <a:off x="8353425" y="85534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24</xdr:col>
      <xdr:colOff>0</xdr:colOff>
      <xdr:row>37</xdr:row>
      <xdr:rowOff>0</xdr:rowOff>
    </xdr:from>
    <xdr:ext cx="18531" cy="548483"/>
    <xdr:sp macro="" textlink="">
      <xdr:nvSpPr>
        <xdr:cNvPr id="11" name="Text Box 3871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 txBox="1">
          <a:spLocks noChangeArrowheads="1"/>
        </xdr:cNvSpPr>
      </xdr:nvSpPr>
      <xdr:spPr bwMode="auto">
        <a:xfrm>
          <a:off x="8353425" y="85534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24</xdr:col>
      <xdr:colOff>0</xdr:colOff>
      <xdr:row>37</xdr:row>
      <xdr:rowOff>0</xdr:rowOff>
    </xdr:from>
    <xdr:ext cx="18531" cy="548483"/>
    <xdr:sp macro="" textlink="">
      <xdr:nvSpPr>
        <xdr:cNvPr id="12" name="Text Box 387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 txBox="1">
          <a:spLocks noChangeArrowheads="1"/>
        </xdr:cNvSpPr>
      </xdr:nvSpPr>
      <xdr:spPr bwMode="auto">
        <a:xfrm>
          <a:off x="8353425" y="85534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24</xdr:col>
      <xdr:colOff>0</xdr:colOff>
      <xdr:row>37</xdr:row>
      <xdr:rowOff>0</xdr:rowOff>
    </xdr:from>
    <xdr:ext cx="18531" cy="548483"/>
    <xdr:sp macro="" textlink="">
      <xdr:nvSpPr>
        <xdr:cNvPr id="13" name="Text Box 3871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 txBox="1">
          <a:spLocks noChangeArrowheads="1"/>
        </xdr:cNvSpPr>
      </xdr:nvSpPr>
      <xdr:spPr bwMode="auto">
        <a:xfrm>
          <a:off x="8353425" y="85534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24</xdr:col>
      <xdr:colOff>0</xdr:colOff>
      <xdr:row>37</xdr:row>
      <xdr:rowOff>0</xdr:rowOff>
    </xdr:from>
    <xdr:ext cx="18531" cy="548483"/>
    <xdr:sp macro="" textlink="">
      <xdr:nvSpPr>
        <xdr:cNvPr id="14" name="Text Box 3871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 txBox="1">
          <a:spLocks noChangeArrowheads="1"/>
        </xdr:cNvSpPr>
      </xdr:nvSpPr>
      <xdr:spPr bwMode="auto">
        <a:xfrm>
          <a:off x="8353425" y="85534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24</xdr:col>
      <xdr:colOff>0</xdr:colOff>
      <xdr:row>37</xdr:row>
      <xdr:rowOff>0</xdr:rowOff>
    </xdr:from>
    <xdr:ext cx="18531" cy="548483"/>
    <xdr:sp macro="" textlink="">
      <xdr:nvSpPr>
        <xdr:cNvPr id="15" name="Text Box 3871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 txBox="1">
          <a:spLocks noChangeArrowheads="1"/>
        </xdr:cNvSpPr>
      </xdr:nvSpPr>
      <xdr:spPr bwMode="auto">
        <a:xfrm>
          <a:off x="8353425" y="85534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24</xdr:col>
      <xdr:colOff>0</xdr:colOff>
      <xdr:row>37</xdr:row>
      <xdr:rowOff>0</xdr:rowOff>
    </xdr:from>
    <xdr:ext cx="18531" cy="548483"/>
    <xdr:sp macro="" textlink="">
      <xdr:nvSpPr>
        <xdr:cNvPr id="16" name="Text Box 3871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SpPr txBox="1">
          <a:spLocks noChangeArrowheads="1"/>
        </xdr:cNvSpPr>
      </xdr:nvSpPr>
      <xdr:spPr bwMode="auto">
        <a:xfrm>
          <a:off x="8353425" y="85534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24</xdr:col>
      <xdr:colOff>0</xdr:colOff>
      <xdr:row>37</xdr:row>
      <xdr:rowOff>0</xdr:rowOff>
    </xdr:from>
    <xdr:ext cx="18531" cy="548483"/>
    <xdr:sp macro="" textlink="">
      <xdr:nvSpPr>
        <xdr:cNvPr id="17" name="Text Box 3871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SpPr txBox="1">
          <a:spLocks noChangeArrowheads="1"/>
        </xdr:cNvSpPr>
      </xdr:nvSpPr>
      <xdr:spPr bwMode="auto">
        <a:xfrm>
          <a:off x="8353425" y="85534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24</xdr:col>
      <xdr:colOff>0</xdr:colOff>
      <xdr:row>37</xdr:row>
      <xdr:rowOff>0</xdr:rowOff>
    </xdr:from>
    <xdr:ext cx="18531" cy="548483"/>
    <xdr:sp macro="" textlink="">
      <xdr:nvSpPr>
        <xdr:cNvPr id="18" name="Text Box 3871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SpPr txBox="1">
          <a:spLocks noChangeArrowheads="1"/>
        </xdr:cNvSpPr>
      </xdr:nvSpPr>
      <xdr:spPr bwMode="auto">
        <a:xfrm>
          <a:off x="8353425" y="85534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24</xdr:col>
      <xdr:colOff>0</xdr:colOff>
      <xdr:row>37</xdr:row>
      <xdr:rowOff>0</xdr:rowOff>
    </xdr:from>
    <xdr:ext cx="18531" cy="548483"/>
    <xdr:sp macro="" textlink="">
      <xdr:nvSpPr>
        <xdr:cNvPr id="19" name="Text Box 3871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SpPr txBox="1">
          <a:spLocks noChangeArrowheads="1"/>
        </xdr:cNvSpPr>
      </xdr:nvSpPr>
      <xdr:spPr bwMode="auto">
        <a:xfrm>
          <a:off x="8353425" y="85534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24</xdr:col>
      <xdr:colOff>0</xdr:colOff>
      <xdr:row>37</xdr:row>
      <xdr:rowOff>0</xdr:rowOff>
    </xdr:from>
    <xdr:ext cx="18531" cy="548483"/>
    <xdr:sp macro="" textlink="">
      <xdr:nvSpPr>
        <xdr:cNvPr id="20" name="Text Box 3871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SpPr txBox="1">
          <a:spLocks noChangeArrowheads="1"/>
        </xdr:cNvSpPr>
      </xdr:nvSpPr>
      <xdr:spPr bwMode="auto">
        <a:xfrm>
          <a:off x="8353425" y="85534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24</xdr:col>
      <xdr:colOff>0</xdr:colOff>
      <xdr:row>37</xdr:row>
      <xdr:rowOff>0</xdr:rowOff>
    </xdr:from>
    <xdr:ext cx="18531" cy="548483"/>
    <xdr:sp macro="" textlink="">
      <xdr:nvSpPr>
        <xdr:cNvPr id="21" name="Text Box 3871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SpPr txBox="1">
          <a:spLocks noChangeArrowheads="1"/>
        </xdr:cNvSpPr>
      </xdr:nvSpPr>
      <xdr:spPr bwMode="auto">
        <a:xfrm>
          <a:off x="8353425" y="85534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24</xdr:col>
      <xdr:colOff>0</xdr:colOff>
      <xdr:row>37</xdr:row>
      <xdr:rowOff>0</xdr:rowOff>
    </xdr:from>
    <xdr:ext cx="18531" cy="548483"/>
    <xdr:sp macro="" textlink="">
      <xdr:nvSpPr>
        <xdr:cNvPr id="22" name="Text Box 3871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SpPr txBox="1">
          <a:spLocks noChangeArrowheads="1"/>
        </xdr:cNvSpPr>
      </xdr:nvSpPr>
      <xdr:spPr bwMode="auto">
        <a:xfrm>
          <a:off x="8353425" y="85534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24</xdr:col>
      <xdr:colOff>0</xdr:colOff>
      <xdr:row>37</xdr:row>
      <xdr:rowOff>0</xdr:rowOff>
    </xdr:from>
    <xdr:ext cx="18531" cy="548483"/>
    <xdr:sp macro="" textlink="">
      <xdr:nvSpPr>
        <xdr:cNvPr id="23" name="Text Box 3871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SpPr txBox="1">
          <a:spLocks noChangeArrowheads="1"/>
        </xdr:cNvSpPr>
      </xdr:nvSpPr>
      <xdr:spPr bwMode="auto">
        <a:xfrm>
          <a:off x="8353425" y="85534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24</xdr:col>
      <xdr:colOff>0</xdr:colOff>
      <xdr:row>37</xdr:row>
      <xdr:rowOff>0</xdr:rowOff>
    </xdr:from>
    <xdr:ext cx="18531" cy="548483"/>
    <xdr:sp macro="" textlink="">
      <xdr:nvSpPr>
        <xdr:cNvPr id="24" name="Text Box 3871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SpPr txBox="1">
          <a:spLocks noChangeArrowheads="1"/>
        </xdr:cNvSpPr>
      </xdr:nvSpPr>
      <xdr:spPr bwMode="auto">
        <a:xfrm>
          <a:off x="8353425" y="85534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24</xdr:col>
      <xdr:colOff>0</xdr:colOff>
      <xdr:row>37</xdr:row>
      <xdr:rowOff>0</xdr:rowOff>
    </xdr:from>
    <xdr:ext cx="18531" cy="548483"/>
    <xdr:sp macro="" textlink="">
      <xdr:nvSpPr>
        <xdr:cNvPr id="25" name="Text Box 3871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SpPr txBox="1">
          <a:spLocks noChangeArrowheads="1"/>
        </xdr:cNvSpPr>
      </xdr:nvSpPr>
      <xdr:spPr bwMode="auto">
        <a:xfrm>
          <a:off x="8353425" y="85534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1_SP_TM_moo\CMC\Z.Generate%20CP\Z.Packet\Temperature\01_Temperature%20Controlled%20Chamber%20%20(0%20to%20200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BACK%20UP%20MY%20COM/CMC/01_Dimension/SP-CPD-04-31_Profile%20Projector%20X,%20Y(up%20to%20410mm),%20Angl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Record(50)"/>
      <sheetName val="Data Record(100)"/>
      <sheetName val="Data Record(150)"/>
      <sheetName val="Data Record(200)"/>
      <sheetName val="Certificate"/>
      <sheetName val="Report"/>
      <sheetName val="Result"/>
      <sheetName val="Uncertainty Budget 0 to 200 C"/>
      <sheetName val="Uncert of STD"/>
    </sheetNames>
    <sheetDataSet>
      <sheetData sheetId="0" refreshError="1">
        <row r="1">
          <cell r="Q1" t="str">
            <v>SPR16010009</v>
          </cell>
        </row>
        <row r="2">
          <cell r="Q2">
            <v>42370</v>
          </cell>
          <cell r="AA2">
            <v>42370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Record(Angle)"/>
      <sheetName val="Uncertainty Budget (Angle)"/>
      <sheetName val="Data Record(length)"/>
      <sheetName val="Uncertainty Budget (Length)"/>
      <sheetName val="Cert STD"/>
    </sheetNames>
    <sheetDataSet>
      <sheetData sheetId="0"/>
      <sheetData sheetId="1"/>
      <sheetData sheetId="2"/>
      <sheetData sheetId="3"/>
      <sheetData sheetId="4">
        <row r="4">
          <cell r="U4">
            <v>12</v>
          </cell>
        </row>
        <row r="5">
          <cell r="U5">
            <v>12</v>
          </cell>
        </row>
        <row r="6">
          <cell r="U6">
            <v>12</v>
          </cell>
        </row>
        <row r="7">
          <cell r="U7">
            <v>12</v>
          </cell>
        </row>
        <row r="8">
          <cell r="U8">
            <v>12</v>
          </cell>
        </row>
        <row r="9">
          <cell r="U9">
            <v>12</v>
          </cell>
        </row>
        <row r="10">
          <cell r="U10">
            <v>12</v>
          </cell>
        </row>
        <row r="11">
          <cell r="U11">
            <v>12</v>
          </cell>
        </row>
        <row r="12">
          <cell r="U12">
            <v>12</v>
          </cell>
        </row>
        <row r="13">
          <cell r="U13">
            <v>12</v>
          </cell>
        </row>
        <row r="14">
          <cell r="U14">
            <v>12</v>
          </cell>
        </row>
        <row r="15">
          <cell r="U15">
            <v>12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7.xml"/><Relationship Id="rId5" Type="http://schemas.openxmlformats.org/officeDocument/2006/relationships/ctrlProp" Target="../ctrlProps/ctrlProp6.xml"/><Relationship Id="rId4" Type="http://schemas.openxmlformats.org/officeDocument/2006/relationships/ctrlProp" Target="../ctrlProps/ctrlProp5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AJ91"/>
  <sheetViews>
    <sheetView view="pageBreakPreview" topLeftCell="A25" zoomScaleNormal="100" zoomScaleSheetLayoutView="100" workbookViewId="0">
      <selection activeCell="V32" sqref="V32:Y42"/>
    </sheetView>
  </sheetViews>
  <sheetFormatPr defaultColWidth="9" defaultRowHeight="12"/>
  <cols>
    <col min="1" max="47" width="3.85546875" style="141" customWidth="1"/>
    <col min="48" max="96" width="4.140625" style="141" customWidth="1"/>
    <col min="97" max="16384" width="9" style="141"/>
  </cols>
  <sheetData>
    <row r="1" spans="1:36" ht="21" customHeight="1">
      <c r="A1" s="280" t="s">
        <v>41</v>
      </c>
      <c r="B1" s="280"/>
      <c r="C1" s="280"/>
      <c r="D1" s="280"/>
      <c r="E1" s="280"/>
      <c r="F1" s="280"/>
      <c r="G1" s="280"/>
      <c r="H1" s="280"/>
      <c r="I1" s="280"/>
      <c r="J1" s="142" t="s">
        <v>67</v>
      </c>
      <c r="M1" s="142"/>
      <c r="N1" s="283" t="s">
        <v>94</v>
      </c>
      <c r="O1" s="283"/>
      <c r="P1" s="283"/>
      <c r="Q1" s="283"/>
      <c r="R1" s="143"/>
      <c r="S1" s="143"/>
      <c r="T1" s="143"/>
      <c r="U1" s="143" t="s">
        <v>68</v>
      </c>
      <c r="V1" s="143"/>
      <c r="W1" s="232">
        <v>1</v>
      </c>
      <c r="X1" s="235" t="s">
        <v>69</v>
      </c>
      <c r="Y1" s="232">
        <v>1</v>
      </c>
      <c r="AB1" s="143"/>
      <c r="AC1" s="143"/>
      <c r="AD1" s="143"/>
      <c r="AE1" s="143"/>
      <c r="AF1" s="143"/>
      <c r="AG1" s="143"/>
      <c r="AH1" s="143"/>
      <c r="AI1" s="143"/>
      <c r="AJ1" s="143"/>
    </row>
    <row r="2" spans="1:36" s="15" customFormat="1" ht="21" customHeight="1">
      <c r="A2" s="280"/>
      <c r="B2" s="280"/>
      <c r="C2" s="280"/>
      <c r="D2" s="280"/>
      <c r="E2" s="280"/>
      <c r="F2" s="280"/>
      <c r="G2" s="280"/>
      <c r="H2" s="280"/>
      <c r="I2" s="280"/>
      <c r="J2" s="143" t="s">
        <v>70</v>
      </c>
      <c r="M2" s="142"/>
      <c r="N2" s="284">
        <v>42350</v>
      </c>
      <c r="O2" s="284"/>
      <c r="P2" s="284"/>
      <c r="Q2" s="284"/>
      <c r="R2" s="143" t="s">
        <v>71</v>
      </c>
      <c r="T2" s="143"/>
      <c r="V2" s="285">
        <v>42350</v>
      </c>
      <c r="W2" s="285"/>
      <c r="X2" s="285"/>
      <c r="Y2" s="285"/>
      <c r="Z2" s="143"/>
      <c r="AA2" s="143"/>
      <c r="AB2" s="143"/>
      <c r="AC2" s="143"/>
      <c r="AD2" s="143"/>
      <c r="AE2" s="143"/>
      <c r="AF2" s="143"/>
      <c r="AG2" s="143"/>
      <c r="AH2" s="143"/>
      <c r="AI2" s="143"/>
      <c r="AJ2" s="143"/>
    </row>
    <row r="3" spans="1:36" s="15" customFormat="1" ht="21" customHeight="1">
      <c r="A3" s="281" t="s">
        <v>72</v>
      </c>
      <c r="B3" s="281"/>
      <c r="C3" s="281"/>
      <c r="D3" s="281"/>
      <c r="E3" s="281"/>
      <c r="F3" s="281"/>
      <c r="G3" s="281"/>
      <c r="H3" s="281"/>
      <c r="I3" s="281"/>
      <c r="J3" s="142" t="s">
        <v>73</v>
      </c>
      <c r="M3" s="142"/>
      <c r="N3" s="142"/>
      <c r="O3" s="238">
        <v>20</v>
      </c>
      <c r="P3" s="144" t="s">
        <v>87</v>
      </c>
      <c r="Q3" s="232">
        <v>50</v>
      </c>
      <c r="R3" s="145" t="s">
        <v>74</v>
      </c>
      <c r="T3" s="143"/>
      <c r="U3" s="143"/>
      <c r="W3" s="142"/>
      <c r="X3" s="142"/>
      <c r="Y3" s="142"/>
      <c r="Z3" s="142"/>
      <c r="AA3" s="142"/>
      <c r="AB3" s="143"/>
      <c r="AC3" s="143"/>
      <c r="AD3" s="143"/>
      <c r="AE3" s="143"/>
      <c r="AF3" s="143"/>
      <c r="AG3" s="143"/>
      <c r="AH3" s="143"/>
      <c r="AI3" s="143"/>
      <c r="AJ3" s="143"/>
    </row>
    <row r="4" spans="1:36" s="15" customFormat="1" ht="21" customHeight="1">
      <c r="A4" s="282" t="s">
        <v>88</v>
      </c>
      <c r="B4" s="282"/>
      <c r="C4" s="282"/>
      <c r="D4" s="282"/>
      <c r="E4" s="282"/>
      <c r="F4" s="282"/>
      <c r="G4" s="282"/>
      <c r="H4" s="282"/>
      <c r="I4" s="282"/>
      <c r="J4" s="142" t="s">
        <v>42</v>
      </c>
      <c r="M4" s="142"/>
      <c r="N4" s="142"/>
      <c r="O4" s="142" t="s">
        <v>75</v>
      </c>
      <c r="P4" s="142"/>
      <c r="R4" s="142"/>
      <c r="S4" s="142" t="s">
        <v>76</v>
      </c>
      <c r="T4" s="142"/>
      <c r="U4" s="142"/>
      <c r="V4" s="142"/>
      <c r="W4" s="142"/>
      <c r="X4" s="142"/>
      <c r="Z4" s="142"/>
      <c r="AA4" s="142"/>
      <c r="AB4" s="143"/>
      <c r="AC4" s="143"/>
      <c r="AD4" s="143"/>
      <c r="AE4" s="143"/>
      <c r="AF4" s="143"/>
      <c r="AG4" s="143"/>
      <c r="AH4" s="143"/>
      <c r="AI4" s="143"/>
      <c r="AJ4" s="143"/>
    </row>
    <row r="5" spans="1:36" s="15" customFormat="1" ht="21" customHeight="1">
      <c r="A5" s="146" t="s">
        <v>77</v>
      </c>
      <c r="B5" s="88"/>
      <c r="C5" s="88"/>
      <c r="D5" s="88"/>
      <c r="E5" s="88"/>
      <c r="F5" s="286" t="s">
        <v>96</v>
      </c>
      <c r="G5" s="286"/>
      <c r="H5" s="286"/>
      <c r="I5" s="286"/>
      <c r="J5" s="286"/>
      <c r="K5" s="286"/>
      <c r="L5" s="286"/>
      <c r="M5" s="286"/>
      <c r="N5" s="286"/>
      <c r="O5" s="286"/>
      <c r="P5" s="286"/>
      <c r="Q5" s="286"/>
      <c r="R5" s="286"/>
      <c r="S5" s="286"/>
      <c r="T5" s="286"/>
      <c r="U5" s="286"/>
      <c r="V5" s="88"/>
      <c r="W5" s="88"/>
      <c r="X5" s="88"/>
      <c r="Y5" s="88"/>
      <c r="Z5" s="88"/>
      <c r="AA5" s="88"/>
      <c r="AB5" s="143"/>
      <c r="AC5" s="143"/>
      <c r="AD5" s="143"/>
      <c r="AE5" s="143"/>
      <c r="AF5" s="143"/>
      <c r="AG5" s="143"/>
      <c r="AH5" s="143"/>
      <c r="AI5" s="143"/>
      <c r="AJ5" s="143"/>
    </row>
    <row r="6" spans="1:36" s="15" customFormat="1" ht="21" customHeight="1">
      <c r="A6" s="146" t="s">
        <v>78</v>
      </c>
      <c r="B6" s="88"/>
      <c r="C6" s="88"/>
      <c r="D6" s="88"/>
      <c r="E6" s="88"/>
      <c r="F6" s="287" t="s">
        <v>88</v>
      </c>
      <c r="G6" s="287"/>
      <c r="H6" s="287"/>
      <c r="I6" s="287"/>
      <c r="J6" s="287"/>
      <c r="K6" s="287"/>
      <c r="L6" s="287"/>
      <c r="M6" s="287"/>
      <c r="N6" s="287"/>
      <c r="O6" s="147" t="s">
        <v>79</v>
      </c>
      <c r="Q6" s="148"/>
      <c r="R6" s="87"/>
      <c r="S6" s="286" t="s">
        <v>112</v>
      </c>
      <c r="T6" s="286"/>
      <c r="U6" s="286"/>
      <c r="V6" s="286"/>
      <c r="W6" s="286"/>
      <c r="X6" s="286"/>
      <c r="Y6" s="88"/>
      <c r="Z6" s="88"/>
      <c r="AA6" s="88"/>
      <c r="AB6" s="143"/>
      <c r="AC6" s="143"/>
      <c r="AD6" s="143"/>
      <c r="AE6" s="143"/>
      <c r="AF6" s="143"/>
      <c r="AG6" s="143"/>
      <c r="AH6" s="143"/>
      <c r="AI6" s="143"/>
      <c r="AJ6" s="143"/>
    </row>
    <row r="7" spans="1:36" s="15" customFormat="1" ht="21" customHeight="1">
      <c r="A7" s="146" t="s">
        <v>43</v>
      </c>
      <c r="B7" s="87"/>
      <c r="C7" s="286">
        <v>123</v>
      </c>
      <c r="D7" s="286"/>
      <c r="E7" s="286"/>
      <c r="F7" s="286"/>
      <c r="G7" s="286"/>
      <c r="H7" s="286"/>
      <c r="I7" s="286"/>
      <c r="J7" s="147" t="s">
        <v>80</v>
      </c>
      <c r="K7" s="147"/>
      <c r="L7" s="147"/>
      <c r="M7" s="286">
        <v>456</v>
      </c>
      <c r="N7" s="286"/>
      <c r="O7" s="286"/>
      <c r="P7" s="286"/>
      <c r="Q7" s="286"/>
      <c r="R7" s="286"/>
      <c r="S7" s="146" t="s">
        <v>44</v>
      </c>
      <c r="T7" s="148"/>
      <c r="U7" s="287">
        <v>789</v>
      </c>
      <c r="V7" s="287"/>
      <c r="W7" s="287"/>
      <c r="X7" s="287"/>
      <c r="Y7" s="88"/>
      <c r="Z7" s="88"/>
      <c r="AA7" s="88"/>
      <c r="AB7" s="143"/>
      <c r="AC7" s="143"/>
      <c r="AD7" s="143"/>
      <c r="AE7" s="143"/>
      <c r="AF7" s="143"/>
      <c r="AG7" s="143"/>
      <c r="AH7" s="143"/>
      <c r="AI7" s="143"/>
      <c r="AJ7" s="143"/>
    </row>
    <row r="8" spans="1:36" s="15" customFormat="1" ht="21" customHeight="1">
      <c r="A8" s="149" t="s">
        <v>81</v>
      </c>
      <c r="B8" s="87"/>
      <c r="C8" s="240" t="s">
        <v>119</v>
      </c>
      <c r="E8" s="239">
        <v>0</v>
      </c>
      <c r="F8" s="234" t="s">
        <v>82</v>
      </c>
      <c r="G8" s="279">
        <v>300</v>
      </c>
      <c r="H8" s="279"/>
      <c r="I8" s="147" t="s">
        <v>7</v>
      </c>
      <c r="K8" s="240" t="s">
        <v>120</v>
      </c>
      <c r="M8" s="239">
        <v>0</v>
      </c>
      <c r="N8" s="234" t="s">
        <v>82</v>
      </c>
      <c r="O8" s="279">
        <v>300</v>
      </c>
      <c r="P8" s="279"/>
      <c r="Q8" s="147" t="s">
        <v>7</v>
      </c>
      <c r="R8" s="148"/>
      <c r="S8" s="149" t="s">
        <v>45</v>
      </c>
      <c r="T8" s="87"/>
      <c r="V8" s="279">
        <v>1E-3</v>
      </c>
      <c r="W8" s="279"/>
      <c r="X8" s="233" t="s">
        <v>7</v>
      </c>
      <c r="Y8" s="88"/>
      <c r="Z8" s="88"/>
      <c r="AA8" s="88"/>
      <c r="AB8" s="143"/>
      <c r="AC8" s="143"/>
      <c r="AD8" s="143"/>
      <c r="AE8" s="143"/>
      <c r="AF8" s="143"/>
      <c r="AG8" s="143"/>
      <c r="AH8" s="143"/>
      <c r="AI8" s="143"/>
      <c r="AJ8" s="143"/>
    </row>
    <row r="9" spans="1:36" s="15" customFormat="1" ht="21" customHeight="1">
      <c r="A9" s="151" t="s">
        <v>83</v>
      </c>
      <c r="B9" s="151"/>
      <c r="C9" s="151"/>
      <c r="D9" s="151"/>
      <c r="E9" s="151"/>
      <c r="F9" s="149"/>
      <c r="G9" s="149"/>
      <c r="H9" s="149" t="s">
        <v>84</v>
      </c>
      <c r="I9" s="87"/>
      <c r="J9" s="152"/>
      <c r="K9" s="87"/>
      <c r="L9" s="149" t="s">
        <v>85</v>
      </c>
      <c r="M9" s="87"/>
      <c r="N9" s="149"/>
      <c r="O9" s="288"/>
      <c r="P9" s="288"/>
      <c r="Q9" s="288"/>
      <c r="R9" s="288"/>
      <c r="S9" s="288"/>
      <c r="T9" s="288"/>
      <c r="U9" s="288"/>
      <c r="V9" s="288"/>
      <c r="W9" s="288"/>
      <c r="X9" s="288"/>
      <c r="Y9" s="146"/>
      <c r="Z9" s="146"/>
      <c r="AA9" s="146"/>
      <c r="AB9" s="143"/>
      <c r="AC9" s="143"/>
      <c r="AD9" s="143"/>
      <c r="AE9" s="143"/>
      <c r="AF9" s="143"/>
      <c r="AG9" s="143"/>
      <c r="AH9" s="143"/>
      <c r="AI9" s="143"/>
      <c r="AJ9" s="143"/>
    </row>
    <row r="10" spans="1:36" s="15" customFormat="1" ht="9.9499999999999993" customHeight="1">
      <c r="A10" s="105"/>
      <c r="B10" s="105"/>
      <c r="C10" s="105"/>
      <c r="D10" s="137"/>
      <c r="E10" s="137"/>
      <c r="F10" s="137"/>
      <c r="G10" s="137"/>
      <c r="H10" s="137"/>
      <c r="I10" s="137"/>
      <c r="J10" s="137"/>
      <c r="K10" s="137"/>
      <c r="L10" s="137"/>
      <c r="M10" s="137"/>
      <c r="N10" s="137"/>
      <c r="O10" s="137"/>
      <c r="P10" s="88"/>
      <c r="Q10" s="88"/>
      <c r="R10" s="88"/>
      <c r="S10" s="88"/>
      <c r="T10" s="88"/>
      <c r="U10" s="88"/>
      <c r="V10" s="88"/>
      <c r="W10" s="88"/>
      <c r="X10" s="88"/>
      <c r="Y10" s="88"/>
      <c r="Z10" s="88"/>
      <c r="AA10" s="87"/>
      <c r="AB10" s="143"/>
      <c r="AC10" s="143"/>
      <c r="AD10" s="143"/>
      <c r="AE10" s="143"/>
      <c r="AF10" s="143"/>
      <c r="AG10" s="143"/>
      <c r="AH10" s="143"/>
      <c r="AI10" s="143"/>
      <c r="AJ10" s="143"/>
    </row>
    <row r="11" spans="1:36" s="15" customFormat="1" ht="18.95" customHeight="1">
      <c r="A11" s="149" t="s">
        <v>46</v>
      </c>
      <c r="B11" s="149"/>
      <c r="C11" s="149"/>
      <c r="D11" s="149"/>
      <c r="E11" s="149"/>
      <c r="F11" s="149"/>
      <c r="G11" s="289"/>
      <c r="H11" s="289"/>
      <c r="I11" s="289"/>
      <c r="J11" s="289"/>
      <c r="K11" s="289"/>
      <c r="L11" s="289"/>
      <c r="M11" s="289"/>
      <c r="N11" s="241"/>
      <c r="P11" s="153" t="s">
        <v>86</v>
      </c>
      <c r="Q11" s="153"/>
      <c r="R11" s="278"/>
      <c r="S11" s="278"/>
      <c r="T11" s="278"/>
      <c r="U11" s="278"/>
      <c r="V11" s="278"/>
      <c r="W11" s="278"/>
      <c r="X11" s="88"/>
      <c r="Y11" s="88"/>
      <c r="Z11" s="88"/>
      <c r="AA11" s="143"/>
      <c r="AB11" s="143"/>
      <c r="AC11" s="143"/>
      <c r="AD11" s="143"/>
      <c r="AE11" s="143"/>
      <c r="AF11" s="143"/>
      <c r="AG11" s="143"/>
      <c r="AH11" s="143"/>
      <c r="AI11" s="143"/>
    </row>
    <row r="12" spans="1:36" s="15" customFormat="1" ht="18.95" customHeight="1">
      <c r="A12" s="149" t="s">
        <v>46</v>
      </c>
      <c r="B12" s="149"/>
      <c r="C12" s="149"/>
      <c r="D12" s="149"/>
      <c r="E12" s="149"/>
      <c r="F12" s="149"/>
      <c r="G12" s="289"/>
      <c r="H12" s="289"/>
      <c r="I12" s="289"/>
      <c r="J12" s="289"/>
      <c r="K12" s="289"/>
      <c r="L12" s="289"/>
      <c r="M12" s="289"/>
      <c r="N12" s="241"/>
      <c r="P12" s="153" t="s">
        <v>86</v>
      </c>
      <c r="Q12" s="153"/>
      <c r="R12" s="278"/>
      <c r="S12" s="278"/>
      <c r="T12" s="278"/>
      <c r="U12" s="278"/>
      <c r="V12" s="278"/>
      <c r="W12" s="278"/>
      <c r="X12" s="88"/>
      <c r="Y12" s="88"/>
      <c r="Z12" s="88"/>
      <c r="AA12" s="143"/>
      <c r="AB12" s="143"/>
      <c r="AC12" s="143"/>
      <c r="AD12" s="143"/>
      <c r="AE12" s="143"/>
      <c r="AF12" s="143"/>
      <c r="AG12" s="143"/>
      <c r="AH12" s="143"/>
      <c r="AI12" s="143"/>
    </row>
    <row r="13" spans="1:36" s="15" customFormat="1" ht="17.100000000000001" customHeight="1">
      <c r="A13" s="149"/>
      <c r="B13" s="149"/>
      <c r="C13" s="149"/>
      <c r="D13" s="149"/>
      <c r="E13" s="149"/>
      <c r="F13" s="149"/>
      <c r="G13" s="140"/>
      <c r="H13" s="140"/>
      <c r="I13" s="140"/>
      <c r="J13" s="140"/>
      <c r="K13" s="140"/>
      <c r="L13" s="140"/>
      <c r="M13" s="140"/>
      <c r="N13" s="140"/>
      <c r="O13" s="87"/>
      <c r="P13" s="146"/>
      <c r="Q13" s="153"/>
      <c r="R13" s="160"/>
      <c r="S13" s="160"/>
      <c r="T13" s="160"/>
      <c r="U13" s="160"/>
      <c r="V13" s="160"/>
      <c r="W13" s="160"/>
      <c r="X13" s="160"/>
      <c r="Y13" s="160"/>
      <c r="Z13" s="160"/>
      <c r="AA13" s="160"/>
      <c r="AB13" s="160"/>
      <c r="AC13" s="143"/>
      <c r="AD13" s="143"/>
      <c r="AE13" s="143"/>
      <c r="AF13" s="143"/>
      <c r="AG13" s="143"/>
      <c r="AH13" s="143"/>
      <c r="AI13" s="143"/>
    </row>
    <row r="14" spans="1:36" s="157" customFormat="1" ht="17.100000000000001" customHeight="1">
      <c r="A14" s="106" t="s">
        <v>89</v>
      </c>
      <c r="C14" s="95"/>
      <c r="D14" s="95"/>
      <c r="E14" s="95"/>
      <c r="F14" s="95"/>
      <c r="G14" s="95"/>
      <c r="H14" s="95"/>
      <c r="I14" s="95"/>
      <c r="J14" s="95"/>
      <c r="K14" s="95"/>
      <c r="L14" s="95"/>
      <c r="M14" s="95"/>
      <c r="N14" s="95"/>
      <c r="O14" s="95"/>
      <c r="P14" s="96"/>
      <c r="Q14" s="96"/>
      <c r="R14" s="96"/>
      <c r="S14" s="96"/>
      <c r="T14" s="96"/>
      <c r="U14" s="96"/>
      <c r="V14" s="96"/>
      <c r="W14" s="158"/>
      <c r="X14" s="158"/>
      <c r="Y14" s="158"/>
      <c r="Z14" s="158"/>
      <c r="AA14" s="96"/>
      <c r="AB14" s="96"/>
      <c r="AC14" s="96"/>
      <c r="AD14" s="96"/>
      <c r="AE14" s="96"/>
      <c r="AF14" s="159"/>
      <c r="AG14" s="159"/>
    </row>
    <row r="15" spans="1:36" s="157" customFormat="1" ht="18.95" customHeight="1">
      <c r="A15" s="290" t="s">
        <v>121</v>
      </c>
      <c r="B15" s="291"/>
      <c r="C15" s="291"/>
      <c r="D15" s="276" t="s">
        <v>122</v>
      </c>
      <c r="E15" s="276"/>
      <c r="F15" s="276"/>
      <c r="G15" s="276"/>
      <c r="H15" s="276"/>
      <c r="I15" s="276"/>
      <c r="J15" s="276"/>
      <c r="K15" s="276"/>
      <c r="L15" s="276"/>
      <c r="M15" s="276"/>
      <c r="N15" s="276"/>
      <c r="O15" s="276"/>
      <c r="P15" s="276" t="s">
        <v>51</v>
      </c>
      <c r="Q15" s="276"/>
      <c r="R15" s="276"/>
      <c r="S15" s="276" t="s">
        <v>52</v>
      </c>
      <c r="T15" s="276"/>
      <c r="U15" s="276"/>
      <c r="V15" s="276" t="s">
        <v>2</v>
      </c>
      <c r="W15" s="276"/>
      <c r="X15" s="276"/>
      <c r="Y15" s="276"/>
    </row>
    <row r="16" spans="1:36" s="157" customFormat="1" ht="18.95" customHeight="1">
      <c r="A16" s="292"/>
      <c r="B16" s="293"/>
      <c r="C16" s="293"/>
      <c r="D16" s="276" t="s">
        <v>47</v>
      </c>
      <c r="E16" s="276"/>
      <c r="F16" s="276"/>
      <c r="G16" s="276" t="s">
        <v>48</v>
      </c>
      <c r="H16" s="276"/>
      <c r="I16" s="276"/>
      <c r="J16" s="276" t="s">
        <v>49</v>
      </c>
      <c r="K16" s="276"/>
      <c r="L16" s="276"/>
      <c r="M16" s="276" t="s">
        <v>50</v>
      </c>
      <c r="N16" s="276"/>
      <c r="O16" s="276"/>
      <c r="P16" s="276"/>
      <c r="Q16" s="276"/>
      <c r="R16" s="276"/>
      <c r="S16" s="276"/>
      <c r="T16" s="276"/>
      <c r="U16" s="276"/>
      <c r="V16" s="276"/>
      <c r="W16" s="276"/>
      <c r="X16" s="276"/>
      <c r="Y16" s="276"/>
    </row>
    <row r="17" spans="1:29" s="157" customFormat="1" ht="21" customHeight="1">
      <c r="A17" s="296">
        <v>0</v>
      </c>
      <c r="B17" s="297"/>
      <c r="C17" s="297"/>
      <c r="D17" s="270">
        <v>0</v>
      </c>
      <c r="E17" s="270"/>
      <c r="F17" s="270"/>
      <c r="G17" s="270">
        <v>0</v>
      </c>
      <c r="H17" s="270"/>
      <c r="I17" s="270"/>
      <c r="J17" s="270">
        <v>0</v>
      </c>
      <c r="K17" s="270"/>
      <c r="L17" s="270"/>
      <c r="M17" s="270">
        <v>0</v>
      </c>
      <c r="N17" s="270"/>
      <c r="O17" s="270"/>
      <c r="P17" s="270">
        <f>AVERAGE(D17:O17)</f>
        <v>0</v>
      </c>
      <c r="Q17" s="270"/>
      <c r="R17" s="270"/>
      <c r="S17" s="271">
        <f>P17-A17</f>
        <v>0</v>
      </c>
      <c r="T17" s="272"/>
      <c r="U17" s="273"/>
      <c r="V17" s="274">
        <f>_xlfn.STDEV.S(D17:O17)/SQRT(4)</f>
        <v>0</v>
      </c>
      <c r="W17" s="275"/>
      <c r="X17" s="275"/>
      <c r="Y17" s="275"/>
      <c r="Z17" s="242"/>
    </row>
    <row r="18" spans="1:29" s="157" customFormat="1" ht="21" customHeight="1">
      <c r="A18" s="294">
        <f>G8*10%</f>
        <v>30</v>
      </c>
      <c r="B18" s="295"/>
      <c r="C18" s="295"/>
      <c r="D18" s="270">
        <v>1</v>
      </c>
      <c r="E18" s="270"/>
      <c r="F18" s="270"/>
      <c r="G18" s="270">
        <v>1</v>
      </c>
      <c r="H18" s="270"/>
      <c r="I18" s="270"/>
      <c r="J18" s="270">
        <v>1</v>
      </c>
      <c r="K18" s="270"/>
      <c r="L18" s="270"/>
      <c r="M18" s="270">
        <v>1</v>
      </c>
      <c r="N18" s="270"/>
      <c r="O18" s="270"/>
      <c r="P18" s="270">
        <f t="shared" ref="P18:P27" si="0">AVERAGE(D18:O18)</f>
        <v>1</v>
      </c>
      <c r="Q18" s="270"/>
      <c r="R18" s="270"/>
      <c r="S18" s="271">
        <f t="shared" ref="S18:S27" si="1">P18-A18</f>
        <v>-29</v>
      </c>
      <c r="T18" s="272"/>
      <c r="U18" s="273"/>
      <c r="V18" s="274">
        <f t="shared" ref="V18:V27" si="2">_xlfn.STDEV.S(D18:O18)/SQRT(4)</f>
        <v>0</v>
      </c>
      <c r="W18" s="275"/>
      <c r="X18" s="275"/>
      <c r="Y18" s="275"/>
      <c r="Z18" s="242"/>
    </row>
    <row r="19" spans="1:29" s="157" customFormat="1" ht="21" customHeight="1">
      <c r="A19" s="294">
        <f>G8*20%</f>
        <v>60</v>
      </c>
      <c r="B19" s="295"/>
      <c r="C19" s="295"/>
      <c r="D19" s="270">
        <v>2</v>
      </c>
      <c r="E19" s="270"/>
      <c r="F19" s="270"/>
      <c r="G19" s="270">
        <v>2</v>
      </c>
      <c r="H19" s="270"/>
      <c r="I19" s="270"/>
      <c r="J19" s="270">
        <v>2</v>
      </c>
      <c r="K19" s="270"/>
      <c r="L19" s="270"/>
      <c r="M19" s="270">
        <v>2</v>
      </c>
      <c r="N19" s="270"/>
      <c r="O19" s="270"/>
      <c r="P19" s="270">
        <f t="shared" si="0"/>
        <v>2</v>
      </c>
      <c r="Q19" s="270"/>
      <c r="R19" s="270"/>
      <c r="S19" s="271">
        <f t="shared" si="1"/>
        <v>-58</v>
      </c>
      <c r="T19" s="272"/>
      <c r="U19" s="273"/>
      <c r="V19" s="274">
        <f t="shared" si="2"/>
        <v>0</v>
      </c>
      <c r="W19" s="275"/>
      <c r="X19" s="275"/>
      <c r="Y19" s="275"/>
      <c r="Z19" s="242"/>
    </row>
    <row r="20" spans="1:29" s="157" customFormat="1" ht="21" customHeight="1">
      <c r="A20" s="294">
        <f>G8*30%</f>
        <v>90</v>
      </c>
      <c r="B20" s="295"/>
      <c r="C20" s="295"/>
      <c r="D20" s="270">
        <v>3</v>
      </c>
      <c r="E20" s="270"/>
      <c r="F20" s="270"/>
      <c r="G20" s="270">
        <v>3</v>
      </c>
      <c r="H20" s="270"/>
      <c r="I20" s="270"/>
      <c r="J20" s="270">
        <v>3</v>
      </c>
      <c r="K20" s="270"/>
      <c r="L20" s="270"/>
      <c r="M20" s="270">
        <v>3</v>
      </c>
      <c r="N20" s="270"/>
      <c r="O20" s="270"/>
      <c r="P20" s="270">
        <f t="shared" si="0"/>
        <v>3</v>
      </c>
      <c r="Q20" s="270"/>
      <c r="R20" s="270"/>
      <c r="S20" s="271">
        <f t="shared" si="1"/>
        <v>-87</v>
      </c>
      <c r="T20" s="272"/>
      <c r="U20" s="273"/>
      <c r="V20" s="274">
        <f t="shared" si="2"/>
        <v>0</v>
      </c>
      <c r="W20" s="275"/>
      <c r="X20" s="275"/>
      <c r="Y20" s="275"/>
      <c r="Z20" s="242"/>
    </row>
    <row r="21" spans="1:29" s="157" customFormat="1" ht="21" customHeight="1">
      <c r="A21" s="294">
        <f>G8*40%</f>
        <v>120</v>
      </c>
      <c r="B21" s="295"/>
      <c r="C21" s="295"/>
      <c r="D21" s="270">
        <v>4</v>
      </c>
      <c r="E21" s="270"/>
      <c r="F21" s="270"/>
      <c r="G21" s="270">
        <v>4</v>
      </c>
      <c r="H21" s="270"/>
      <c r="I21" s="270"/>
      <c r="J21" s="270">
        <v>4</v>
      </c>
      <c r="K21" s="270"/>
      <c r="L21" s="270"/>
      <c r="M21" s="270">
        <v>4</v>
      </c>
      <c r="N21" s="270"/>
      <c r="O21" s="270"/>
      <c r="P21" s="270">
        <f t="shared" si="0"/>
        <v>4</v>
      </c>
      <c r="Q21" s="270"/>
      <c r="R21" s="270"/>
      <c r="S21" s="271">
        <f t="shared" si="1"/>
        <v>-116</v>
      </c>
      <c r="T21" s="272"/>
      <c r="U21" s="273"/>
      <c r="V21" s="274">
        <f t="shared" si="2"/>
        <v>0</v>
      </c>
      <c r="W21" s="275"/>
      <c r="X21" s="275"/>
      <c r="Y21" s="275"/>
      <c r="Z21" s="242"/>
    </row>
    <row r="22" spans="1:29" s="157" customFormat="1" ht="21" customHeight="1">
      <c r="A22" s="294">
        <f>G8*50%</f>
        <v>150</v>
      </c>
      <c r="B22" s="295"/>
      <c r="C22" s="295"/>
      <c r="D22" s="270">
        <v>5</v>
      </c>
      <c r="E22" s="270"/>
      <c r="F22" s="270"/>
      <c r="G22" s="270">
        <v>5</v>
      </c>
      <c r="H22" s="270"/>
      <c r="I22" s="270"/>
      <c r="J22" s="270">
        <v>5</v>
      </c>
      <c r="K22" s="270"/>
      <c r="L22" s="270"/>
      <c r="M22" s="270">
        <v>5</v>
      </c>
      <c r="N22" s="270"/>
      <c r="O22" s="270"/>
      <c r="P22" s="270">
        <f t="shared" si="0"/>
        <v>5</v>
      </c>
      <c r="Q22" s="270"/>
      <c r="R22" s="270"/>
      <c r="S22" s="271">
        <f t="shared" si="1"/>
        <v>-145</v>
      </c>
      <c r="T22" s="272"/>
      <c r="U22" s="273"/>
      <c r="V22" s="274">
        <f t="shared" si="2"/>
        <v>0</v>
      </c>
      <c r="W22" s="275"/>
      <c r="X22" s="275"/>
      <c r="Y22" s="275"/>
      <c r="Z22" s="242"/>
    </row>
    <row r="23" spans="1:29" s="157" customFormat="1" ht="21" customHeight="1">
      <c r="A23" s="294">
        <f>G8*60%</f>
        <v>180</v>
      </c>
      <c r="B23" s="295"/>
      <c r="C23" s="295"/>
      <c r="D23" s="270">
        <v>6</v>
      </c>
      <c r="E23" s="270"/>
      <c r="F23" s="270"/>
      <c r="G23" s="270">
        <v>6</v>
      </c>
      <c r="H23" s="270"/>
      <c r="I23" s="270"/>
      <c r="J23" s="270">
        <v>6</v>
      </c>
      <c r="K23" s="270"/>
      <c r="L23" s="270"/>
      <c r="M23" s="270">
        <v>6</v>
      </c>
      <c r="N23" s="270"/>
      <c r="O23" s="270"/>
      <c r="P23" s="270">
        <f t="shared" si="0"/>
        <v>6</v>
      </c>
      <c r="Q23" s="270"/>
      <c r="R23" s="270"/>
      <c r="S23" s="271">
        <f t="shared" si="1"/>
        <v>-174</v>
      </c>
      <c r="T23" s="272"/>
      <c r="U23" s="273"/>
      <c r="V23" s="274">
        <f t="shared" si="2"/>
        <v>0</v>
      </c>
      <c r="W23" s="275"/>
      <c r="X23" s="275"/>
      <c r="Y23" s="275"/>
      <c r="Z23" s="242"/>
    </row>
    <row r="24" spans="1:29" s="157" customFormat="1" ht="21" customHeight="1">
      <c r="A24" s="294">
        <f>G8*70%</f>
        <v>210</v>
      </c>
      <c r="B24" s="295"/>
      <c r="C24" s="295"/>
      <c r="D24" s="270">
        <v>7</v>
      </c>
      <c r="E24" s="270"/>
      <c r="F24" s="270"/>
      <c r="G24" s="270">
        <v>7</v>
      </c>
      <c r="H24" s="270"/>
      <c r="I24" s="270"/>
      <c r="J24" s="270">
        <v>7</v>
      </c>
      <c r="K24" s="270"/>
      <c r="L24" s="270"/>
      <c r="M24" s="270">
        <v>7</v>
      </c>
      <c r="N24" s="270"/>
      <c r="O24" s="270"/>
      <c r="P24" s="270">
        <f t="shared" si="0"/>
        <v>7</v>
      </c>
      <c r="Q24" s="270"/>
      <c r="R24" s="270"/>
      <c r="S24" s="271">
        <f t="shared" si="1"/>
        <v>-203</v>
      </c>
      <c r="T24" s="272"/>
      <c r="U24" s="273"/>
      <c r="V24" s="274">
        <f t="shared" si="2"/>
        <v>0</v>
      </c>
      <c r="W24" s="275"/>
      <c r="X24" s="275"/>
      <c r="Y24" s="275"/>
      <c r="Z24" s="242"/>
    </row>
    <row r="25" spans="1:29" s="157" customFormat="1" ht="21" customHeight="1">
      <c r="A25" s="294">
        <f>G8*80%</f>
        <v>240</v>
      </c>
      <c r="B25" s="295"/>
      <c r="C25" s="295"/>
      <c r="D25" s="270">
        <v>8</v>
      </c>
      <c r="E25" s="270"/>
      <c r="F25" s="270"/>
      <c r="G25" s="270">
        <v>8</v>
      </c>
      <c r="H25" s="270"/>
      <c r="I25" s="270"/>
      <c r="J25" s="270">
        <v>8</v>
      </c>
      <c r="K25" s="270"/>
      <c r="L25" s="270"/>
      <c r="M25" s="270">
        <v>8</v>
      </c>
      <c r="N25" s="270"/>
      <c r="O25" s="270"/>
      <c r="P25" s="270">
        <f t="shared" si="0"/>
        <v>8</v>
      </c>
      <c r="Q25" s="270"/>
      <c r="R25" s="270"/>
      <c r="S25" s="271">
        <f t="shared" si="1"/>
        <v>-232</v>
      </c>
      <c r="T25" s="272"/>
      <c r="U25" s="273"/>
      <c r="V25" s="274">
        <f t="shared" si="2"/>
        <v>0</v>
      </c>
      <c r="W25" s="275"/>
      <c r="X25" s="275"/>
      <c r="Y25" s="275"/>
      <c r="Z25" s="242"/>
    </row>
    <row r="26" spans="1:29" s="157" customFormat="1" ht="21" customHeight="1">
      <c r="A26" s="294">
        <f>G8*90%</f>
        <v>270</v>
      </c>
      <c r="B26" s="295"/>
      <c r="C26" s="295"/>
      <c r="D26" s="270">
        <v>9</v>
      </c>
      <c r="E26" s="270"/>
      <c r="F26" s="270"/>
      <c r="G26" s="270">
        <v>9</v>
      </c>
      <c r="H26" s="270"/>
      <c r="I26" s="270"/>
      <c r="J26" s="270">
        <v>9</v>
      </c>
      <c r="K26" s="270"/>
      <c r="L26" s="270"/>
      <c r="M26" s="270">
        <v>9</v>
      </c>
      <c r="N26" s="270"/>
      <c r="O26" s="270"/>
      <c r="P26" s="270">
        <f t="shared" si="0"/>
        <v>9</v>
      </c>
      <c r="Q26" s="270"/>
      <c r="R26" s="270"/>
      <c r="S26" s="271">
        <f t="shared" si="1"/>
        <v>-261</v>
      </c>
      <c r="T26" s="272"/>
      <c r="U26" s="273"/>
      <c r="V26" s="274">
        <f t="shared" si="2"/>
        <v>0</v>
      </c>
      <c r="W26" s="275"/>
      <c r="X26" s="275"/>
      <c r="Y26" s="275"/>
      <c r="Z26" s="242"/>
    </row>
    <row r="27" spans="1:29" s="157" customFormat="1" ht="21" customHeight="1">
      <c r="A27" s="294">
        <f>G8*100%</f>
        <v>300</v>
      </c>
      <c r="B27" s="295"/>
      <c r="C27" s="295"/>
      <c r="D27" s="270">
        <v>10</v>
      </c>
      <c r="E27" s="270"/>
      <c r="F27" s="270"/>
      <c r="G27" s="270">
        <v>10</v>
      </c>
      <c r="H27" s="270"/>
      <c r="I27" s="270"/>
      <c r="J27" s="270">
        <v>10</v>
      </c>
      <c r="K27" s="270"/>
      <c r="L27" s="270"/>
      <c r="M27" s="270">
        <v>10</v>
      </c>
      <c r="N27" s="270"/>
      <c r="O27" s="270"/>
      <c r="P27" s="270">
        <f t="shared" si="0"/>
        <v>10</v>
      </c>
      <c r="Q27" s="270"/>
      <c r="R27" s="270"/>
      <c r="S27" s="271">
        <f t="shared" si="1"/>
        <v>-290</v>
      </c>
      <c r="T27" s="272"/>
      <c r="U27" s="273"/>
      <c r="V27" s="274">
        <f t="shared" si="2"/>
        <v>0</v>
      </c>
      <c r="W27" s="275"/>
      <c r="X27" s="275"/>
      <c r="Y27" s="275"/>
      <c r="Z27" s="242"/>
    </row>
    <row r="28" spans="1:29" s="157" customFormat="1" ht="17.100000000000001" customHeight="1">
      <c r="B28" s="156"/>
      <c r="C28" s="162"/>
      <c r="D28" s="162"/>
      <c r="E28" s="162"/>
      <c r="F28" s="162"/>
      <c r="G28" s="163"/>
      <c r="H28" s="163"/>
      <c r="I28" s="163"/>
      <c r="J28" s="163"/>
      <c r="K28" s="163"/>
      <c r="L28" s="163"/>
      <c r="M28" s="163"/>
      <c r="N28" s="163"/>
      <c r="O28" s="163"/>
      <c r="P28" s="163"/>
      <c r="Q28" s="163"/>
      <c r="R28" s="96"/>
      <c r="S28" s="96"/>
      <c r="T28" s="96"/>
      <c r="U28" s="96"/>
      <c r="V28" s="96"/>
      <c r="W28" s="96"/>
      <c r="X28" s="96"/>
      <c r="Y28" s="96"/>
      <c r="Z28" s="96"/>
      <c r="AA28" s="96"/>
      <c r="AB28" s="96"/>
      <c r="AC28" s="96"/>
    </row>
    <row r="29" spans="1:29" s="157" customFormat="1" ht="17.100000000000001" customHeight="1">
      <c r="A29" s="106" t="s">
        <v>90</v>
      </c>
      <c r="C29" s="95"/>
      <c r="D29" s="95"/>
      <c r="E29" s="95"/>
      <c r="F29" s="95"/>
      <c r="G29" s="95"/>
      <c r="H29" s="95"/>
      <c r="I29" s="95"/>
      <c r="J29" s="95"/>
      <c r="K29" s="95"/>
      <c r="L29" s="95"/>
      <c r="M29" s="95"/>
      <c r="N29" s="97"/>
      <c r="O29" s="97"/>
      <c r="P29" s="96"/>
      <c r="Q29" s="96"/>
      <c r="R29" s="96"/>
      <c r="S29" s="96"/>
      <c r="T29" s="96"/>
      <c r="U29" s="96"/>
      <c r="V29" s="96"/>
      <c r="W29" s="96"/>
      <c r="X29" s="96"/>
      <c r="Y29" s="96"/>
      <c r="Z29" s="96"/>
      <c r="AA29" s="96"/>
    </row>
    <row r="30" spans="1:29" s="157" customFormat="1" ht="18.95" customHeight="1">
      <c r="A30" s="290" t="s">
        <v>121</v>
      </c>
      <c r="B30" s="291"/>
      <c r="C30" s="291"/>
      <c r="D30" s="276" t="s">
        <v>122</v>
      </c>
      <c r="E30" s="276"/>
      <c r="F30" s="276"/>
      <c r="G30" s="276"/>
      <c r="H30" s="276"/>
      <c r="I30" s="276"/>
      <c r="J30" s="276"/>
      <c r="K30" s="276"/>
      <c r="L30" s="276"/>
      <c r="M30" s="276"/>
      <c r="N30" s="276"/>
      <c r="O30" s="276"/>
      <c r="P30" s="276" t="s">
        <v>51</v>
      </c>
      <c r="Q30" s="276"/>
      <c r="R30" s="276"/>
      <c r="S30" s="276" t="s">
        <v>52</v>
      </c>
      <c r="T30" s="276"/>
      <c r="U30" s="276"/>
      <c r="V30" s="276" t="s">
        <v>2</v>
      </c>
      <c r="W30" s="276"/>
      <c r="X30" s="276"/>
      <c r="Y30" s="276"/>
    </row>
    <row r="31" spans="1:29" s="157" customFormat="1" ht="18.95" customHeight="1">
      <c r="A31" s="292"/>
      <c r="B31" s="293"/>
      <c r="C31" s="293"/>
      <c r="D31" s="276" t="s">
        <v>47</v>
      </c>
      <c r="E31" s="276"/>
      <c r="F31" s="276"/>
      <c r="G31" s="276" t="s">
        <v>48</v>
      </c>
      <c r="H31" s="276"/>
      <c r="I31" s="276"/>
      <c r="J31" s="276" t="s">
        <v>49</v>
      </c>
      <c r="K31" s="276"/>
      <c r="L31" s="276"/>
      <c r="M31" s="276" t="s">
        <v>50</v>
      </c>
      <c r="N31" s="276"/>
      <c r="O31" s="276"/>
      <c r="P31" s="276"/>
      <c r="Q31" s="276"/>
      <c r="R31" s="276"/>
      <c r="S31" s="276"/>
      <c r="T31" s="276"/>
      <c r="U31" s="276"/>
      <c r="V31" s="276"/>
      <c r="W31" s="276"/>
      <c r="X31" s="276"/>
      <c r="Y31" s="276"/>
    </row>
    <row r="32" spans="1:29" s="157" customFormat="1" ht="21" customHeight="1">
      <c r="A32" s="277">
        <v>0</v>
      </c>
      <c r="B32" s="277"/>
      <c r="C32" s="277"/>
      <c r="D32" s="270">
        <v>0</v>
      </c>
      <c r="E32" s="270"/>
      <c r="F32" s="270"/>
      <c r="G32" s="270">
        <v>0</v>
      </c>
      <c r="H32" s="270"/>
      <c r="I32" s="270"/>
      <c r="J32" s="270">
        <v>0</v>
      </c>
      <c r="K32" s="270"/>
      <c r="L32" s="270"/>
      <c r="M32" s="270">
        <v>0</v>
      </c>
      <c r="N32" s="270"/>
      <c r="O32" s="270"/>
      <c r="P32" s="270">
        <f>AVERAGE(D32:O32)</f>
        <v>0</v>
      </c>
      <c r="Q32" s="270"/>
      <c r="R32" s="270"/>
      <c r="S32" s="271">
        <f>P32-A32</f>
        <v>0</v>
      </c>
      <c r="T32" s="272"/>
      <c r="U32" s="273"/>
      <c r="V32" s="274">
        <f>_xlfn.STDEV.S(D32:O32)/SQRT(4)</f>
        <v>0</v>
      </c>
      <c r="W32" s="275"/>
      <c r="X32" s="275"/>
      <c r="Y32" s="275"/>
      <c r="Z32" s="95"/>
      <c r="AA32" s="96"/>
      <c r="AB32" s="96"/>
      <c r="AC32" s="96"/>
    </row>
    <row r="33" spans="1:29" s="157" customFormat="1" ht="21" customHeight="1">
      <c r="A33" s="276">
        <f>O8*10%</f>
        <v>30</v>
      </c>
      <c r="B33" s="276"/>
      <c r="C33" s="276"/>
      <c r="D33" s="270">
        <v>1</v>
      </c>
      <c r="E33" s="270"/>
      <c r="F33" s="270"/>
      <c r="G33" s="270">
        <v>1</v>
      </c>
      <c r="H33" s="270"/>
      <c r="I33" s="270"/>
      <c r="J33" s="270">
        <v>1</v>
      </c>
      <c r="K33" s="270"/>
      <c r="L33" s="270"/>
      <c r="M33" s="270">
        <v>1</v>
      </c>
      <c r="N33" s="270"/>
      <c r="O33" s="270"/>
      <c r="P33" s="270">
        <f t="shared" ref="P33:P42" si="3">AVERAGE(D33:O33)</f>
        <v>1</v>
      </c>
      <c r="Q33" s="270"/>
      <c r="R33" s="270"/>
      <c r="S33" s="271">
        <f t="shared" ref="S33:S42" si="4">P33-A33</f>
        <v>-29</v>
      </c>
      <c r="T33" s="272"/>
      <c r="U33" s="273"/>
      <c r="V33" s="274">
        <f t="shared" ref="V33:V42" si="5">_xlfn.STDEV.S(D33:O33)/SQRT(4)</f>
        <v>0</v>
      </c>
      <c r="W33" s="275"/>
      <c r="X33" s="275"/>
      <c r="Y33" s="275"/>
      <c r="Z33" s="95"/>
      <c r="AA33" s="96"/>
      <c r="AB33" s="96"/>
      <c r="AC33" s="96"/>
    </row>
    <row r="34" spans="1:29" s="157" customFormat="1" ht="21" customHeight="1">
      <c r="A34" s="276">
        <f>O8*20%</f>
        <v>60</v>
      </c>
      <c r="B34" s="276"/>
      <c r="C34" s="276"/>
      <c r="D34" s="270">
        <v>2</v>
      </c>
      <c r="E34" s="270"/>
      <c r="F34" s="270"/>
      <c r="G34" s="270">
        <v>2</v>
      </c>
      <c r="H34" s="270"/>
      <c r="I34" s="270"/>
      <c r="J34" s="270">
        <v>2</v>
      </c>
      <c r="K34" s="270"/>
      <c r="L34" s="270"/>
      <c r="M34" s="270">
        <v>2</v>
      </c>
      <c r="N34" s="270"/>
      <c r="O34" s="270"/>
      <c r="P34" s="270">
        <f t="shared" si="3"/>
        <v>2</v>
      </c>
      <c r="Q34" s="270"/>
      <c r="R34" s="270"/>
      <c r="S34" s="271">
        <f t="shared" si="4"/>
        <v>-58</v>
      </c>
      <c r="T34" s="272"/>
      <c r="U34" s="273"/>
      <c r="V34" s="274">
        <f t="shared" si="5"/>
        <v>0</v>
      </c>
      <c r="W34" s="275"/>
      <c r="X34" s="275"/>
      <c r="Y34" s="275"/>
      <c r="Z34" s="95"/>
      <c r="AA34" s="96"/>
      <c r="AB34" s="96"/>
      <c r="AC34" s="96"/>
    </row>
    <row r="35" spans="1:29" s="157" customFormat="1" ht="21" customHeight="1">
      <c r="A35" s="276">
        <f>O8*30%</f>
        <v>90</v>
      </c>
      <c r="B35" s="276"/>
      <c r="C35" s="276"/>
      <c r="D35" s="270">
        <v>3</v>
      </c>
      <c r="E35" s="270"/>
      <c r="F35" s="270"/>
      <c r="G35" s="270">
        <v>3</v>
      </c>
      <c r="H35" s="270"/>
      <c r="I35" s="270"/>
      <c r="J35" s="270">
        <v>3</v>
      </c>
      <c r="K35" s="270"/>
      <c r="L35" s="270"/>
      <c r="M35" s="270">
        <v>3</v>
      </c>
      <c r="N35" s="270"/>
      <c r="O35" s="270"/>
      <c r="P35" s="270">
        <f t="shared" si="3"/>
        <v>3</v>
      </c>
      <c r="Q35" s="270"/>
      <c r="R35" s="270"/>
      <c r="S35" s="271">
        <f t="shared" si="4"/>
        <v>-87</v>
      </c>
      <c r="T35" s="272"/>
      <c r="U35" s="273"/>
      <c r="V35" s="274">
        <f t="shared" si="5"/>
        <v>0</v>
      </c>
      <c r="W35" s="275"/>
      <c r="X35" s="275"/>
      <c r="Y35" s="275"/>
      <c r="Z35" s="95"/>
      <c r="AA35" s="96"/>
      <c r="AB35" s="96"/>
      <c r="AC35" s="96"/>
    </row>
    <row r="36" spans="1:29" s="157" customFormat="1" ht="21" customHeight="1">
      <c r="A36" s="276">
        <f>O8*40%</f>
        <v>120</v>
      </c>
      <c r="B36" s="276"/>
      <c r="C36" s="276"/>
      <c r="D36" s="270">
        <v>4</v>
      </c>
      <c r="E36" s="270"/>
      <c r="F36" s="270"/>
      <c r="G36" s="270">
        <v>4</v>
      </c>
      <c r="H36" s="270"/>
      <c r="I36" s="270"/>
      <c r="J36" s="270">
        <v>4</v>
      </c>
      <c r="K36" s="270"/>
      <c r="L36" s="270"/>
      <c r="M36" s="270">
        <v>4</v>
      </c>
      <c r="N36" s="270"/>
      <c r="O36" s="270"/>
      <c r="P36" s="270">
        <f t="shared" si="3"/>
        <v>4</v>
      </c>
      <c r="Q36" s="270"/>
      <c r="R36" s="270"/>
      <c r="S36" s="271">
        <f t="shared" si="4"/>
        <v>-116</v>
      </c>
      <c r="T36" s="272"/>
      <c r="U36" s="273"/>
      <c r="V36" s="274">
        <f t="shared" si="5"/>
        <v>0</v>
      </c>
      <c r="W36" s="275"/>
      <c r="X36" s="275"/>
      <c r="Y36" s="275"/>
      <c r="Z36" s="95"/>
      <c r="AA36" s="96"/>
      <c r="AB36" s="96"/>
      <c r="AC36" s="96"/>
    </row>
    <row r="37" spans="1:29" s="157" customFormat="1" ht="21" customHeight="1">
      <c r="A37" s="276">
        <f>O8*50%</f>
        <v>150</v>
      </c>
      <c r="B37" s="276"/>
      <c r="C37" s="276"/>
      <c r="D37" s="270">
        <v>5</v>
      </c>
      <c r="E37" s="270"/>
      <c r="F37" s="270"/>
      <c r="G37" s="270">
        <v>5</v>
      </c>
      <c r="H37" s="270"/>
      <c r="I37" s="270"/>
      <c r="J37" s="270">
        <v>5</v>
      </c>
      <c r="K37" s="270"/>
      <c r="L37" s="270"/>
      <c r="M37" s="270">
        <v>5</v>
      </c>
      <c r="N37" s="270"/>
      <c r="O37" s="270"/>
      <c r="P37" s="270">
        <f t="shared" si="3"/>
        <v>5</v>
      </c>
      <c r="Q37" s="270"/>
      <c r="R37" s="270"/>
      <c r="S37" s="271">
        <f t="shared" si="4"/>
        <v>-145</v>
      </c>
      <c r="T37" s="272"/>
      <c r="U37" s="273"/>
      <c r="V37" s="274">
        <f t="shared" si="5"/>
        <v>0</v>
      </c>
      <c r="W37" s="275"/>
      <c r="X37" s="275"/>
      <c r="Y37" s="275"/>
      <c r="Z37" s="95"/>
      <c r="AA37" s="96"/>
      <c r="AB37" s="96"/>
      <c r="AC37" s="96"/>
    </row>
    <row r="38" spans="1:29" s="157" customFormat="1" ht="21" customHeight="1">
      <c r="A38" s="276">
        <f>O8*60%</f>
        <v>180</v>
      </c>
      <c r="B38" s="276"/>
      <c r="C38" s="276"/>
      <c r="D38" s="270">
        <v>6</v>
      </c>
      <c r="E38" s="270"/>
      <c r="F38" s="270"/>
      <c r="G38" s="270">
        <v>6</v>
      </c>
      <c r="H38" s="270"/>
      <c r="I38" s="270"/>
      <c r="J38" s="270">
        <v>6</v>
      </c>
      <c r="K38" s="270"/>
      <c r="L38" s="270"/>
      <c r="M38" s="270">
        <v>6</v>
      </c>
      <c r="N38" s="270"/>
      <c r="O38" s="270"/>
      <c r="P38" s="270">
        <f t="shared" si="3"/>
        <v>6</v>
      </c>
      <c r="Q38" s="270"/>
      <c r="R38" s="270"/>
      <c r="S38" s="271">
        <f t="shared" si="4"/>
        <v>-174</v>
      </c>
      <c r="T38" s="272"/>
      <c r="U38" s="273"/>
      <c r="V38" s="274">
        <f t="shared" si="5"/>
        <v>0</v>
      </c>
      <c r="W38" s="275"/>
      <c r="X38" s="275"/>
      <c r="Y38" s="275"/>
      <c r="Z38" s="95"/>
      <c r="AA38" s="96"/>
      <c r="AB38" s="96"/>
      <c r="AC38" s="96"/>
    </row>
    <row r="39" spans="1:29" s="157" customFormat="1" ht="21" customHeight="1">
      <c r="A39" s="276">
        <f>O8*70%</f>
        <v>210</v>
      </c>
      <c r="B39" s="276"/>
      <c r="C39" s="276"/>
      <c r="D39" s="270">
        <v>7</v>
      </c>
      <c r="E39" s="270"/>
      <c r="F39" s="270"/>
      <c r="G39" s="270">
        <v>7</v>
      </c>
      <c r="H39" s="270"/>
      <c r="I39" s="270"/>
      <c r="J39" s="270">
        <v>7</v>
      </c>
      <c r="K39" s="270"/>
      <c r="L39" s="270"/>
      <c r="M39" s="270">
        <v>7</v>
      </c>
      <c r="N39" s="270"/>
      <c r="O39" s="270"/>
      <c r="P39" s="270">
        <f t="shared" si="3"/>
        <v>7</v>
      </c>
      <c r="Q39" s="270"/>
      <c r="R39" s="270"/>
      <c r="S39" s="271">
        <f t="shared" si="4"/>
        <v>-203</v>
      </c>
      <c r="T39" s="272"/>
      <c r="U39" s="273"/>
      <c r="V39" s="274">
        <f t="shared" si="5"/>
        <v>0</v>
      </c>
      <c r="W39" s="275"/>
      <c r="X39" s="275"/>
      <c r="Y39" s="275"/>
      <c r="Z39" s="95"/>
      <c r="AA39" s="96"/>
      <c r="AB39" s="96"/>
      <c r="AC39" s="96"/>
    </row>
    <row r="40" spans="1:29" s="157" customFormat="1" ht="21" customHeight="1">
      <c r="A40" s="276">
        <f>O8*80%</f>
        <v>240</v>
      </c>
      <c r="B40" s="276"/>
      <c r="C40" s="276"/>
      <c r="D40" s="270">
        <v>8</v>
      </c>
      <c r="E40" s="270"/>
      <c r="F40" s="270"/>
      <c r="G40" s="270">
        <v>8</v>
      </c>
      <c r="H40" s="270"/>
      <c r="I40" s="270"/>
      <c r="J40" s="270">
        <v>8</v>
      </c>
      <c r="K40" s="270"/>
      <c r="L40" s="270"/>
      <c r="M40" s="270">
        <v>8</v>
      </c>
      <c r="N40" s="270"/>
      <c r="O40" s="270"/>
      <c r="P40" s="270">
        <f t="shared" si="3"/>
        <v>8</v>
      </c>
      <c r="Q40" s="270"/>
      <c r="R40" s="270"/>
      <c r="S40" s="271">
        <f t="shared" si="4"/>
        <v>-232</v>
      </c>
      <c r="T40" s="272"/>
      <c r="U40" s="273"/>
      <c r="V40" s="274">
        <f t="shared" si="5"/>
        <v>0</v>
      </c>
      <c r="W40" s="275"/>
      <c r="X40" s="275"/>
      <c r="Y40" s="275"/>
      <c r="Z40" s="95"/>
      <c r="AA40" s="96"/>
      <c r="AB40" s="96"/>
      <c r="AC40" s="96"/>
    </row>
    <row r="41" spans="1:29" s="157" customFormat="1" ht="21" customHeight="1">
      <c r="A41" s="276">
        <f>O8*90%</f>
        <v>270</v>
      </c>
      <c r="B41" s="276"/>
      <c r="C41" s="276"/>
      <c r="D41" s="270">
        <v>9</v>
      </c>
      <c r="E41" s="270"/>
      <c r="F41" s="270"/>
      <c r="G41" s="270">
        <v>9</v>
      </c>
      <c r="H41" s="270"/>
      <c r="I41" s="270"/>
      <c r="J41" s="270">
        <v>9</v>
      </c>
      <c r="K41" s="270"/>
      <c r="L41" s="270"/>
      <c r="M41" s="270">
        <v>9</v>
      </c>
      <c r="N41" s="270"/>
      <c r="O41" s="270"/>
      <c r="P41" s="270">
        <f t="shared" si="3"/>
        <v>9</v>
      </c>
      <c r="Q41" s="270"/>
      <c r="R41" s="270"/>
      <c r="S41" s="271">
        <f t="shared" si="4"/>
        <v>-261</v>
      </c>
      <c r="T41" s="272"/>
      <c r="U41" s="273"/>
      <c r="V41" s="274">
        <f t="shared" si="5"/>
        <v>0</v>
      </c>
      <c r="W41" s="275"/>
      <c r="X41" s="275"/>
      <c r="Y41" s="275"/>
      <c r="Z41" s="95"/>
      <c r="AA41" s="96"/>
      <c r="AB41" s="96"/>
      <c r="AC41" s="95"/>
    </row>
    <row r="42" spans="1:29" s="157" customFormat="1" ht="21" customHeight="1">
      <c r="A42" s="276">
        <f>O8*100%</f>
        <v>300</v>
      </c>
      <c r="B42" s="276"/>
      <c r="C42" s="276"/>
      <c r="D42" s="270">
        <v>10</v>
      </c>
      <c r="E42" s="270"/>
      <c r="F42" s="270"/>
      <c r="G42" s="270">
        <v>10</v>
      </c>
      <c r="H42" s="270"/>
      <c r="I42" s="270"/>
      <c r="J42" s="270">
        <v>10</v>
      </c>
      <c r="K42" s="270"/>
      <c r="L42" s="270"/>
      <c r="M42" s="270">
        <v>10</v>
      </c>
      <c r="N42" s="270"/>
      <c r="O42" s="270"/>
      <c r="P42" s="270">
        <f t="shared" si="3"/>
        <v>10</v>
      </c>
      <c r="Q42" s="270"/>
      <c r="R42" s="270"/>
      <c r="S42" s="271">
        <f t="shared" si="4"/>
        <v>-290</v>
      </c>
      <c r="T42" s="272"/>
      <c r="U42" s="273"/>
      <c r="V42" s="274">
        <f t="shared" si="5"/>
        <v>0</v>
      </c>
      <c r="W42" s="275"/>
      <c r="X42" s="275"/>
      <c r="Y42" s="275"/>
      <c r="Z42" s="96"/>
      <c r="AA42" s="96"/>
      <c r="AB42" s="96"/>
      <c r="AC42" s="96"/>
    </row>
    <row r="43" spans="1:29" ht="17.100000000000001" customHeight="1">
      <c r="A43" s="154"/>
      <c r="B43" s="154"/>
      <c r="C43" s="154"/>
      <c r="D43" s="154"/>
      <c r="E43" s="154"/>
      <c r="F43" s="154"/>
      <c r="G43" s="154"/>
      <c r="H43" s="154"/>
      <c r="I43" s="154"/>
      <c r="J43" s="154"/>
      <c r="K43" s="154"/>
      <c r="L43" s="154"/>
      <c r="M43" s="154"/>
      <c r="N43" s="154"/>
      <c r="O43" s="154"/>
      <c r="P43" s="154"/>
      <c r="Q43" s="154"/>
      <c r="R43" s="154"/>
      <c r="S43" s="154"/>
      <c r="T43" s="154"/>
      <c r="U43" s="154"/>
      <c r="V43" s="154"/>
      <c r="W43" s="154"/>
      <c r="X43" s="154"/>
      <c r="Y43" s="154"/>
      <c r="Z43" s="154"/>
    </row>
    <row r="44" spans="1:29" ht="17.100000000000001" customHeight="1">
      <c r="A44" s="298" t="s">
        <v>54</v>
      </c>
      <c r="B44" s="298"/>
      <c r="C44" s="298"/>
      <c r="D44" s="298"/>
      <c r="E44" s="269" t="s">
        <v>138</v>
      </c>
      <c r="F44" s="269"/>
      <c r="G44" s="269"/>
      <c r="H44" s="269"/>
      <c r="I44" s="269"/>
      <c r="J44" s="269"/>
      <c r="K44" s="269"/>
      <c r="M44" s="154"/>
      <c r="N44" s="154"/>
      <c r="O44" s="154"/>
      <c r="P44" s="154"/>
      <c r="Q44" s="154"/>
      <c r="R44" s="154"/>
      <c r="S44" s="154"/>
      <c r="T44" s="154"/>
      <c r="U44" s="154"/>
      <c r="V44" s="154"/>
      <c r="W44" s="154"/>
      <c r="X44" s="154"/>
      <c r="Y44" s="154"/>
      <c r="Z44" s="154"/>
    </row>
    <row r="45" spans="1:29" ht="17.100000000000001" customHeight="1">
      <c r="A45" s="154"/>
      <c r="B45" s="154"/>
      <c r="C45" s="154"/>
      <c r="D45" s="154"/>
      <c r="E45" s="154"/>
      <c r="F45" s="154"/>
      <c r="G45" s="154"/>
      <c r="H45" s="154"/>
      <c r="I45" s="154"/>
      <c r="J45" s="154"/>
      <c r="K45" s="154"/>
      <c r="L45" s="154"/>
      <c r="M45" s="154"/>
      <c r="N45" s="154"/>
      <c r="O45" s="154"/>
      <c r="P45" s="154"/>
      <c r="Q45" s="154"/>
      <c r="R45" s="154"/>
      <c r="S45" s="154"/>
      <c r="T45" s="154"/>
      <c r="U45" s="154"/>
      <c r="V45" s="154"/>
      <c r="W45" s="154"/>
      <c r="X45" s="154"/>
      <c r="Y45" s="154"/>
      <c r="Z45" s="154"/>
    </row>
    <row r="46" spans="1:29" ht="17.100000000000001" customHeight="1">
      <c r="A46" s="154"/>
      <c r="B46" s="154"/>
      <c r="C46" s="154"/>
      <c r="D46" s="154"/>
      <c r="E46" s="154"/>
      <c r="F46" s="154"/>
      <c r="G46" s="154"/>
      <c r="H46" s="154"/>
      <c r="I46" s="154"/>
      <c r="J46" s="154"/>
      <c r="K46" s="154"/>
      <c r="L46" s="154"/>
      <c r="M46" s="154"/>
      <c r="N46" s="154"/>
      <c r="O46" s="154"/>
      <c r="P46" s="154"/>
      <c r="Q46" s="154"/>
      <c r="R46" s="154"/>
      <c r="S46" s="154"/>
      <c r="T46" s="154"/>
      <c r="U46" s="154"/>
      <c r="V46" s="154"/>
      <c r="W46" s="154"/>
      <c r="X46" s="154"/>
      <c r="Y46" s="154"/>
      <c r="Z46" s="154"/>
    </row>
    <row r="47" spans="1:29" ht="17.100000000000001" customHeight="1">
      <c r="L47" s="95"/>
      <c r="M47" s="154"/>
      <c r="N47" s="154"/>
      <c r="O47" s="154"/>
      <c r="P47" s="154"/>
      <c r="Q47" s="154"/>
      <c r="R47" s="154"/>
      <c r="S47" s="154"/>
      <c r="T47" s="154"/>
      <c r="U47" s="154"/>
      <c r="V47" s="154"/>
      <c r="W47" s="154"/>
      <c r="X47" s="154"/>
      <c r="Y47" s="154"/>
      <c r="Z47" s="154"/>
    </row>
    <row r="48" spans="1:29" ht="17.100000000000001" customHeight="1">
      <c r="A48" s="154"/>
      <c r="B48" s="154"/>
      <c r="C48" s="154"/>
      <c r="D48" s="154"/>
      <c r="E48" s="154"/>
      <c r="F48" s="154"/>
      <c r="G48" s="154"/>
      <c r="H48" s="154"/>
      <c r="I48" s="154"/>
      <c r="J48" s="154"/>
      <c r="K48" s="154"/>
      <c r="L48" s="154"/>
      <c r="M48" s="154"/>
      <c r="N48" s="154"/>
      <c r="O48" s="154"/>
      <c r="P48" s="154"/>
      <c r="Q48" s="154"/>
      <c r="R48" s="154"/>
      <c r="S48" s="154"/>
      <c r="T48" s="154"/>
      <c r="U48" s="154"/>
      <c r="V48" s="154"/>
      <c r="W48" s="154"/>
      <c r="X48" s="154"/>
      <c r="Y48" s="154"/>
      <c r="Z48" s="154"/>
    </row>
    <row r="49" spans="1:26" ht="17.100000000000001" customHeight="1">
      <c r="A49" s="154"/>
      <c r="B49" s="154"/>
      <c r="C49" s="154"/>
      <c r="D49" s="154"/>
      <c r="E49" s="154"/>
      <c r="F49" s="154"/>
      <c r="G49" s="154"/>
      <c r="H49" s="154"/>
      <c r="I49" s="154"/>
      <c r="J49" s="154"/>
      <c r="K49" s="154"/>
      <c r="L49" s="154"/>
      <c r="M49" s="154"/>
      <c r="N49" s="154"/>
      <c r="O49" s="154"/>
      <c r="P49" s="154"/>
      <c r="Q49" s="154"/>
      <c r="R49" s="154"/>
      <c r="S49" s="154"/>
      <c r="T49" s="154"/>
      <c r="U49" s="154"/>
      <c r="V49" s="154"/>
      <c r="W49" s="154"/>
      <c r="X49" s="154"/>
      <c r="Y49" s="154"/>
      <c r="Z49" s="154"/>
    </row>
    <row r="50" spans="1:26" ht="17.100000000000001" customHeight="1">
      <c r="A50" s="154"/>
      <c r="B50" s="154"/>
      <c r="C50" s="154"/>
      <c r="D50" s="154"/>
      <c r="E50" s="154"/>
      <c r="F50" s="154"/>
      <c r="G50" s="154"/>
      <c r="H50" s="154"/>
      <c r="I50" s="154"/>
      <c r="J50" s="154"/>
      <c r="K50" s="154"/>
      <c r="L50" s="154"/>
      <c r="M50" s="154"/>
      <c r="N50" s="154"/>
      <c r="O50" s="154"/>
      <c r="P50" s="154"/>
      <c r="Q50" s="154"/>
      <c r="R50" s="154"/>
      <c r="S50" s="154"/>
      <c r="T50" s="154"/>
      <c r="U50" s="154"/>
      <c r="V50" s="154"/>
      <c r="W50" s="154"/>
      <c r="X50" s="154"/>
      <c r="Y50" s="154"/>
      <c r="Z50" s="154"/>
    </row>
    <row r="51" spans="1:26" ht="17.100000000000001" customHeight="1">
      <c r="A51" s="154"/>
      <c r="B51" s="154"/>
      <c r="C51" s="154"/>
      <c r="D51" s="154"/>
      <c r="E51" s="154"/>
      <c r="F51" s="154"/>
      <c r="G51" s="154"/>
      <c r="H51" s="154"/>
      <c r="I51" s="154"/>
      <c r="J51" s="154"/>
      <c r="K51" s="154"/>
      <c r="L51" s="154"/>
      <c r="M51" s="154"/>
      <c r="N51" s="154"/>
      <c r="O51" s="154"/>
      <c r="P51" s="154"/>
      <c r="Q51" s="154"/>
      <c r="R51" s="154"/>
      <c r="S51" s="154"/>
      <c r="T51" s="154"/>
      <c r="U51" s="154"/>
      <c r="V51" s="154"/>
      <c r="W51" s="154"/>
      <c r="X51" s="154"/>
      <c r="Y51" s="154"/>
      <c r="Z51" s="154"/>
    </row>
    <row r="52" spans="1:26" ht="17.100000000000001" customHeight="1">
      <c r="A52" s="154"/>
      <c r="B52" s="154"/>
      <c r="C52" s="154"/>
      <c r="D52" s="154"/>
      <c r="E52" s="154"/>
      <c r="F52" s="154"/>
      <c r="G52" s="154"/>
      <c r="H52" s="154"/>
      <c r="I52" s="154"/>
      <c r="J52" s="154"/>
      <c r="K52" s="154"/>
      <c r="L52" s="154"/>
      <c r="M52" s="154"/>
      <c r="N52" s="154"/>
      <c r="O52" s="154"/>
      <c r="P52" s="154"/>
      <c r="Q52" s="154"/>
      <c r="R52" s="154"/>
      <c r="S52" s="154"/>
      <c r="T52" s="154"/>
      <c r="U52" s="154"/>
      <c r="V52" s="154"/>
      <c r="W52" s="154"/>
      <c r="X52" s="154"/>
      <c r="Y52" s="154"/>
      <c r="Z52" s="154"/>
    </row>
    <row r="53" spans="1:26" ht="17.100000000000001" customHeight="1">
      <c r="A53" s="154"/>
      <c r="B53" s="154"/>
      <c r="C53" s="154"/>
      <c r="D53" s="154"/>
      <c r="E53" s="154"/>
      <c r="F53" s="154"/>
      <c r="G53" s="154"/>
      <c r="H53" s="154"/>
      <c r="I53" s="154"/>
      <c r="J53" s="154"/>
      <c r="K53" s="154"/>
      <c r="L53" s="154"/>
      <c r="M53" s="154"/>
      <c r="N53" s="154"/>
      <c r="O53" s="154"/>
      <c r="P53" s="154"/>
      <c r="Q53" s="154"/>
      <c r="R53" s="154"/>
      <c r="S53" s="154"/>
      <c r="T53" s="154"/>
      <c r="U53" s="154"/>
      <c r="V53" s="154"/>
      <c r="W53" s="154"/>
      <c r="X53" s="154"/>
      <c r="Y53" s="154"/>
      <c r="Z53" s="154"/>
    </row>
    <row r="54" spans="1:26" ht="17.100000000000001" customHeight="1">
      <c r="A54" s="154"/>
      <c r="B54" s="154"/>
      <c r="C54" s="154"/>
      <c r="D54" s="154"/>
      <c r="E54" s="154"/>
      <c r="F54" s="154"/>
      <c r="G54" s="154"/>
      <c r="H54" s="154"/>
      <c r="I54" s="154"/>
      <c r="J54" s="154"/>
      <c r="K54" s="154"/>
      <c r="L54" s="154"/>
      <c r="M54" s="154"/>
      <c r="N54" s="154"/>
      <c r="O54" s="154"/>
      <c r="P54" s="154"/>
      <c r="Q54" s="154"/>
      <c r="R54" s="154"/>
      <c r="S54" s="154"/>
      <c r="T54" s="154"/>
      <c r="U54" s="154"/>
      <c r="V54" s="154"/>
      <c r="W54" s="154"/>
      <c r="X54" s="154"/>
      <c r="Y54" s="154"/>
      <c r="Z54" s="154"/>
    </row>
    <row r="55" spans="1:26" ht="17.100000000000001" customHeight="1">
      <c r="A55" s="154"/>
      <c r="B55" s="154"/>
      <c r="C55" s="154"/>
      <c r="D55" s="154"/>
      <c r="E55" s="154"/>
      <c r="F55" s="154"/>
      <c r="G55" s="154"/>
      <c r="H55" s="154"/>
      <c r="I55" s="154"/>
      <c r="J55" s="154"/>
      <c r="K55" s="154"/>
      <c r="L55" s="154"/>
      <c r="M55" s="154"/>
      <c r="N55" s="154"/>
      <c r="O55" s="154"/>
      <c r="P55" s="154"/>
      <c r="Q55" s="154"/>
      <c r="R55" s="154"/>
      <c r="S55" s="154"/>
      <c r="T55" s="154"/>
      <c r="U55" s="154"/>
      <c r="V55" s="154"/>
      <c r="W55" s="154"/>
      <c r="X55" s="154"/>
      <c r="Y55" s="154"/>
      <c r="Z55" s="154"/>
    </row>
    <row r="56" spans="1:26" ht="17.100000000000001" customHeight="1">
      <c r="A56" s="154"/>
      <c r="B56" s="154"/>
      <c r="C56" s="154"/>
      <c r="D56" s="154"/>
      <c r="E56" s="154"/>
      <c r="F56" s="154"/>
      <c r="G56" s="154"/>
      <c r="H56" s="154"/>
      <c r="I56" s="154"/>
      <c r="J56" s="154"/>
      <c r="K56" s="154"/>
      <c r="L56" s="154"/>
      <c r="M56" s="154"/>
      <c r="N56" s="154"/>
      <c r="O56" s="154"/>
      <c r="P56" s="154"/>
      <c r="Q56" s="154"/>
      <c r="R56" s="154"/>
      <c r="S56" s="154"/>
      <c r="T56" s="154"/>
      <c r="U56" s="154"/>
      <c r="V56" s="154"/>
      <c r="W56" s="154"/>
      <c r="X56" s="154"/>
      <c r="Y56" s="154"/>
      <c r="Z56" s="154"/>
    </row>
    <row r="57" spans="1:26" ht="17.100000000000001" customHeight="1">
      <c r="A57" s="154"/>
      <c r="B57" s="154"/>
      <c r="C57" s="154"/>
      <c r="D57" s="154"/>
      <c r="E57" s="154"/>
      <c r="F57" s="154"/>
      <c r="G57" s="154"/>
      <c r="H57" s="154"/>
      <c r="I57" s="154"/>
      <c r="J57" s="154"/>
      <c r="K57" s="154"/>
      <c r="L57" s="154"/>
      <c r="M57" s="154"/>
      <c r="N57" s="154"/>
      <c r="O57" s="154"/>
      <c r="P57" s="154"/>
      <c r="Q57" s="154"/>
      <c r="R57" s="154"/>
      <c r="S57" s="154"/>
      <c r="T57" s="154"/>
      <c r="U57" s="154"/>
      <c r="V57" s="154"/>
      <c r="W57" s="154"/>
      <c r="X57" s="154"/>
      <c r="Y57" s="154"/>
      <c r="Z57" s="154"/>
    </row>
    <row r="58" spans="1:26" ht="17.100000000000001" customHeight="1">
      <c r="A58" s="154"/>
      <c r="B58" s="154"/>
      <c r="C58" s="154"/>
      <c r="D58" s="154"/>
      <c r="E58" s="154"/>
      <c r="F58" s="154"/>
      <c r="G58" s="154"/>
      <c r="H58" s="154"/>
      <c r="I58" s="154"/>
      <c r="J58" s="154"/>
      <c r="K58" s="154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4"/>
    </row>
    <row r="59" spans="1:26" ht="17.100000000000001" customHeight="1">
      <c r="A59" s="154"/>
      <c r="B59" s="154"/>
      <c r="C59" s="154"/>
      <c r="D59" s="154"/>
      <c r="E59" s="154"/>
      <c r="F59" s="154"/>
      <c r="G59" s="154"/>
      <c r="H59" s="154"/>
      <c r="I59" s="154"/>
      <c r="J59" s="154"/>
      <c r="K59" s="154"/>
      <c r="L59" s="154"/>
      <c r="M59" s="154"/>
      <c r="N59" s="154"/>
      <c r="O59" s="154"/>
      <c r="P59" s="154"/>
      <c r="Q59" s="154"/>
      <c r="R59" s="154"/>
      <c r="S59" s="154"/>
      <c r="T59" s="154"/>
      <c r="U59" s="154"/>
      <c r="V59" s="154"/>
      <c r="W59" s="154"/>
      <c r="X59" s="154"/>
      <c r="Y59" s="154"/>
      <c r="Z59" s="154"/>
    </row>
    <row r="60" spans="1:26" ht="17.100000000000001" customHeight="1">
      <c r="A60" s="154"/>
      <c r="B60" s="154"/>
      <c r="C60" s="154"/>
      <c r="D60" s="154"/>
      <c r="E60" s="154"/>
      <c r="F60" s="154"/>
      <c r="G60" s="154"/>
      <c r="H60" s="154"/>
      <c r="I60" s="154"/>
      <c r="J60" s="154"/>
      <c r="K60" s="154"/>
      <c r="L60" s="154"/>
      <c r="M60" s="154"/>
      <c r="N60" s="154"/>
      <c r="O60" s="154"/>
      <c r="P60" s="154"/>
      <c r="Q60" s="154"/>
      <c r="R60" s="154"/>
      <c r="S60" s="154"/>
      <c r="T60" s="154"/>
      <c r="U60" s="154"/>
      <c r="V60" s="154"/>
      <c r="W60" s="154"/>
      <c r="X60" s="154"/>
      <c r="Y60" s="154"/>
      <c r="Z60" s="154"/>
    </row>
    <row r="61" spans="1:26" ht="17.100000000000001" customHeight="1">
      <c r="A61" s="154"/>
      <c r="B61" s="154"/>
      <c r="C61" s="154"/>
      <c r="D61" s="154"/>
      <c r="E61" s="154"/>
      <c r="F61" s="154"/>
      <c r="G61" s="154"/>
      <c r="H61" s="154"/>
      <c r="I61" s="154"/>
      <c r="J61" s="154"/>
      <c r="K61" s="154"/>
      <c r="L61" s="154"/>
      <c r="M61" s="154"/>
      <c r="N61" s="154"/>
      <c r="O61" s="154"/>
      <c r="P61" s="154"/>
      <c r="Q61" s="154"/>
      <c r="R61" s="154"/>
      <c r="S61" s="154"/>
      <c r="T61" s="154"/>
      <c r="U61" s="154"/>
      <c r="V61" s="154"/>
      <c r="W61" s="154"/>
      <c r="X61" s="154"/>
      <c r="Y61" s="154"/>
      <c r="Z61" s="154"/>
    </row>
    <row r="62" spans="1:26" ht="17.100000000000001" customHeight="1">
      <c r="A62" s="154"/>
      <c r="B62" s="154"/>
      <c r="C62" s="154"/>
      <c r="D62" s="154"/>
      <c r="E62" s="154"/>
      <c r="F62" s="154"/>
      <c r="G62" s="154"/>
      <c r="H62" s="154"/>
      <c r="I62" s="154"/>
      <c r="J62" s="154"/>
      <c r="K62" s="154"/>
      <c r="L62" s="154"/>
      <c r="M62" s="154"/>
      <c r="N62" s="154"/>
      <c r="O62" s="154"/>
      <c r="P62" s="154"/>
      <c r="Q62" s="154"/>
      <c r="R62" s="154"/>
      <c r="S62" s="154"/>
      <c r="T62" s="154"/>
      <c r="U62" s="154"/>
      <c r="V62" s="154"/>
      <c r="W62" s="154"/>
      <c r="X62" s="154"/>
      <c r="Y62" s="154"/>
      <c r="Z62" s="154"/>
    </row>
    <row r="63" spans="1:26" ht="17.100000000000001" customHeight="1">
      <c r="A63" s="154"/>
      <c r="B63" s="154"/>
      <c r="C63" s="154"/>
      <c r="D63" s="154"/>
      <c r="E63" s="154"/>
      <c r="F63" s="154"/>
      <c r="G63" s="154"/>
      <c r="H63" s="154"/>
      <c r="I63" s="154"/>
      <c r="J63" s="154"/>
      <c r="K63" s="154"/>
      <c r="L63" s="154"/>
      <c r="M63" s="154"/>
      <c r="N63" s="154"/>
      <c r="O63" s="154"/>
      <c r="P63" s="154"/>
      <c r="Q63" s="154"/>
      <c r="R63" s="154"/>
      <c r="S63" s="154"/>
      <c r="T63" s="154"/>
      <c r="U63" s="154"/>
      <c r="V63" s="154"/>
      <c r="W63" s="154"/>
      <c r="X63" s="154"/>
      <c r="Y63" s="154"/>
      <c r="Z63" s="154"/>
    </row>
    <row r="64" spans="1:26" ht="17.100000000000001" customHeight="1">
      <c r="A64" s="154"/>
      <c r="B64" s="154"/>
      <c r="C64" s="154"/>
      <c r="D64" s="154"/>
      <c r="E64" s="154"/>
      <c r="F64" s="154"/>
      <c r="G64" s="154"/>
      <c r="H64" s="154"/>
      <c r="I64" s="154"/>
      <c r="J64" s="154"/>
      <c r="K64" s="154"/>
      <c r="L64" s="154"/>
      <c r="M64" s="154"/>
      <c r="N64" s="154"/>
      <c r="O64" s="154"/>
      <c r="P64" s="154"/>
      <c r="Q64" s="154"/>
      <c r="R64" s="154"/>
      <c r="S64" s="154"/>
      <c r="T64" s="154"/>
      <c r="U64" s="154"/>
      <c r="V64" s="154"/>
      <c r="W64" s="154"/>
      <c r="X64" s="154"/>
      <c r="Y64" s="154"/>
      <c r="Z64" s="154"/>
    </row>
    <row r="65" spans="1:26" ht="17.100000000000001" customHeight="1">
      <c r="A65" s="154"/>
      <c r="B65" s="154"/>
      <c r="C65" s="154"/>
      <c r="D65" s="154"/>
      <c r="E65" s="154"/>
      <c r="F65" s="154"/>
      <c r="G65" s="154"/>
      <c r="H65" s="154"/>
      <c r="I65" s="154"/>
      <c r="J65" s="154"/>
      <c r="K65" s="154"/>
      <c r="L65" s="154"/>
      <c r="M65" s="154"/>
      <c r="N65" s="154"/>
      <c r="O65" s="154"/>
      <c r="P65" s="154"/>
      <c r="Q65" s="154"/>
      <c r="R65" s="154"/>
      <c r="S65" s="154"/>
      <c r="T65" s="154"/>
      <c r="U65" s="154"/>
      <c r="V65" s="154"/>
      <c r="W65" s="154"/>
      <c r="X65" s="154"/>
      <c r="Y65" s="154"/>
      <c r="Z65" s="154"/>
    </row>
    <row r="66" spans="1:26" ht="17.100000000000001" customHeight="1">
      <c r="A66" s="154"/>
      <c r="B66" s="154"/>
      <c r="C66" s="154"/>
      <c r="D66" s="154"/>
      <c r="E66" s="154"/>
      <c r="F66" s="154"/>
      <c r="G66" s="154"/>
      <c r="H66" s="154"/>
      <c r="I66" s="154"/>
      <c r="J66" s="154"/>
      <c r="K66" s="154"/>
      <c r="L66" s="154"/>
      <c r="M66" s="154"/>
      <c r="N66" s="154"/>
      <c r="O66" s="154"/>
      <c r="P66" s="154"/>
      <c r="Q66" s="154"/>
      <c r="R66" s="154"/>
      <c r="S66" s="154"/>
      <c r="T66" s="154"/>
      <c r="U66" s="154"/>
      <c r="V66" s="154"/>
      <c r="W66" s="154"/>
      <c r="X66" s="154"/>
      <c r="Y66" s="154"/>
      <c r="Z66" s="154"/>
    </row>
    <row r="67" spans="1:26" ht="17.100000000000001" customHeight="1">
      <c r="A67" s="154"/>
      <c r="B67" s="154"/>
      <c r="C67" s="154"/>
      <c r="D67" s="154"/>
      <c r="E67" s="154"/>
      <c r="F67" s="154"/>
      <c r="G67" s="154"/>
      <c r="H67" s="154"/>
      <c r="I67" s="154"/>
      <c r="J67" s="154"/>
      <c r="K67" s="154"/>
      <c r="L67" s="154"/>
      <c r="M67" s="154"/>
      <c r="N67" s="154"/>
      <c r="O67" s="154"/>
      <c r="P67" s="154"/>
      <c r="Q67" s="154"/>
      <c r="R67" s="154"/>
      <c r="S67" s="154"/>
      <c r="T67" s="154"/>
      <c r="U67" s="154"/>
      <c r="V67" s="154"/>
      <c r="W67" s="154"/>
      <c r="X67" s="154"/>
      <c r="Y67" s="154"/>
      <c r="Z67" s="154"/>
    </row>
    <row r="68" spans="1:26" ht="17.100000000000001" customHeight="1">
      <c r="A68" s="154"/>
      <c r="B68" s="154"/>
      <c r="C68" s="154"/>
      <c r="D68" s="154"/>
      <c r="E68" s="154"/>
      <c r="F68" s="154"/>
      <c r="G68" s="154"/>
      <c r="H68" s="154"/>
      <c r="I68" s="154"/>
      <c r="J68" s="154"/>
      <c r="K68" s="154"/>
      <c r="L68" s="154"/>
      <c r="M68" s="154"/>
      <c r="N68" s="154"/>
      <c r="O68" s="154"/>
      <c r="P68" s="154"/>
      <c r="Q68" s="154"/>
      <c r="R68" s="154"/>
      <c r="S68" s="154"/>
      <c r="T68" s="154"/>
      <c r="U68" s="154"/>
      <c r="V68" s="154"/>
      <c r="W68" s="154"/>
      <c r="X68" s="154"/>
      <c r="Y68" s="154"/>
      <c r="Z68" s="154"/>
    </row>
    <row r="69" spans="1:26" ht="17.100000000000001" customHeight="1">
      <c r="A69" s="154"/>
      <c r="B69" s="154"/>
      <c r="C69" s="154"/>
      <c r="D69" s="154"/>
      <c r="E69" s="154"/>
      <c r="F69" s="154"/>
      <c r="G69" s="154"/>
      <c r="H69" s="154"/>
      <c r="I69" s="154"/>
      <c r="J69" s="154"/>
      <c r="K69" s="154"/>
      <c r="L69" s="154"/>
      <c r="M69" s="154"/>
      <c r="N69" s="154"/>
      <c r="O69" s="154"/>
      <c r="P69" s="154"/>
      <c r="Q69" s="154"/>
      <c r="R69" s="154"/>
      <c r="S69" s="154"/>
      <c r="T69" s="154"/>
      <c r="U69" s="154"/>
      <c r="V69" s="154"/>
      <c r="W69" s="154"/>
      <c r="X69" s="154"/>
      <c r="Y69" s="154"/>
      <c r="Z69" s="154"/>
    </row>
    <row r="70" spans="1:26" ht="17.100000000000001" customHeight="1">
      <c r="A70" s="154"/>
      <c r="B70" s="154"/>
      <c r="C70" s="154"/>
      <c r="D70" s="154"/>
      <c r="E70" s="154"/>
      <c r="F70" s="154"/>
      <c r="G70" s="154"/>
      <c r="H70" s="154"/>
      <c r="I70" s="154"/>
      <c r="J70" s="154"/>
      <c r="K70" s="154"/>
      <c r="L70" s="154"/>
      <c r="M70" s="154"/>
      <c r="N70" s="154"/>
      <c r="O70" s="154"/>
      <c r="P70" s="154"/>
      <c r="Q70" s="154"/>
      <c r="R70" s="154"/>
      <c r="S70" s="154"/>
      <c r="T70" s="154"/>
      <c r="U70" s="154"/>
      <c r="V70" s="154"/>
      <c r="W70" s="154"/>
      <c r="X70" s="154"/>
      <c r="Y70" s="154"/>
      <c r="Z70" s="154"/>
    </row>
    <row r="71" spans="1:26" ht="17.100000000000001" customHeight="1">
      <c r="A71" s="154"/>
      <c r="B71" s="154"/>
      <c r="C71" s="154"/>
      <c r="D71" s="154"/>
      <c r="E71" s="154"/>
      <c r="F71" s="154"/>
      <c r="G71" s="154"/>
      <c r="H71" s="154"/>
      <c r="I71" s="154"/>
      <c r="J71" s="154"/>
      <c r="K71" s="154"/>
      <c r="L71" s="154"/>
      <c r="M71" s="154"/>
      <c r="N71" s="154"/>
      <c r="O71" s="154"/>
      <c r="P71" s="154"/>
      <c r="Q71" s="154"/>
      <c r="R71" s="154"/>
      <c r="S71" s="154"/>
      <c r="T71" s="154"/>
      <c r="U71" s="154"/>
      <c r="V71" s="154"/>
      <c r="W71" s="154"/>
      <c r="X71" s="154"/>
      <c r="Y71" s="154"/>
      <c r="Z71" s="154"/>
    </row>
    <row r="72" spans="1:26" ht="17.100000000000001" customHeight="1">
      <c r="A72" s="154"/>
      <c r="B72" s="154"/>
      <c r="C72" s="154"/>
      <c r="D72" s="154"/>
      <c r="E72" s="154"/>
      <c r="F72" s="154"/>
      <c r="G72" s="154"/>
      <c r="H72" s="154"/>
      <c r="I72" s="154"/>
      <c r="J72" s="154"/>
      <c r="K72" s="154"/>
      <c r="L72" s="154"/>
      <c r="M72" s="154"/>
      <c r="N72" s="154"/>
      <c r="O72" s="154"/>
      <c r="P72" s="154"/>
      <c r="Q72" s="154"/>
      <c r="R72" s="154"/>
      <c r="S72" s="154"/>
      <c r="T72" s="154"/>
      <c r="U72" s="154"/>
      <c r="V72" s="154"/>
      <c r="W72" s="154"/>
      <c r="X72" s="154"/>
      <c r="Y72" s="154"/>
      <c r="Z72" s="154"/>
    </row>
    <row r="73" spans="1:26" ht="17.100000000000001" customHeight="1">
      <c r="A73" s="154"/>
      <c r="B73" s="154"/>
      <c r="C73" s="154"/>
      <c r="D73" s="154"/>
      <c r="E73" s="154"/>
      <c r="F73" s="154"/>
      <c r="G73" s="154"/>
      <c r="H73" s="154"/>
      <c r="I73" s="154"/>
      <c r="J73" s="154"/>
      <c r="K73" s="154"/>
      <c r="L73" s="154"/>
      <c r="M73" s="154"/>
      <c r="N73" s="154"/>
      <c r="O73" s="154"/>
      <c r="P73" s="154"/>
      <c r="Q73" s="154"/>
      <c r="R73" s="154"/>
      <c r="S73" s="154"/>
      <c r="T73" s="154"/>
      <c r="U73" s="154"/>
      <c r="V73" s="154"/>
      <c r="W73" s="154"/>
      <c r="X73" s="154"/>
      <c r="Y73" s="154"/>
      <c r="Z73" s="154"/>
    </row>
    <row r="74" spans="1:26" ht="17.100000000000001" customHeight="1">
      <c r="A74" s="154"/>
      <c r="B74" s="154"/>
      <c r="C74" s="154"/>
      <c r="D74" s="154"/>
      <c r="E74" s="154"/>
      <c r="F74" s="154"/>
      <c r="G74" s="154"/>
      <c r="H74" s="154"/>
      <c r="I74" s="154"/>
      <c r="J74" s="154"/>
      <c r="K74" s="154"/>
      <c r="L74" s="154"/>
      <c r="M74" s="154"/>
      <c r="N74" s="154"/>
      <c r="O74" s="154"/>
      <c r="P74" s="154"/>
      <c r="Q74" s="154"/>
      <c r="R74" s="154"/>
      <c r="S74" s="154"/>
      <c r="T74" s="154"/>
      <c r="U74" s="154"/>
      <c r="V74" s="154"/>
      <c r="W74" s="154"/>
      <c r="X74" s="154"/>
      <c r="Y74" s="154"/>
      <c r="Z74" s="154"/>
    </row>
    <row r="75" spans="1:26" ht="17.100000000000001" customHeight="1">
      <c r="A75" s="154"/>
      <c r="B75" s="154"/>
      <c r="C75" s="154"/>
      <c r="D75" s="154"/>
      <c r="E75" s="154"/>
      <c r="F75" s="154"/>
      <c r="G75" s="154"/>
      <c r="H75" s="154"/>
      <c r="I75" s="154"/>
      <c r="J75" s="154"/>
      <c r="K75" s="154"/>
      <c r="L75" s="154"/>
      <c r="M75" s="154"/>
      <c r="N75" s="154"/>
      <c r="O75" s="154"/>
      <c r="P75" s="154"/>
      <c r="Q75" s="154"/>
      <c r="R75" s="154"/>
      <c r="S75" s="154"/>
      <c r="T75" s="154"/>
      <c r="U75" s="154"/>
      <c r="V75" s="154"/>
      <c r="W75" s="154"/>
      <c r="X75" s="154"/>
      <c r="Y75" s="154"/>
      <c r="Z75" s="154"/>
    </row>
    <row r="76" spans="1:26" ht="17.100000000000001" customHeight="1">
      <c r="A76" s="154"/>
      <c r="B76" s="154"/>
      <c r="C76" s="154"/>
      <c r="D76" s="154"/>
      <c r="E76" s="154"/>
      <c r="F76" s="154"/>
      <c r="G76" s="154"/>
      <c r="H76" s="154"/>
      <c r="I76" s="154"/>
      <c r="J76" s="154"/>
      <c r="K76" s="154"/>
      <c r="L76" s="154"/>
      <c r="M76" s="154"/>
      <c r="N76" s="154"/>
      <c r="O76" s="154"/>
      <c r="P76" s="154"/>
      <c r="Q76" s="154"/>
      <c r="R76" s="154"/>
      <c r="S76" s="154"/>
      <c r="T76" s="154"/>
      <c r="U76" s="154"/>
      <c r="V76" s="154"/>
      <c r="W76" s="154"/>
      <c r="X76" s="154"/>
      <c r="Y76" s="154"/>
      <c r="Z76" s="154"/>
    </row>
    <row r="77" spans="1:26" ht="17.100000000000001" customHeight="1">
      <c r="A77" s="154"/>
      <c r="B77" s="154"/>
      <c r="C77" s="154"/>
      <c r="D77" s="154"/>
      <c r="E77" s="154"/>
      <c r="F77" s="154"/>
      <c r="G77" s="154"/>
      <c r="H77" s="154"/>
      <c r="I77" s="154"/>
      <c r="J77" s="154"/>
      <c r="K77" s="154"/>
      <c r="L77" s="154"/>
      <c r="M77" s="154"/>
      <c r="N77" s="154"/>
      <c r="O77" s="154"/>
      <c r="P77" s="154"/>
      <c r="Q77" s="154"/>
      <c r="R77" s="154"/>
      <c r="S77" s="154"/>
      <c r="T77" s="154"/>
      <c r="U77" s="154"/>
      <c r="V77" s="154"/>
      <c r="W77" s="154"/>
      <c r="X77" s="154"/>
      <c r="Y77" s="154"/>
      <c r="Z77" s="154"/>
    </row>
    <row r="78" spans="1:26" ht="17.100000000000001" customHeight="1">
      <c r="A78" s="154"/>
      <c r="B78" s="154"/>
      <c r="C78" s="154"/>
      <c r="D78" s="154"/>
      <c r="E78" s="154"/>
      <c r="F78" s="154"/>
      <c r="G78" s="154"/>
      <c r="H78" s="154"/>
      <c r="I78" s="154"/>
      <c r="J78" s="154"/>
      <c r="K78" s="154"/>
      <c r="L78" s="154"/>
      <c r="M78" s="154"/>
      <c r="N78" s="154"/>
      <c r="O78" s="154"/>
      <c r="P78" s="154"/>
      <c r="Q78" s="154"/>
      <c r="R78" s="154"/>
      <c r="S78" s="154"/>
      <c r="T78" s="154"/>
      <c r="U78" s="154"/>
      <c r="V78" s="154"/>
      <c r="W78" s="154"/>
      <c r="X78" s="154"/>
      <c r="Y78" s="154"/>
      <c r="Z78" s="154"/>
    </row>
    <row r="79" spans="1:26" ht="17.100000000000001" customHeight="1">
      <c r="A79" s="154"/>
      <c r="B79" s="154"/>
      <c r="C79" s="154"/>
      <c r="D79" s="154"/>
      <c r="E79" s="154"/>
      <c r="F79" s="154"/>
      <c r="G79" s="154"/>
      <c r="H79" s="154"/>
      <c r="I79" s="154"/>
      <c r="J79" s="154"/>
      <c r="K79" s="154"/>
      <c r="L79" s="154"/>
      <c r="M79" s="154"/>
      <c r="N79" s="154"/>
      <c r="O79" s="154"/>
      <c r="P79" s="154"/>
      <c r="Q79" s="154"/>
      <c r="R79" s="154"/>
      <c r="S79" s="154"/>
      <c r="T79" s="154"/>
      <c r="U79" s="154"/>
      <c r="V79" s="154"/>
      <c r="W79" s="154"/>
      <c r="X79" s="154"/>
      <c r="Y79" s="154"/>
      <c r="Z79" s="154"/>
    </row>
    <row r="80" spans="1:26" ht="17.100000000000001" customHeight="1">
      <c r="A80" s="154"/>
      <c r="B80" s="154"/>
      <c r="C80" s="154"/>
      <c r="D80" s="154"/>
      <c r="E80" s="154"/>
      <c r="F80" s="154"/>
      <c r="G80" s="154"/>
      <c r="H80" s="154"/>
      <c r="I80" s="154"/>
      <c r="J80" s="154"/>
      <c r="K80" s="154"/>
      <c r="L80" s="154"/>
      <c r="M80" s="154"/>
      <c r="N80" s="154"/>
      <c r="O80" s="154"/>
      <c r="P80" s="154"/>
      <c r="Q80" s="154"/>
      <c r="R80" s="154"/>
      <c r="S80" s="154"/>
      <c r="T80" s="154"/>
      <c r="U80" s="154"/>
      <c r="V80" s="154"/>
      <c r="W80" s="154"/>
      <c r="X80" s="154"/>
      <c r="Y80" s="154"/>
      <c r="Z80" s="154"/>
    </row>
    <row r="81" spans="1:26" ht="17.100000000000001" customHeight="1">
      <c r="A81" s="154"/>
      <c r="B81" s="154"/>
      <c r="C81" s="154"/>
      <c r="D81" s="154"/>
      <c r="E81" s="154"/>
      <c r="F81" s="154"/>
      <c r="G81" s="154"/>
      <c r="H81" s="154"/>
      <c r="I81" s="154"/>
      <c r="J81" s="154"/>
      <c r="K81" s="154"/>
      <c r="L81" s="154"/>
      <c r="M81" s="154"/>
      <c r="N81" s="154"/>
      <c r="O81" s="154"/>
      <c r="P81" s="154"/>
      <c r="Q81" s="154"/>
      <c r="R81" s="154"/>
      <c r="S81" s="154"/>
      <c r="T81" s="154"/>
      <c r="U81" s="154"/>
      <c r="V81" s="154"/>
      <c r="W81" s="154"/>
      <c r="X81" s="154"/>
      <c r="Y81" s="154"/>
      <c r="Z81" s="154"/>
    </row>
    <row r="82" spans="1:26" ht="17.100000000000001" customHeight="1">
      <c r="A82" s="154"/>
      <c r="B82" s="154"/>
      <c r="C82" s="154"/>
      <c r="D82" s="154"/>
      <c r="E82" s="154"/>
      <c r="F82" s="154"/>
      <c r="G82" s="154"/>
      <c r="H82" s="154"/>
      <c r="I82" s="154"/>
      <c r="J82" s="154"/>
      <c r="K82" s="154"/>
      <c r="L82" s="154"/>
      <c r="M82" s="154"/>
      <c r="N82" s="154"/>
      <c r="O82" s="154"/>
      <c r="P82" s="154"/>
      <c r="Q82" s="154"/>
      <c r="R82" s="154"/>
      <c r="S82" s="154"/>
      <c r="T82" s="154"/>
      <c r="U82" s="154"/>
      <c r="V82" s="154"/>
      <c r="W82" s="154"/>
      <c r="X82" s="154"/>
      <c r="Y82" s="154"/>
      <c r="Z82" s="154"/>
    </row>
    <row r="83" spans="1:26" ht="17.100000000000001" customHeight="1">
      <c r="A83" s="154"/>
      <c r="B83" s="154"/>
      <c r="C83" s="154"/>
      <c r="D83" s="154"/>
      <c r="E83" s="154"/>
      <c r="F83" s="154"/>
      <c r="G83" s="154"/>
      <c r="H83" s="154"/>
      <c r="I83" s="154"/>
      <c r="J83" s="154"/>
      <c r="K83" s="154"/>
      <c r="L83" s="154"/>
      <c r="M83" s="154"/>
      <c r="N83" s="154"/>
      <c r="O83" s="154"/>
      <c r="P83" s="154"/>
      <c r="Q83" s="154"/>
      <c r="R83" s="154"/>
      <c r="S83" s="154"/>
      <c r="T83" s="154"/>
      <c r="U83" s="154"/>
      <c r="V83" s="154"/>
      <c r="W83" s="154"/>
      <c r="X83" s="154"/>
      <c r="Y83" s="154"/>
      <c r="Z83" s="154"/>
    </row>
    <row r="84" spans="1:26" ht="17.100000000000001" customHeight="1">
      <c r="A84" s="87"/>
      <c r="B84" s="87"/>
      <c r="C84" s="87"/>
      <c r="D84" s="87"/>
      <c r="E84" s="87"/>
      <c r="F84" s="87"/>
      <c r="G84" s="87"/>
      <c r="H84" s="87"/>
      <c r="I84" s="87"/>
      <c r="J84" s="87"/>
      <c r="K84" s="87"/>
      <c r="L84" s="87"/>
      <c r="M84" s="87"/>
      <c r="N84" s="87"/>
      <c r="O84" s="87"/>
      <c r="P84" s="87"/>
      <c r="Q84" s="87"/>
      <c r="R84" s="87"/>
      <c r="S84" s="87"/>
      <c r="T84" s="87"/>
      <c r="U84" s="87"/>
      <c r="V84" s="87"/>
      <c r="W84" s="87"/>
      <c r="X84" s="87"/>
      <c r="Y84" s="87"/>
    </row>
    <row r="85" spans="1:26" ht="17.100000000000001" customHeight="1">
      <c r="A85" s="87"/>
      <c r="B85" s="87"/>
      <c r="C85" s="87"/>
      <c r="D85" s="87"/>
      <c r="E85" s="87"/>
      <c r="F85" s="87"/>
      <c r="G85" s="87"/>
      <c r="H85" s="87"/>
      <c r="I85" s="87"/>
      <c r="J85" s="87"/>
      <c r="K85" s="87"/>
      <c r="L85" s="87"/>
      <c r="M85" s="87"/>
      <c r="N85" s="87"/>
      <c r="O85" s="87"/>
      <c r="P85" s="87"/>
      <c r="Q85" s="87"/>
      <c r="R85" s="87"/>
      <c r="S85" s="87"/>
      <c r="T85" s="87"/>
      <c r="U85" s="87"/>
      <c r="V85" s="87"/>
      <c r="W85" s="87"/>
      <c r="X85" s="87"/>
      <c r="Y85" s="87"/>
    </row>
    <row r="86" spans="1:26" ht="17.100000000000001" customHeight="1"/>
    <row r="87" spans="1:26" ht="17.100000000000001" customHeight="1"/>
    <row r="88" spans="1:26" ht="17.100000000000001" customHeight="1"/>
    <row r="89" spans="1:26" ht="12.95" customHeight="1"/>
    <row r="90" spans="1:26" ht="17.100000000000001" customHeight="1"/>
    <row r="91" spans="1:26" ht="17.100000000000001" customHeight="1"/>
  </sheetData>
  <mergeCells count="216">
    <mergeCell ref="A26:C26"/>
    <mergeCell ref="A25:C25"/>
    <mergeCell ref="D25:F25"/>
    <mergeCell ref="D26:F26"/>
    <mergeCell ref="A44:D44"/>
    <mergeCell ref="A27:C27"/>
    <mergeCell ref="D27:F27"/>
    <mergeCell ref="A30:C31"/>
    <mergeCell ref="D30:O30"/>
    <mergeCell ref="G25:I25"/>
    <mergeCell ref="J25:L25"/>
    <mergeCell ref="M25:O25"/>
    <mergeCell ref="G26:I26"/>
    <mergeCell ref="J26:L26"/>
    <mergeCell ref="M26:O26"/>
    <mergeCell ref="G27:I27"/>
    <mergeCell ref="J27:L27"/>
    <mergeCell ref="M27:O27"/>
    <mergeCell ref="D35:F35"/>
    <mergeCell ref="G35:I35"/>
    <mergeCell ref="J35:L35"/>
    <mergeCell ref="M35:O35"/>
    <mergeCell ref="D37:F37"/>
    <mergeCell ref="G37:I37"/>
    <mergeCell ref="A22:C22"/>
    <mergeCell ref="A21:C21"/>
    <mergeCell ref="D21:F21"/>
    <mergeCell ref="D22:F22"/>
    <mergeCell ref="G21:I21"/>
    <mergeCell ref="J21:L21"/>
    <mergeCell ref="M21:O21"/>
    <mergeCell ref="A24:C24"/>
    <mergeCell ref="A23:C23"/>
    <mergeCell ref="D23:F23"/>
    <mergeCell ref="D24:F24"/>
    <mergeCell ref="G22:I22"/>
    <mergeCell ref="J22:L22"/>
    <mergeCell ref="M22:O22"/>
    <mergeCell ref="G23:I23"/>
    <mergeCell ref="J23:L23"/>
    <mergeCell ref="M23:O23"/>
    <mergeCell ref="G24:I24"/>
    <mergeCell ref="J24:L24"/>
    <mergeCell ref="M24:O24"/>
    <mergeCell ref="P17:R17"/>
    <mergeCell ref="P18:R18"/>
    <mergeCell ref="A19:C19"/>
    <mergeCell ref="A20:C20"/>
    <mergeCell ref="D19:F19"/>
    <mergeCell ref="D20:F20"/>
    <mergeCell ref="G19:I19"/>
    <mergeCell ref="J19:L19"/>
    <mergeCell ref="M19:O19"/>
    <mergeCell ref="G20:I20"/>
    <mergeCell ref="J20:L20"/>
    <mergeCell ref="M20:O20"/>
    <mergeCell ref="A17:C17"/>
    <mergeCell ref="A18:C18"/>
    <mergeCell ref="D17:F17"/>
    <mergeCell ref="D18:F18"/>
    <mergeCell ref="G17:I17"/>
    <mergeCell ref="J17:L17"/>
    <mergeCell ref="M17:O17"/>
    <mergeCell ref="G18:I18"/>
    <mergeCell ref="J18:L18"/>
    <mergeCell ref="M18:O18"/>
    <mergeCell ref="P19:R19"/>
    <mergeCell ref="P20:R20"/>
    <mergeCell ref="A15:C16"/>
    <mergeCell ref="D16:F16"/>
    <mergeCell ref="G16:I16"/>
    <mergeCell ref="J16:L16"/>
    <mergeCell ref="M16:O16"/>
    <mergeCell ref="P15:R16"/>
    <mergeCell ref="S15:U16"/>
    <mergeCell ref="D15:O15"/>
    <mergeCell ref="V15:Y16"/>
    <mergeCell ref="R11:W11"/>
    <mergeCell ref="R12:W12"/>
    <mergeCell ref="G8:H8"/>
    <mergeCell ref="A1:I2"/>
    <mergeCell ref="A3:I3"/>
    <mergeCell ref="A4:I4"/>
    <mergeCell ref="N1:Q1"/>
    <mergeCell ref="N2:Q2"/>
    <mergeCell ref="V2:Y2"/>
    <mergeCell ref="F5:U5"/>
    <mergeCell ref="F6:N6"/>
    <mergeCell ref="S6:X6"/>
    <mergeCell ref="C7:I7"/>
    <mergeCell ref="M7:R7"/>
    <mergeCell ref="U7:X7"/>
    <mergeCell ref="O8:P8"/>
    <mergeCell ref="V8:W8"/>
    <mergeCell ref="O9:X9"/>
    <mergeCell ref="G11:M11"/>
    <mergeCell ref="G12:M12"/>
    <mergeCell ref="P21:R21"/>
    <mergeCell ref="P22:R22"/>
    <mergeCell ref="P23:R23"/>
    <mergeCell ref="P24:R24"/>
    <mergeCell ref="P25:R25"/>
    <mergeCell ref="P26:R26"/>
    <mergeCell ref="P27:R27"/>
    <mergeCell ref="S26:U26"/>
    <mergeCell ref="S27:U27"/>
    <mergeCell ref="V26:Y26"/>
    <mergeCell ref="V27:Y27"/>
    <mergeCell ref="S17:U17"/>
    <mergeCell ref="S18:U18"/>
    <mergeCell ref="S19:U19"/>
    <mergeCell ref="S20:U20"/>
    <mergeCell ref="S21:U21"/>
    <mergeCell ref="S22:U22"/>
    <mergeCell ref="S23:U23"/>
    <mergeCell ref="S24:U24"/>
    <mergeCell ref="S25:U25"/>
    <mergeCell ref="V17:Y17"/>
    <mergeCell ref="V18:Y18"/>
    <mergeCell ref="V19:Y19"/>
    <mergeCell ref="V20:Y20"/>
    <mergeCell ref="V21:Y21"/>
    <mergeCell ref="V22:Y22"/>
    <mergeCell ref="V23:Y23"/>
    <mergeCell ref="V24:Y24"/>
    <mergeCell ref="V25:Y25"/>
    <mergeCell ref="P30:R31"/>
    <mergeCell ref="S30:U31"/>
    <mergeCell ref="V30:Y31"/>
    <mergeCell ref="D31:F31"/>
    <mergeCell ref="G31:I31"/>
    <mergeCell ref="J31:L31"/>
    <mergeCell ref="M31:O31"/>
    <mergeCell ref="A42:C42"/>
    <mergeCell ref="A41:C41"/>
    <mergeCell ref="A40:C40"/>
    <mergeCell ref="A39:C39"/>
    <mergeCell ref="A38:C38"/>
    <mergeCell ref="A37:C37"/>
    <mergeCell ref="A36:C36"/>
    <mergeCell ref="A35:C35"/>
    <mergeCell ref="A34:C34"/>
    <mergeCell ref="A33:C33"/>
    <mergeCell ref="A32:C32"/>
    <mergeCell ref="D32:F32"/>
    <mergeCell ref="G32:I32"/>
    <mergeCell ref="J32:L32"/>
    <mergeCell ref="M32:O32"/>
    <mergeCell ref="P32:R32"/>
    <mergeCell ref="S32:U32"/>
    <mergeCell ref="V32:Y32"/>
    <mergeCell ref="D33:F33"/>
    <mergeCell ref="G33:I33"/>
    <mergeCell ref="J33:L33"/>
    <mergeCell ref="M33:O33"/>
    <mergeCell ref="P33:R33"/>
    <mergeCell ref="S33:U33"/>
    <mergeCell ref="V33:Y33"/>
    <mergeCell ref="D34:F34"/>
    <mergeCell ref="G34:I34"/>
    <mergeCell ref="J34:L34"/>
    <mergeCell ref="M34:O34"/>
    <mergeCell ref="P34:R34"/>
    <mergeCell ref="S34:U34"/>
    <mergeCell ref="V34:Y34"/>
    <mergeCell ref="P35:R35"/>
    <mergeCell ref="S35:U35"/>
    <mergeCell ref="V35:Y35"/>
    <mergeCell ref="D36:F36"/>
    <mergeCell ref="G36:I36"/>
    <mergeCell ref="J36:L36"/>
    <mergeCell ref="M36:O36"/>
    <mergeCell ref="P36:R36"/>
    <mergeCell ref="S36:U36"/>
    <mergeCell ref="V36:Y36"/>
    <mergeCell ref="J37:L37"/>
    <mergeCell ref="M37:O37"/>
    <mergeCell ref="P37:R37"/>
    <mergeCell ref="S37:U37"/>
    <mergeCell ref="V37:Y37"/>
    <mergeCell ref="D38:F38"/>
    <mergeCell ref="G38:I38"/>
    <mergeCell ref="J38:L38"/>
    <mergeCell ref="M38:O38"/>
    <mergeCell ref="P38:R38"/>
    <mergeCell ref="S38:U38"/>
    <mergeCell ref="V38:Y38"/>
    <mergeCell ref="D39:F39"/>
    <mergeCell ref="G39:I39"/>
    <mergeCell ref="J39:L39"/>
    <mergeCell ref="M39:O39"/>
    <mergeCell ref="P39:R39"/>
    <mergeCell ref="S39:U39"/>
    <mergeCell ref="V39:Y39"/>
    <mergeCell ref="D40:F40"/>
    <mergeCell ref="G40:I40"/>
    <mergeCell ref="J40:L40"/>
    <mergeCell ref="M40:O40"/>
    <mergeCell ref="P40:R40"/>
    <mergeCell ref="S40:U40"/>
    <mergeCell ref="V40:Y40"/>
    <mergeCell ref="E44:K44"/>
    <mergeCell ref="D41:F41"/>
    <mergeCell ref="G41:I41"/>
    <mergeCell ref="J41:L41"/>
    <mergeCell ref="M41:O41"/>
    <mergeCell ref="P41:R41"/>
    <mergeCell ref="S41:U41"/>
    <mergeCell ref="V41:Y41"/>
    <mergeCell ref="D42:F42"/>
    <mergeCell ref="G42:I42"/>
    <mergeCell ref="J42:L42"/>
    <mergeCell ref="M42:O42"/>
    <mergeCell ref="P42:R42"/>
    <mergeCell ref="S42:U42"/>
    <mergeCell ref="V42:Y42"/>
  </mergeCells>
  <pageMargins left="0.31496062992125984" right="0.31496062992125984" top="0.74803149606299213" bottom="0" header="0" footer="0"/>
  <pageSetup paperSize="9" scale="90" orientation="portrait" r:id="rId1"/>
  <headerFooter>
    <oddFooter>&amp;R&amp;"Gulim,Regular"&amp;10SP-FMD-04-31 Rev.0 Effective date 25-Feb-2016</oddFooter>
  </headerFooter>
  <rowBreaks count="1" manualBreakCount="1">
    <brk id="45" max="24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60" r:id="rId4" name="Check Box 12">
              <controlPr defaultSize="0" autoFill="0" autoLine="0" autoPict="0">
                <anchor moveWithCells="1">
                  <from>
                    <xdr:col>17</xdr:col>
                    <xdr:colOff>28575</xdr:colOff>
                    <xdr:row>3</xdr:row>
                    <xdr:rowOff>95250</xdr:rowOff>
                  </from>
                  <to>
                    <xdr:col>17</xdr:col>
                    <xdr:colOff>247650</xdr:colOff>
                    <xdr:row>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1" r:id="rId5" name="Check Box 13">
              <controlPr defaultSize="0" autoFill="0" autoLine="0" autoPict="0">
                <anchor moveWithCells="1">
                  <from>
                    <xdr:col>13</xdr:col>
                    <xdr:colOff>0</xdr:colOff>
                    <xdr:row>3</xdr:row>
                    <xdr:rowOff>66675</xdr:rowOff>
                  </from>
                  <to>
                    <xdr:col>13</xdr:col>
                    <xdr:colOff>228600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2" r:id="rId6" name="Check Box 14">
              <controlPr defaultSize="0" autoFill="0" autoLine="0" autoPict="0">
                <anchor moveWithCells="1">
                  <from>
                    <xdr:col>6</xdr:col>
                    <xdr:colOff>9525</xdr:colOff>
                    <xdr:row>8</xdr:row>
                    <xdr:rowOff>76200</xdr:rowOff>
                  </from>
                  <to>
                    <xdr:col>6</xdr:col>
                    <xdr:colOff>209550</xdr:colOff>
                    <xdr:row>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3" r:id="rId7" name="Check Box 15">
              <controlPr defaultSize="0" autoFill="0" autoLine="0" autoPict="0">
                <anchor moveWithCells="1">
                  <from>
                    <xdr:col>10</xdr:col>
                    <xdr:colOff>9525</xdr:colOff>
                    <xdr:row>8</xdr:row>
                    <xdr:rowOff>76200</xdr:rowOff>
                  </from>
                  <to>
                    <xdr:col>10</xdr:col>
                    <xdr:colOff>200025</xdr:colOff>
                    <xdr:row>9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AJ75"/>
  <sheetViews>
    <sheetView view="pageBreakPreview" zoomScaleNormal="100" zoomScaleSheetLayoutView="100" workbookViewId="0">
      <selection activeCell="T28" sqref="T28:W28"/>
    </sheetView>
  </sheetViews>
  <sheetFormatPr defaultColWidth="9" defaultRowHeight="12"/>
  <cols>
    <col min="1" max="47" width="3.85546875" style="141" customWidth="1"/>
    <col min="48" max="96" width="4.140625" style="141" customWidth="1"/>
    <col min="97" max="16384" width="9" style="141"/>
  </cols>
  <sheetData>
    <row r="1" spans="1:36" ht="21" customHeight="1">
      <c r="A1" s="280" t="s">
        <v>41</v>
      </c>
      <c r="B1" s="280"/>
      <c r="C1" s="280"/>
      <c r="D1" s="280"/>
      <c r="E1" s="280"/>
      <c r="F1" s="280"/>
      <c r="G1" s="280"/>
      <c r="H1" s="280"/>
      <c r="I1" s="280"/>
      <c r="J1" s="142" t="s">
        <v>67</v>
      </c>
      <c r="M1" s="142"/>
      <c r="N1" s="283" t="s">
        <v>94</v>
      </c>
      <c r="O1" s="283"/>
      <c r="P1" s="283"/>
      <c r="Q1" s="283"/>
      <c r="R1" s="143"/>
      <c r="S1" s="143"/>
      <c r="T1" s="143"/>
      <c r="U1" s="143" t="s">
        <v>68</v>
      </c>
      <c r="V1" s="143"/>
      <c r="W1" s="232">
        <v>1</v>
      </c>
      <c r="X1" s="235" t="s">
        <v>69</v>
      </c>
      <c r="Y1" s="232">
        <v>1</v>
      </c>
      <c r="AB1" s="143"/>
      <c r="AC1" s="143"/>
      <c r="AD1" s="143"/>
      <c r="AE1" s="143"/>
      <c r="AF1" s="143"/>
      <c r="AG1" s="143"/>
      <c r="AH1" s="143"/>
      <c r="AI1" s="143"/>
      <c r="AJ1" s="143"/>
    </row>
    <row r="2" spans="1:36" s="15" customFormat="1" ht="21" customHeight="1">
      <c r="A2" s="280"/>
      <c r="B2" s="280"/>
      <c r="C2" s="280"/>
      <c r="D2" s="280"/>
      <c r="E2" s="280"/>
      <c r="F2" s="280"/>
      <c r="G2" s="280"/>
      <c r="H2" s="280"/>
      <c r="I2" s="280"/>
      <c r="J2" s="143" t="s">
        <v>70</v>
      </c>
      <c r="M2" s="142"/>
      <c r="N2" s="284">
        <v>42350</v>
      </c>
      <c r="O2" s="284"/>
      <c r="P2" s="284"/>
      <c r="Q2" s="284"/>
      <c r="R2" s="143" t="s">
        <v>71</v>
      </c>
      <c r="T2" s="143"/>
      <c r="V2" s="285">
        <v>42350</v>
      </c>
      <c r="W2" s="285"/>
      <c r="X2" s="285"/>
      <c r="Y2" s="285"/>
      <c r="Z2" s="143"/>
      <c r="AA2" s="143"/>
      <c r="AB2" s="143"/>
      <c r="AC2" s="143"/>
      <c r="AD2" s="143"/>
      <c r="AE2" s="143"/>
      <c r="AF2" s="143"/>
      <c r="AG2" s="143"/>
      <c r="AH2" s="143"/>
      <c r="AI2" s="143"/>
      <c r="AJ2" s="143"/>
    </row>
    <row r="3" spans="1:36" s="15" customFormat="1" ht="21" customHeight="1">
      <c r="A3" s="281" t="s">
        <v>72</v>
      </c>
      <c r="B3" s="281"/>
      <c r="C3" s="281"/>
      <c r="D3" s="281"/>
      <c r="E3" s="281"/>
      <c r="F3" s="281"/>
      <c r="G3" s="281"/>
      <c r="H3" s="281"/>
      <c r="I3" s="281"/>
      <c r="J3" s="142" t="s">
        <v>73</v>
      </c>
      <c r="M3" s="142"/>
      <c r="N3" s="142"/>
      <c r="O3" s="238">
        <v>20</v>
      </c>
      <c r="P3" s="144" t="s">
        <v>87</v>
      </c>
      <c r="Q3" s="232">
        <v>50</v>
      </c>
      <c r="R3" s="145" t="s">
        <v>74</v>
      </c>
      <c r="T3" s="143"/>
      <c r="U3" s="143"/>
      <c r="W3" s="142"/>
      <c r="X3" s="142"/>
      <c r="Y3" s="142"/>
      <c r="Z3" s="142"/>
      <c r="AA3" s="142"/>
      <c r="AB3" s="143"/>
      <c r="AC3" s="143"/>
      <c r="AD3" s="143"/>
      <c r="AE3" s="143"/>
      <c r="AF3" s="143"/>
      <c r="AG3" s="143"/>
      <c r="AH3" s="143"/>
      <c r="AI3" s="143"/>
      <c r="AJ3" s="143"/>
    </row>
    <row r="4" spans="1:36" s="15" customFormat="1" ht="21" customHeight="1">
      <c r="A4" s="282" t="s">
        <v>88</v>
      </c>
      <c r="B4" s="282"/>
      <c r="C4" s="282"/>
      <c r="D4" s="282"/>
      <c r="E4" s="282"/>
      <c r="F4" s="282"/>
      <c r="G4" s="282"/>
      <c r="H4" s="282"/>
      <c r="I4" s="282"/>
      <c r="J4" s="142" t="s">
        <v>42</v>
      </c>
      <c r="M4" s="142"/>
      <c r="N4" s="142"/>
      <c r="O4" s="142" t="s">
        <v>75</v>
      </c>
      <c r="P4" s="142"/>
      <c r="R4" s="142"/>
      <c r="S4" s="142" t="s">
        <v>76</v>
      </c>
      <c r="T4" s="142"/>
      <c r="U4" s="142"/>
      <c r="V4" s="142"/>
      <c r="W4" s="142"/>
      <c r="X4" s="142"/>
      <c r="Z4" s="142"/>
      <c r="AA4" s="142"/>
      <c r="AB4" s="143"/>
      <c r="AC4" s="143"/>
      <c r="AD4" s="143"/>
      <c r="AE4" s="143"/>
      <c r="AF4" s="143"/>
      <c r="AG4" s="143"/>
      <c r="AH4" s="143"/>
      <c r="AI4" s="143"/>
      <c r="AJ4" s="143"/>
    </row>
    <row r="5" spans="1:36" s="15" customFormat="1" ht="21" customHeight="1">
      <c r="A5" s="146" t="s">
        <v>77</v>
      </c>
      <c r="B5" s="88"/>
      <c r="C5" s="88"/>
      <c r="D5" s="88"/>
      <c r="E5" s="88"/>
      <c r="F5" s="286" t="s">
        <v>96</v>
      </c>
      <c r="G5" s="286"/>
      <c r="H5" s="286"/>
      <c r="I5" s="286"/>
      <c r="J5" s="286"/>
      <c r="K5" s="286"/>
      <c r="L5" s="286"/>
      <c r="M5" s="286"/>
      <c r="N5" s="286"/>
      <c r="O5" s="286"/>
      <c r="P5" s="286"/>
      <c r="Q5" s="286"/>
      <c r="R5" s="286"/>
      <c r="S5" s="286"/>
      <c r="T5" s="286"/>
      <c r="U5" s="286"/>
      <c r="V5" s="88"/>
      <c r="W5" s="88"/>
      <c r="X5" s="88"/>
      <c r="Y5" s="88"/>
      <c r="Z5" s="88"/>
      <c r="AA5" s="88"/>
      <c r="AB5" s="143"/>
      <c r="AC5" s="143"/>
      <c r="AD5" s="143"/>
      <c r="AE5" s="143"/>
      <c r="AF5" s="143"/>
      <c r="AG5" s="143"/>
      <c r="AH5" s="143"/>
      <c r="AI5" s="143"/>
      <c r="AJ5" s="143"/>
    </row>
    <row r="6" spans="1:36" s="15" customFormat="1" ht="21" customHeight="1">
      <c r="A6" s="146" t="s">
        <v>78</v>
      </c>
      <c r="B6" s="88"/>
      <c r="C6" s="88"/>
      <c r="D6" s="88"/>
      <c r="E6" s="88"/>
      <c r="F6" s="287" t="s">
        <v>88</v>
      </c>
      <c r="G6" s="287"/>
      <c r="H6" s="287"/>
      <c r="I6" s="287"/>
      <c r="J6" s="287"/>
      <c r="K6" s="287"/>
      <c r="L6" s="287"/>
      <c r="M6" s="287"/>
      <c r="N6" s="287"/>
      <c r="O6" s="147" t="s">
        <v>79</v>
      </c>
      <c r="Q6" s="148"/>
      <c r="R6" s="87"/>
      <c r="S6" s="286" t="s">
        <v>112</v>
      </c>
      <c r="T6" s="286"/>
      <c r="U6" s="286"/>
      <c r="V6" s="286"/>
      <c r="W6" s="286"/>
      <c r="X6" s="286"/>
      <c r="Y6" s="88"/>
      <c r="Z6" s="88"/>
      <c r="AA6" s="88"/>
      <c r="AB6" s="143"/>
      <c r="AC6" s="143"/>
      <c r="AD6" s="143"/>
      <c r="AE6" s="143"/>
      <c r="AF6" s="143"/>
      <c r="AG6" s="143"/>
      <c r="AH6" s="143"/>
      <c r="AI6" s="143"/>
      <c r="AJ6" s="143"/>
    </row>
    <row r="7" spans="1:36" s="15" customFormat="1" ht="21" customHeight="1">
      <c r="A7" s="146" t="s">
        <v>43</v>
      </c>
      <c r="B7" s="87"/>
      <c r="C7" s="286">
        <v>123</v>
      </c>
      <c r="D7" s="286"/>
      <c r="E7" s="286"/>
      <c r="F7" s="286"/>
      <c r="G7" s="286"/>
      <c r="H7" s="286"/>
      <c r="I7" s="286"/>
      <c r="J7" s="147" t="s">
        <v>80</v>
      </c>
      <c r="K7" s="147"/>
      <c r="L7" s="147"/>
      <c r="M7" s="286">
        <v>456</v>
      </c>
      <c r="N7" s="286"/>
      <c r="O7" s="286"/>
      <c r="P7" s="286"/>
      <c r="Q7" s="286"/>
      <c r="R7" s="286"/>
      <c r="S7" s="146" t="s">
        <v>44</v>
      </c>
      <c r="T7" s="148"/>
      <c r="U7" s="287">
        <v>789</v>
      </c>
      <c r="V7" s="287"/>
      <c r="W7" s="287"/>
      <c r="X7" s="287"/>
      <c r="Y7" s="88"/>
      <c r="Z7" s="88"/>
      <c r="AA7" s="88"/>
      <c r="AB7" s="143"/>
      <c r="AC7" s="143"/>
      <c r="AD7" s="143"/>
      <c r="AE7" s="143"/>
      <c r="AF7" s="143"/>
      <c r="AG7" s="143"/>
      <c r="AH7" s="143"/>
      <c r="AI7" s="143"/>
      <c r="AJ7" s="143"/>
    </row>
    <row r="8" spans="1:36" s="15" customFormat="1" ht="21" customHeight="1">
      <c r="A8" s="149" t="s">
        <v>81</v>
      </c>
      <c r="B8" s="87"/>
      <c r="C8" s="239">
        <v>0</v>
      </c>
      <c r="D8" s="234" t="s">
        <v>82</v>
      </c>
      <c r="E8" s="279">
        <v>10</v>
      </c>
      <c r="F8" s="279"/>
      <c r="G8" s="147" t="s">
        <v>7</v>
      </c>
      <c r="H8" s="87"/>
      <c r="I8" s="149" t="s">
        <v>45</v>
      </c>
      <c r="J8" s="87"/>
      <c r="L8" s="319">
        <v>1E-3</v>
      </c>
      <c r="M8" s="319"/>
      <c r="N8" s="233" t="s">
        <v>7</v>
      </c>
      <c r="O8" s="148"/>
      <c r="P8" s="148"/>
      <c r="Q8" s="148"/>
      <c r="R8" s="148"/>
      <c r="S8" s="87"/>
      <c r="T8" s="88"/>
      <c r="U8" s="88"/>
      <c r="V8" s="150"/>
      <c r="W8" s="88"/>
      <c r="X8" s="88"/>
      <c r="Y8" s="88"/>
      <c r="Z8" s="88"/>
      <c r="AA8" s="88"/>
      <c r="AB8" s="143"/>
      <c r="AC8" s="143"/>
      <c r="AD8" s="143"/>
      <c r="AE8" s="143"/>
      <c r="AF8" s="143"/>
      <c r="AG8" s="143"/>
      <c r="AH8" s="143"/>
      <c r="AI8" s="143"/>
      <c r="AJ8" s="143"/>
    </row>
    <row r="9" spans="1:36" s="15" customFormat="1" ht="21" customHeight="1">
      <c r="A9" s="151" t="s">
        <v>83</v>
      </c>
      <c r="B9" s="151"/>
      <c r="C9" s="151"/>
      <c r="D9" s="151"/>
      <c r="E9" s="151"/>
      <c r="F9" s="149"/>
      <c r="G9" s="149"/>
      <c r="H9" s="149" t="s">
        <v>84</v>
      </c>
      <c r="I9" s="87"/>
      <c r="J9" s="152"/>
      <c r="K9" s="87"/>
      <c r="L9" s="149" t="s">
        <v>85</v>
      </c>
      <c r="M9" s="87"/>
      <c r="N9" s="149"/>
      <c r="O9" s="288"/>
      <c r="P9" s="288"/>
      <c r="Q9" s="288"/>
      <c r="R9" s="288"/>
      <c r="S9" s="288"/>
      <c r="T9" s="288"/>
      <c r="U9" s="288"/>
      <c r="V9" s="288"/>
      <c r="W9" s="288"/>
      <c r="X9" s="288"/>
      <c r="Y9" s="146"/>
      <c r="Z9" s="146"/>
      <c r="AA9" s="146"/>
      <c r="AB9" s="143"/>
      <c r="AC9" s="143"/>
      <c r="AD9" s="143"/>
      <c r="AE9" s="143"/>
      <c r="AF9" s="143"/>
      <c r="AG9" s="143"/>
      <c r="AH9" s="143"/>
      <c r="AI9" s="143"/>
      <c r="AJ9" s="143"/>
    </row>
    <row r="10" spans="1:36" s="15" customFormat="1" ht="9.9499999999999993" customHeight="1">
      <c r="A10" s="105"/>
      <c r="B10" s="105"/>
      <c r="C10" s="105"/>
      <c r="D10" s="137"/>
      <c r="E10" s="137"/>
      <c r="F10" s="137"/>
      <c r="G10" s="137"/>
      <c r="H10" s="137"/>
      <c r="I10" s="137"/>
      <c r="J10" s="137"/>
      <c r="K10" s="137"/>
      <c r="L10" s="137"/>
      <c r="M10" s="137"/>
      <c r="N10" s="137"/>
      <c r="O10" s="137"/>
      <c r="P10" s="88"/>
      <c r="Q10" s="88"/>
      <c r="R10" s="88"/>
      <c r="S10" s="88"/>
      <c r="T10" s="88"/>
      <c r="U10" s="88"/>
      <c r="V10" s="88"/>
      <c r="W10" s="88"/>
      <c r="X10" s="88"/>
      <c r="Y10" s="88"/>
      <c r="Z10" s="88"/>
      <c r="AA10" s="87"/>
      <c r="AB10" s="143"/>
      <c r="AC10" s="143"/>
      <c r="AD10" s="143"/>
      <c r="AE10" s="143"/>
      <c r="AF10" s="143"/>
      <c r="AG10" s="143"/>
      <c r="AH10" s="143"/>
      <c r="AI10" s="143"/>
      <c r="AJ10" s="143"/>
    </row>
    <row r="11" spans="1:36" s="15" customFormat="1" ht="18.95" customHeight="1">
      <c r="A11" s="149" t="s">
        <v>46</v>
      </c>
      <c r="B11" s="149"/>
      <c r="C11" s="149"/>
      <c r="D11" s="149"/>
      <c r="E11" s="149"/>
      <c r="F11" s="149"/>
      <c r="G11" s="289"/>
      <c r="H11" s="289"/>
      <c r="I11" s="289"/>
      <c r="J11" s="289"/>
      <c r="K11" s="289"/>
      <c r="L11" s="289"/>
      <c r="M11" s="289"/>
      <c r="N11" s="241"/>
      <c r="P11" s="153" t="s">
        <v>86</v>
      </c>
      <c r="Q11" s="153"/>
      <c r="R11" s="278"/>
      <c r="S11" s="278"/>
      <c r="T11" s="278"/>
      <c r="U11" s="278"/>
      <c r="V11" s="278"/>
      <c r="W11" s="278"/>
      <c r="X11" s="88"/>
      <c r="Y11" s="88"/>
      <c r="Z11" s="88"/>
      <c r="AA11" s="143"/>
      <c r="AB11" s="143"/>
      <c r="AC11" s="143"/>
      <c r="AD11" s="143"/>
      <c r="AE11" s="143"/>
      <c r="AF11" s="143"/>
      <c r="AG11" s="143"/>
      <c r="AH11" s="143"/>
      <c r="AI11" s="143"/>
    </row>
    <row r="12" spans="1:36" s="15" customFormat="1" ht="18.95" customHeight="1">
      <c r="A12" s="149" t="s">
        <v>46</v>
      </c>
      <c r="B12" s="149"/>
      <c r="C12" s="149"/>
      <c r="D12" s="149"/>
      <c r="E12" s="149"/>
      <c r="F12" s="149"/>
      <c r="G12" s="289"/>
      <c r="H12" s="289"/>
      <c r="I12" s="289"/>
      <c r="J12" s="289"/>
      <c r="K12" s="289"/>
      <c r="L12" s="289"/>
      <c r="M12" s="289"/>
      <c r="N12" s="241"/>
      <c r="P12" s="153" t="s">
        <v>86</v>
      </c>
      <c r="Q12" s="153"/>
      <c r="R12" s="278"/>
      <c r="S12" s="278"/>
      <c r="T12" s="278"/>
      <c r="U12" s="278"/>
      <c r="V12" s="278"/>
      <c r="W12" s="278"/>
      <c r="X12" s="88"/>
      <c r="Y12" s="88"/>
      <c r="Z12" s="88"/>
      <c r="AA12" s="143"/>
      <c r="AB12" s="143"/>
      <c r="AC12" s="143"/>
      <c r="AD12" s="143"/>
      <c r="AE12" s="143"/>
      <c r="AF12" s="143"/>
      <c r="AG12" s="143"/>
      <c r="AH12" s="143"/>
      <c r="AI12" s="143"/>
    </row>
    <row r="13" spans="1:36" s="15" customFormat="1" ht="17.100000000000001" customHeight="1">
      <c r="A13" s="149"/>
      <c r="B13" s="149"/>
      <c r="C13" s="149"/>
      <c r="D13" s="149"/>
      <c r="E13" s="149"/>
      <c r="F13" s="149"/>
      <c r="G13" s="140"/>
      <c r="H13" s="140"/>
      <c r="I13" s="140"/>
      <c r="J13" s="140"/>
      <c r="K13" s="140"/>
      <c r="L13" s="140"/>
      <c r="M13" s="140"/>
      <c r="N13" s="140"/>
      <c r="O13" s="87"/>
      <c r="P13" s="146"/>
      <c r="Q13" s="153"/>
      <c r="R13" s="160"/>
      <c r="S13" s="160"/>
      <c r="T13" s="160"/>
      <c r="U13" s="160"/>
      <c r="V13" s="160"/>
      <c r="W13" s="160"/>
      <c r="X13" s="160"/>
      <c r="Y13" s="160"/>
      <c r="Z13" s="160"/>
      <c r="AA13" s="160"/>
      <c r="AB13" s="160"/>
      <c r="AC13" s="143"/>
      <c r="AD13" s="143"/>
      <c r="AE13" s="143"/>
      <c r="AF13" s="143"/>
      <c r="AG13" s="143"/>
      <c r="AH13" s="143"/>
      <c r="AI13" s="143"/>
    </row>
    <row r="14" spans="1:36" s="157" customFormat="1" ht="17.100000000000001" customHeight="1">
      <c r="B14" s="106" t="s">
        <v>137</v>
      </c>
      <c r="C14" s="95"/>
      <c r="D14" s="95"/>
      <c r="E14" s="95"/>
      <c r="F14" s="95"/>
      <c r="G14" s="95"/>
      <c r="H14" s="95"/>
      <c r="I14" s="95"/>
      <c r="J14" s="95"/>
      <c r="K14" s="95"/>
      <c r="L14" s="95"/>
      <c r="M14" s="95"/>
      <c r="N14" s="95"/>
      <c r="O14" s="95"/>
      <c r="P14" s="96"/>
      <c r="Q14" s="96"/>
      <c r="R14" s="96"/>
      <c r="S14" s="96"/>
      <c r="T14" s="96"/>
      <c r="U14" s="96"/>
      <c r="V14" s="96"/>
      <c r="W14" s="158"/>
      <c r="X14" s="158"/>
      <c r="Y14" s="158"/>
      <c r="Z14" s="158"/>
      <c r="AA14" s="96"/>
      <c r="AB14" s="96"/>
      <c r="AC14" s="96"/>
      <c r="AD14" s="96"/>
      <c r="AE14" s="96"/>
      <c r="AF14" s="159"/>
      <c r="AG14" s="159"/>
    </row>
    <row r="15" spans="1:36" s="157" customFormat="1" ht="17.100000000000001" customHeight="1">
      <c r="B15" s="156"/>
      <c r="C15" s="320" t="s">
        <v>121</v>
      </c>
      <c r="D15" s="320"/>
      <c r="E15" s="320"/>
      <c r="F15" s="276" t="s">
        <v>122</v>
      </c>
      <c r="G15" s="276"/>
      <c r="H15" s="276"/>
      <c r="I15" s="276"/>
      <c r="J15" s="276"/>
      <c r="K15" s="276"/>
      <c r="L15" s="276"/>
      <c r="M15" s="276"/>
      <c r="N15" s="276" t="s">
        <v>51</v>
      </c>
      <c r="O15" s="276"/>
      <c r="P15" s="276"/>
      <c r="Q15" s="276" t="s">
        <v>52</v>
      </c>
      <c r="R15" s="276"/>
      <c r="S15" s="276"/>
      <c r="T15" s="276" t="s">
        <v>2</v>
      </c>
      <c r="U15" s="276"/>
      <c r="V15" s="276"/>
      <c r="W15" s="276"/>
      <c r="X15" s="96"/>
      <c r="Y15" s="96"/>
      <c r="Z15" s="96"/>
      <c r="AA15" s="96"/>
      <c r="AB15" s="96"/>
      <c r="AC15" s="96"/>
      <c r="AD15" s="96"/>
      <c r="AE15" s="96"/>
      <c r="AF15" s="96"/>
      <c r="AG15" s="96"/>
    </row>
    <row r="16" spans="1:36" s="157" customFormat="1" ht="17.100000000000001" customHeight="1">
      <c r="B16" s="156"/>
      <c r="C16" s="320"/>
      <c r="D16" s="320"/>
      <c r="E16" s="320"/>
      <c r="F16" s="276" t="s">
        <v>47</v>
      </c>
      <c r="G16" s="276"/>
      <c r="H16" s="276" t="s">
        <v>48</v>
      </c>
      <c r="I16" s="276"/>
      <c r="J16" s="276" t="s">
        <v>49</v>
      </c>
      <c r="K16" s="276"/>
      <c r="L16" s="276" t="s">
        <v>50</v>
      </c>
      <c r="M16" s="276"/>
      <c r="N16" s="276"/>
      <c r="O16" s="276"/>
      <c r="P16" s="276"/>
      <c r="Q16" s="276"/>
      <c r="R16" s="276"/>
      <c r="S16" s="276"/>
      <c r="T16" s="276"/>
      <c r="U16" s="276"/>
      <c r="V16" s="276"/>
      <c r="W16" s="276"/>
      <c r="X16" s="96"/>
      <c r="Y16" s="96"/>
      <c r="Z16" s="96"/>
      <c r="AA16" s="96"/>
      <c r="AB16" s="96"/>
      <c r="AC16" s="96"/>
    </row>
    <row r="17" spans="1:29" s="157" customFormat="1" ht="21" customHeight="1">
      <c r="B17" s="156"/>
      <c r="C17" s="315">
        <v>15</v>
      </c>
      <c r="D17" s="316"/>
      <c r="E17" s="266" t="s">
        <v>146</v>
      </c>
      <c r="F17" s="310">
        <v>15</v>
      </c>
      <c r="G17" s="311"/>
      <c r="H17" s="310">
        <v>15</v>
      </c>
      <c r="I17" s="311"/>
      <c r="J17" s="310">
        <v>15</v>
      </c>
      <c r="K17" s="311"/>
      <c r="L17" s="310">
        <v>15</v>
      </c>
      <c r="M17" s="311"/>
      <c r="N17" s="307">
        <f>AVERAGE(F17:M17)</f>
        <v>15</v>
      </c>
      <c r="O17" s="308"/>
      <c r="P17" s="309"/>
      <c r="Q17" s="300">
        <f>N17-C17</f>
        <v>0</v>
      </c>
      <c r="R17" s="301"/>
      <c r="S17" s="301"/>
      <c r="T17" s="299">
        <f>_xlfn.STDEV.S(F17:M17)/SQRT(4)</f>
        <v>0</v>
      </c>
      <c r="U17" s="299"/>
      <c r="V17" s="299"/>
      <c r="W17" s="299"/>
      <c r="X17" s="96"/>
      <c r="Y17" s="96"/>
      <c r="Z17" s="96"/>
      <c r="AA17" s="96"/>
      <c r="AB17" s="96"/>
      <c r="AC17" s="96"/>
    </row>
    <row r="18" spans="1:29" s="157" customFormat="1" ht="21" customHeight="1">
      <c r="B18" s="156"/>
      <c r="C18" s="315">
        <v>30</v>
      </c>
      <c r="D18" s="316"/>
      <c r="E18" s="266" t="s">
        <v>146</v>
      </c>
      <c r="F18" s="305">
        <v>30</v>
      </c>
      <c r="G18" s="306"/>
      <c r="H18" s="305">
        <v>30</v>
      </c>
      <c r="I18" s="306"/>
      <c r="J18" s="305">
        <v>30</v>
      </c>
      <c r="K18" s="306"/>
      <c r="L18" s="305">
        <v>30</v>
      </c>
      <c r="M18" s="306"/>
      <c r="N18" s="302">
        <f t="shared" ref="N18:N28" si="0">AVERAGE(F18:M18)</f>
        <v>30</v>
      </c>
      <c r="O18" s="303"/>
      <c r="P18" s="304"/>
      <c r="Q18" s="300">
        <f t="shared" ref="Q18:Q28" si="1">N18-C18</f>
        <v>0</v>
      </c>
      <c r="R18" s="301"/>
      <c r="S18" s="301"/>
      <c r="T18" s="299">
        <f t="shared" ref="T18:T28" si="2">_xlfn.STDEV.S(F18:M18)/SQRT(4)</f>
        <v>0</v>
      </c>
      <c r="U18" s="299"/>
      <c r="V18" s="299"/>
      <c r="W18" s="299"/>
      <c r="X18" s="96"/>
      <c r="Y18" s="96"/>
      <c r="Z18" s="96"/>
      <c r="AA18" s="96"/>
      <c r="AB18" s="96"/>
      <c r="AC18" s="96"/>
    </row>
    <row r="19" spans="1:29" s="157" customFormat="1" ht="21" customHeight="1">
      <c r="B19" s="156"/>
      <c r="C19" s="317">
        <v>1</v>
      </c>
      <c r="D19" s="318"/>
      <c r="E19" s="263" t="s">
        <v>145</v>
      </c>
      <c r="F19" s="305">
        <v>1</v>
      </c>
      <c r="G19" s="306"/>
      <c r="H19" s="305">
        <v>1</v>
      </c>
      <c r="I19" s="306"/>
      <c r="J19" s="305">
        <v>1</v>
      </c>
      <c r="K19" s="306"/>
      <c r="L19" s="305">
        <v>1</v>
      </c>
      <c r="M19" s="306"/>
      <c r="N19" s="302">
        <f t="shared" si="0"/>
        <v>1</v>
      </c>
      <c r="O19" s="303"/>
      <c r="P19" s="304"/>
      <c r="Q19" s="300">
        <f t="shared" si="1"/>
        <v>0</v>
      </c>
      <c r="R19" s="301"/>
      <c r="S19" s="301"/>
      <c r="T19" s="299">
        <f t="shared" si="2"/>
        <v>0</v>
      </c>
      <c r="U19" s="299"/>
      <c r="V19" s="299"/>
      <c r="W19" s="299"/>
      <c r="X19" s="96"/>
      <c r="Y19" s="96"/>
      <c r="Z19" s="96"/>
      <c r="AA19" s="96"/>
      <c r="AB19" s="96"/>
      <c r="AC19" s="96"/>
    </row>
    <row r="20" spans="1:29" s="157" customFormat="1" ht="21" customHeight="1">
      <c r="B20" s="156"/>
      <c r="C20" s="313">
        <v>2</v>
      </c>
      <c r="D20" s="314"/>
      <c r="E20" s="263" t="s">
        <v>145</v>
      </c>
      <c r="F20" s="305">
        <v>2</v>
      </c>
      <c r="G20" s="306"/>
      <c r="H20" s="305">
        <v>2</v>
      </c>
      <c r="I20" s="306"/>
      <c r="J20" s="305">
        <v>2</v>
      </c>
      <c r="K20" s="306"/>
      <c r="L20" s="305">
        <v>2</v>
      </c>
      <c r="M20" s="306"/>
      <c r="N20" s="302">
        <f t="shared" si="0"/>
        <v>2</v>
      </c>
      <c r="O20" s="303"/>
      <c r="P20" s="304"/>
      <c r="Q20" s="300">
        <f t="shared" si="1"/>
        <v>0</v>
      </c>
      <c r="R20" s="301"/>
      <c r="S20" s="301"/>
      <c r="T20" s="299">
        <f t="shared" si="2"/>
        <v>0</v>
      </c>
      <c r="U20" s="299"/>
      <c r="V20" s="299"/>
      <c r="W20" s="299"/>
      <c r="X20" s="96"/>
      <c r="Y20" s="96"/>
      <c r="Z20" s="96"/>
      <c r="AA20" s="96"/>
      <c r="AB20" s="96"/>
      <c r="AC20" s="96"/>
    </row>
    <row r="21" spans="1:29" s="157" customFormat="1" ht="21" customHeight="1">
      <c r="B21" s="156"/>
      <c r="C21" s="313">
        <v>3</v>
      </c>
      <c r="D21" s="314"/>
      <c r="E21" s="263" t="s">
        <v>145</v>
      </c>
      <c r="F21" s="305">
        <v>3</v>
      </c>
      <c r="G21" s="306"/>
      <c r="H21" s="305">
        <v>3</v>
      </c>
      <c r="I21" s="306"/>
      <c r="J21" s="305">
        <v>3</v>
      </c>
      <c r="K21" s="306"/>
      <c r="L21" s="305">
        <v>3</v>
      </c>
      <c r="M21" s="306"/>
      <c r="N21" s="302">
        <f t="shared" si="0"/>
        <v>3</v>
      </c>
      <c r="O21" s="303"/>
      <c r="P21" s="304"/>
      <c r="Q21" s="300">
        <f t="shared" si="1"/>
        <v>0</v>
      </c>
      <c r="R21" s="301"/>
      <c r="S21" s="301"/>
      <c r="T21" s="299">
        <f t="shared" si="2"/>
        <v>0</v>
      </c>
      <c r="U21" s="299"/>
      <c r="V21" s="299"/>
      <c r="W21" s="299"/>
      <c r="X21" s="96"/>
      <c r="Y21" s="96"/>
      <c r="Z21" s="96"/>
      <c r="AA21" s="96"/>
      <c r="AB21" s="96"/>
      <c r="AC21" s="96"/>
    </row>
    <row r="22" spans="1:29" s="157" customFormat="1" ht="21" customHeight="1">
      <c r="B22" s="156"/>
      <c r="C22" s="313">
        <v>4</v>
      </c>
      <c r="D22" s="314"/>
      <c r="E22" s="263" t="s">
        <v>145</v>
      </c>
      <c r="F22" s="305">
        <v>4</v>
      </c>
      <c r="G22" s="306"/>
      <c r="H22" s="305">
        <v>4</v>
      </c>
      <c r="I22" s="306"/>
      <c r="J22" s="305">
        <v>4</v>
      </c>
      <c r="K22" s="306"/>
      <c r="L22" s="305">
        <v>4</v>
      </c>
      <c r="M22" s="306"/>
      <c r="N22" s="302">
        <f t="shared" si="0"/>
        <v>4</v>
      </c>
      <c r="O22" s="303"/>
      <c r="P22" s="304"/>
      <c r="Q22" s="300">
        <f t="shared" si="1"/>
        <v>0</v>
      </c>
      <c r="R22" s="301"/>
      <c r="S22" s="301"/>
      <c r="T22" s="299">
        <f t="shared" si="2"/>
        <v>0</v>
      </c>
      <c r="U22" s="299"/>
      <c r="V22" s="299"/>
      <c r="W22" s="299"/>
      <c r="X22" s="96"/>
      <c r="Y22" s="96"/>
      <c r="Z22" s="96"/>
      <c r="AA22" s="96"/>
      <c r="AB22" s="96"/>
      <c r="AC22" s="96"/>
    </row>
    <row r="23" spans="1:29" s="157" customFormat="1" ht="21" customHeight="1">
      <c r="B23" s="156"/>
      <c r="C23" s="313">
        <v>5</v>
      </c>
      <c r="D23" s="314"/>
      <c r="E23" s="263" t="s">
        <v>145</v>
      </c>
      <c r="F23" s="305">
        <v>5</v>
      </c>
      <c r="G23" s="306"/>
      <c r="H23" s="305">
        <v>5</v>
      </c>
      <c r="I23" s="306"/>
      <c r="J23" s="305">
        <v>5</v>
      </c>
      <c r="K23" s="306"/>
      <c r="L23" s="305">
        <v>5</v>
      </c>
      <c r="M23" s="306"/>
      <c r="N23" s="302">
        <f t="shared" si="0"/>
        <v>5</v>
      </c>
      <c r="O23" s="303"/>
      <c r="P23" s="304"/>
      <c r="Q23" s="300">
        <f t="shared" si="1"/>
        <v>0</v>
      </c>
      <c r="R23" s="301"/>
      <c r="S23" s="301"/>
      <c r="T23" s="299">
        <f t="shared" si="2"/>
        <v>0</v>
      </c>
      <c r="U23" s="299"/>
      <c r="V23" s="299"/>
      <c r="W23" s="299"/>
      <c r="X23" s="96"/>
      <c r="Y23" s="96"/>
      <c r="Z23" s="96"/>
      <c r="AA23" s="96"/>
      <c r="AB23" s="96"/>
      <c r="AC23" s="96"/>
    </row>
    <row r="24" spans="1:29" s="157" customFormat="1" ht="21" customHeight="1">
      <c r="B24" s="156"/>
      <c r="C24" s="313">
        <v>10</v>
      </c>
      <c r="D24" s="314"/>
      <c r="E24" s="263" t="s">
        <v>145</v>
      </c>
      <c r="F24" s="305">
        <v>10</v>
      </c>
      <c r="G24" s="306"/>
      <c r="H24" s="305">
        <v>10</v>
      </c>
      <c r="I24" s="306"/>
      <c r="J24" s="305">
        <v>10</v>
      </c>
      <c r="K24" s="306"/>
      <c r="L24" s="305">
        <v>10</v>
      </c>
      <c r="M24" s="306"/>
      <c r="N24" s="302">
        <f t="shared" si="0"/>
        <v>10</v>
      </c>
      <c r="O24" s="303"/>
      <c r="P24" s="304"/>
      <c r="Q24" s="300">
        <f t="shared" si="1"/>
        <v>0</v>
      </c>
      <c r="R24" s="301"/>
      <c r="S24" s="301"/>
      <c r="T24" s="299">
        <f t="shared" si="2"/>
        <v>0</v>
      </c>
      <c r="U24" s="299"/>
      <c r="V24" s="299"/>
      <c r="W24" s="299"/>
      <c r="X24" s="96"/>
      <c r="Y24" s="96"/>
      <c r="Z24" s="96"/>
      <c r="AA24" s="96"/>
      <c r="AB24" s="96"/>
      <c r="AC24" s="96"/>
    </row>
    <row r="25" spans="1:29" s="157" customFormat="1" ht="21" customHeight="1">
      <c r="B25" s="156"/>
      <c r="C25" s="313">
        <v>15</v>
      </c>
      <c r="D25" s="314"/>
      <c r="E25" s="263" t="s">
        <v>145</v>
      </c>
      <c r="F25" s="305">
        <v>15</v>
      </c>
      <c r="G25" s="306"/>
      <c r="H25" s="305">
        <v>15</v>
      </c>
      <c r="I25" s="306"/>
      <c r="J25" s="305">
        <v>15</v>
      </c>
      <c r="K25" s="306"/>
      <c r="L25" s="305">
        <v>15</v>
      </c>
      <c r="M25" s="306"/>
      <c r="N25" s="302">
        <f t="shared" si="0"/>
        <v>15</v>
      </c>
      <c r="O25" s="303"/>
      <c r="P25" s="304"/>
      <c r="Q25" s="300">
        <f t="shared" si="1"/>
        <v>0</v>
      </c>
      <c r="R25" s="301"/>
      <c r="S25" s="301"/>
      <c r="T25" s="299">
        <f t="shared" si="2"/>
        <v>0</v>
      </c>
      <c r="U25" s="299"/>
      <c r="V25" s="299"/>
      <c r="W25" s="299"/>
      <c r="X25" s="96"/>
      <c r="Y25" s="96"/>
      <c r="Z25" s="96"/>
      <c r="AA25" s="96"/>
      <c r="AB25" s="96"/>
      <c r="AC25" s="96"/>
    </row>
    <row r="26" spans="1:29" s="157" customFormat="1" ht="21" customHeight="1">
      <c r="B26" s="156"/>
      <c r="C26" s="313">
        <v>20</v>
      </c>
      <c r="D26" s="314"/>
      <c r="E26" s="263" t="s">
        <v>145</v>
      </c>
      <c r="F26" s="305">
        <v>20</v>
      </c>
      <c r="G26" s="306"/>
      <c r="H26" s="305">
        <v>20</v>
      </c>
      <c r="I26" s="306"/>
      <c r="J26" s="305">
        <v>20</v>
      </c>
      <c r="K26" s="306"/>
      <c r="L26" s="305">
        <v>20</v>
      </c>
      <c r="M26" s="306"/>
      <c r="N26" s="302">
        <f t="shared" si="0"/>
        <v>20</v>
      </c>
      <c r="O26" s="303"/>
      <c r="P26" s="304"/>
      <c r="Q26" s="300">
        <f t="shared" si="1"/>
        <v>0</v>
      </c>
      <c r="R26" s="301"/>
      <c r="S26" s="301"/>
      <c r="T26" s="299">
        <f t="shared" si="2"/>
        <v>0</v>
      </c>
      <c r="U26" s="299"/>
      <c r="V26" s="299"/>
      <c r="W26" s="299"/>
      <c r="X26" s="96"/>
      <c r="Y26" s="96"/>
      <c r="Z26" s="96"/>
      <c r="AA26" s="96"/>
      <c r="AB26" s="96"/>
      <c r="AC26" s="96"/>
    </row>
    <row r="27" spans="1:29" s="157" customFormat="1" ht="21" customHeight="1">
      <c r="B27" s="156"/>
      <c r="C27" s="313">
        <v>25</v>
      </c>
      <c r="D27" s="314"/>
      <c r="E27" s="263" t="s">
        <v>145</v>
      </c>
      <c r="F27" s="305">
        <v>25</v>
      </c>
      <c r="G27" s="306"/>
      <c r="H27" s="305">
        <v>25</v>
      </c>
      <c r="I27" s="306"/>
      <c r="J27" s="305">
        <v>25</v>
      </c>
      <c r="K27" s="306"/>
      <c r="L27" s="305">
        <v>25</v>
      </c>
      <c r="M27" s="306"/>
      <c r="N27" s="302">
        <f t="shared" si="0"/>
        <v>25</v>
      </c>
      <c r="O27" s="303"/>
      <c r="P27" s="304"/>
      <c r="Q27" s="300">
        <f t="shared" si="1"/>
        <v>0</v>
      </c>
      <c r="R27" s="301"/>
      <c r="S27" s="301"/>
      <c r="T27" s="299">
        <f t="shared" si="2"/>
        <v>0</v>
      </c>
      <c r="U27" s="299"/>
      <c r="V27" s="299"/>
      <c r="W27" s="299"/>
      <c r="X27" s="96"/>
      <c r="Y27" s="96"/>
      <c r="Z27" s="96"/>
      <c r="AA27" s="96"/>
      <c r="AB27" s="96"/>
      <c r="AC27" s="96"/>
    </row>
    <row r="28" spans="1:29" s="157" customFormat="1" ht="21" customHeight="1">
      <c r="B28" s="156"/>
      <c r="C28" s="313">
        <v>30</v>
      </c>
      <c r="D28" s="314"/>
      <c r="E28" s="263" t="s">
        <v>145</v>
      </c>
      <c r="F28" s="305">
        <v>30</v>
      </c>
      <c r="G28" s="306"/>
      <c r="H28" s="305">
        <v>30</v>
      </c>
      <c r="I28" s="306"/>
      <c r="J28" s="305">
        <v>30</v>
      </c>
      <c r="K28" s="306"/>
      <c r="L28" s="305">
        <v>30</v>
      </c>
      <c r="M28" s="306"/>
      <c r="N28" s="302">
        <f t="shared" si="0"/>
        <v>30</v>
      </c>
      <c r="O28" s="303"/>
      <c r="P28" s="304"/>
      <c r="Q28" s="300">
        <f t="shared" si="1"/>
        <v>0</v>
      </c>
      <c r="R28" s="301"/>
      <c r="S28" s="301"/>
      <c r="T28" s="299">
        <f t="shared" si="2"/>
        <v>0</v>
      </c>
      <c r="U28" s="299"/>
      <c r="V28" s="299"/>
      <c r="W28" s="299"/>
      <c r="X28" s="96"/>
      <c r="Y28" s="96"/>
      <c r="Z28" s="96"/>
      <c r="AA28" s="96"/>
      <c r="AB28" s="96"/>
      <c r="AC28" s="96"/>
    </row>
    <row r="29" spans="1:29" s="157" customFormat="1" ht="17.100000000000001" customHeight="1">
      <c r="B29" s="156"/>
      <c r="C29" s="162"/>
      <c r="D29" s="162"/>
      <c r="E29" s="162"/>
      <c r="F29" s="162"/>
      <c r="G29" s="163"/>
      <c r="H29" s="163"/>
      <c r="I29" s="163"/>
      <c r="J29" s="163"/>
      <c r="K29" s="163"/>
      <c r="L29" s="163"/>
      <c r="M29" s="163"/>
      <c r="N29" s="163"/>
      <c r="O29" s="163"/>
      <c r="P29" s="163"/>
      <c r="Q29" s="163"/>
      <c r="R29" s="96"/>
      <c r="S29" s="96"/>
      <c r="T29" s="96"/>
      <c r="U29" s="96"/>
      <c r="V29" s="96"/>
      <c r="W29" s="96"/>
      <c r="X29" s="96"/>
      <c r="Y29" s="96"/>
      <c r="Z29" s="96"/>
      <c r="AA29" s="96"/>
      <c r="AB29" s="96"/>
      <c r="AC29" s="96"/>
    </row>
    <row r="30" spans="1:29" ht="17.100000000000001" customHeight="1">
      <c r="A30" s="154"/>
      <c r="B30" s="154"/>
      <c r="C30" s="154"/>
      <c r="D30" s="154"/>
      <c r="E30" s="154"/>
      <c r="F30" s="154"/>
      <c r="G30" s="154"/>
      <c r="H30" s="154"/>
      <c r="I30" s="154"/>
      <c r="J30" s="154"/>
      <c r="K30" s="154"/>
      <c r="L30" s="154"/>
      <c r="M30" s="154"/>
      <c r="N30" s="154"/>
      <c r="O30" s="154"/>
      <c r="P30" s="154"/>
      <c r="Q30" s="154"/>
      <c r="R30" s="154"/>
      <c r="S30" s="154"/>
      <c r="T30" s="154"/>
      <c r="U30" s="154"/>
      <c r="V30" s="154"/>
      <c r="W30" s="154"/>
      <c r="X30" s="154"/>
      <c r="Y30" s="154"/>
      <c r="Z30" s="154"/>
    </row>
    <row r="31" spans="1:29" ht="17.100000000000001" customHeight="1">
      <c r="A31" s="312" t="s">
        <v>54</v>
      </c>
      <c r="B31" s="312"/>
      <c r="C31" s="312"/>
      <c r="D31" s="312"/>
      <c r="E31" s="269" t="str">
        <f>'Data Record (Lenght)'!E44</f>
        <v>Mr.</v>
      </c>
      <c r="F31" s="269"/>
      <c r="G31" s="269"/>
      <c r="H31" s="269"/>
      <c r="I31" s="269"/>
      <c r="J31" s="269"/>
      <c r="K31" s="269"/>
      <c r="L31" s="95"/>
      <c r="M31" s="154"/>
      <c r="N31" s="154"/>
      <c r="O31" s="154"/>
      <c r="P31" s="154"/>
      <c r="Q31" s="154"/>
      <c r="R31" s="154"/>
      <c r="S31" s="154"/>
      <c r="T31" s="154"/>
      <c r="U31" s="154"/>
      <c r="V31" s="154"/>
      <c r="W31" s="154"/>
      <c r="X31" s="154"/>
      <c r="Y31" s="154"/>
      <c r="Z31" s="154"/>
    </row>
    <row r="32" spans="1:29" ht="17.100000000000001" customHeight="1">
      <c r="A32" s="154"/>
      <c r="B32" s="154"/>
      <c r="C32" s="154"/>
      <c r="D32" s="154"/>
      <c r="E32" s="154"/>
      <c r="F32" s="154"/>
      <c r="G32" s="154"/>
      <c r="H32" s="154"/>
      <c r="I32" s="154"/>
      <c r="J32" s="154"/>
      <c r="K32" s="154"/>
      <c r="L32" s="154"/>
      <c r="M32" s="154"/>
      <c r="N32" s="154"/>
      <c r="O32" s="154"/>
      <c r="P32" s="154"/>
      <c r="Q32" s="154"/>
      <c r="R32" s="154"/>
      <c r="S32" s="154"/>
      <c r="T32" s="154"/>
      <c r="U32" s="154"/>
      <c r="V32" s="154"/>
      <c r="W32" s="154"/>
      <c r="X32" s="154"/>
      <c r="Y32" s="154"/>
      <c r="Z32" s="154"/>
    </row>
    <row r="33" spans="1:26" ht="17.100000000000001" customHeight="1">
      <c r="A33" s="154"/>
      <c r="B33" s="154"/>
      <c r="C33" s="154"/>
      <c r="D33" s="154"/>
      <c r="E33" s="154"/>
      <c r="F33" s="154"/>
      <c r="G33" s="154"/>
      <c r="H33" s="154"/>
      <c r="I33" s="154"/>
      <c r="J33" s="154"/>
      <c r="K33" s="154"/>
      <c r="L33" s="154"/>
      <c r="M33" s="154"/>
      <c r="N33" s="154"/>
      <c r="O33" s="154"/>
      <c r="P33" s="154"/>
      <c r="Q33" s="154"/>
      <c r="R33" s="154"/>
      <c r="S33" s="154"/>
      <c r="T33" s="154"/>
      <c r="U33" s="154"/>
      <c r="V33" s="154"/>
      <c r="W33" s="154"/>
      <c r="X33" s="154"/>
      <c r="Y33" s="154"/>
      <c r="Z33" s="154"/>
    </row>
    <row r="34" spans="1:26" ht="17.100000000000001" customHeight="1">
      <c r="A34" s="154"/>
      <c r="B34" s="154"/>
      <c r="C34" s="154"/>
      <c r="D34" s="154"/>
      <c r="E34" s="154"/>
      <c r="F34" s="154"/>
      <c r="G34" s="154"/>
      <c r="H34" s="154"/>
      <c r="I34" s="154"/>
      <c r="J34" s="154"/>
      <c r="K34" s="154"/>
      <c r="L34" s="154"/>
      <c r="M34" s="154"/>
      <c r="N34" s="154"/>
      <c r="O34" s="154"/>
      <c r="P34" s="154"/>
      <c r="Q34" s="154"/>
      <c r="R34" s="154"/>
      <c r="S34" s="154"/>
      <c r="T34" s="154"/>
      <c r="U34" s="154"/>
      <c r="V34" s="154"/>
      <c r="W34" s="154"/>
      <c r="X34" s="154"/>
      <c r="Y34" s="154"/>
      <c r="Z34" s="154"/>
    </row>
    <row r="35" spans="1:26" ht="17.100000000000001" customHeight="1">
      <c r="A35" s="154"/>
      <c r="B35" s="154"/>
      <c r="C35" s="154"/>
      <c r="D35" s="154"/>
      <c r="E35" s="154"/>
      <c r="F35" s="154"/>
      <c r="G35" s="154"/>
      <c r="H35" s="154"/>
      <c r="I35" s="154"/>
      <c r="J35" s="154"/>
      <c r="K35" s="154"/>
      <c r="L35" s="154"/>
      <c r="M35" s="154"/>
      <c r="N35" s="154"/>
      <c r="O35" s="154"/>
      <c r="P35" s="154"/>
      <c r="Q35" s="154"/>
      <c r="R35" s="154"/>
      <c r="S35" s="154"/>
      <c r="T35" s="154"/>
      <c r="U35" s="154"/>
      <c r="V35" s="154"/>
      <c r="W35" s="154"/>
      <c r="X35" s="154"/>
      <c r="Y35" s="154"/>
      <c r="Z35" s="154"/>
    </row>
    <row r="36" spans="1:26" ht="17.100000000000001" customHeight="1">
      <c r="A36" s="154"/>
      <c r="B36" s="154"/>
      <c r="C36" s="154"/>
      <c r="D36" s="154"/>
      <c r="E36" s="154"/>
      <c r="F36" s="154"/>
      <c r="G36" s="154"/>
      <c r="H36" s="154"/>
      <c r="I36" s="154"/>
      <c r="J36" s="154"/>
      <c r="K36" s="154"/>
      <c r="L36" s="154"/>
      <c r="M36" s="154"/>
      <c r="N36" s="154"/>
      <c r="O36" s="154"/>
      <c r="P36" s="154"/>
      <c r="Q36" s="154"/>
      <c r="R36" s="154"/>
      <c r="S36" s="154"/>
      <c r="T36" s="154"/>
      <c r="U36" s="154"/>
      <c r="V36" s="154"/>
      <c r="W36" s="154"/>
      <c r="X36" s="154"/>
      <c r="Y36" s="154"/>
      <c r="Z36" s="154"/>
    </row>
    <row r="37" spans="1:26" ht="17.100000000000001" customHeight="1">
      <c r="A37" s="154"/>
      <c r="B37" s="154"/>
      <c r="C37" s="154"/>
      <c r="D37" s="154"/>
      <c r="E37" s="154"/>
      <c r="F37" s="154"/>
      <c r="G37" s="154"/>
      <c r="H37" s="154"/>
      <c r="I37" s="154"/>
      <c r="J37" s="154"/>
      <c r="K37" s="154"/>
      <c r="L37" s="154"/>
      <c r="M37" s="154"/>
      <c r="N37" s="154"/>
      <c r="O37" s="154"/>
      <c r="P37" s="154"/>
      <c r="Q37" s="154"/>
      <c r="R37" s="154"/>
      <c r="S37" s="154"/>
      <c r="T37" s="154"/>
      <c r="U37" s="154"/>
      <c r="V37" s="154"/>
      <c r="W37" s="154"/>
      <c r="X37" s="154"/>
      <c r="Y37" s="154"/>
      <c r="Z37" s="154"/>
    </row>
    <row r="38" spans="1:26" ht="17.100000000000001" customHeight="1">
      <c r="A38" s="154"/>
      <c r="B38" s="154"/>
      <c r="C38" s="154"/>
      <c r="D38" s="154"/>
      <c r="E38" s="154"/>
      <c r="F38" s="154"/>
      <c r="G38" s="154"/>
      <c r="H38" s="154"/>
      <c r="I38" s="154"/>
      <c r="J38" s="154"/>
      <c r="K38" s="154"/>
      <c r="L38" s="154"/>
      <c r="M38" s="154"/>
      <c r="N38" s="154"/>
      <c r="O38" s="154"/>
      <c r="P38" s="154"/>
      <c r="Q38" s="154"/>
      <c r="R38" s="154"/>
      <c r="S38" s="154"/>
      <c r="T38" s="154"/>
      <c r="U38" s="154"/>
      <c r="V38" s="154"/>
      <c r="W38" s="154"/>
      <c r="X38" s="154"/>
      <c r="Y38" s="154"/>
      <c r="Z38" s="154"/>
    </row>
    <row r="39" spans="1:26" ht="17.100000000000001" customHeight="1">
      <c r="A39" s="154"/>
      <c r="B39" s="154"/>
      <c r="C39" s="154"/>
      <c r="D39" s="154"/>
      <c r="E39" s="154"/>
      <c r="F39" s="154"/>
      <c r="G39" s="154"/>
      <c r="H39" s="154"/>
      <c r="I39" s="154"/>
      <c r="J39" s="154"/>
      <c r="K39" s="154"/>
      <c r="L39" s="154"/>
      <c r="M39" s="154"/>
      <c r="N39" s="154"/>
      <c r="O39" s="154"/>
      <c r="P39" s="154"/>
      <c r="Q39" s="154"/>
      <c r="R39" s="154"/>
      <c r="S39" s="154"/>
      <c r="T39" s="154"/>
      <c r="U39" s="154"/>
      <c r="V39" s="154"/>
      <c r="W39" s="154"/>
      <c r="X39" s="154"/>
      <c r="Y39" s="154"/>
      <c r="Z39" s="154"/>
    </row>
    <row r="40" spans="1:26" ht="17.100000000000001" customHeight="1">
      <c r="A40" s="154"/>
      <c r="B40" s="154"/>
      <c r="C40" s="154"/>
      <c r="D40" s="154"/>
      <c r="E40" s="154"/>
      <c r="F40" s="154"/>
      <c r="G40" s="154"/>
      <c r="H40" s="154"/>
      <c r="I40" s="154"/>
      <c r="J40" s="154"/>
      <c r="K40" s="154"/>
      <c r="L40" s="154"/>
      <c r="M40" s="154"/>
      <c r="N40" s="154"/>
      <c r="O40" s="154"/>
      <c r="P40" s="154"/>
      <c r="Q40" s="154"/>
      <c r="R40" s="154"/>
      <c r="S40" s="154"/>
      <c r="T40" s="154"/>
      <c r="U40" s="154"/>
      <c r="V40" s="154"/>
      <c r="W40" s="154"/>
      <c r="X40" s="154"/>
      <c r="Y40" s="154"/>
      <c r="Z40" s="154"/>
    </row>
    <row r="41" spans="1:26" ht="17.100000000000001" customHeight="1">
      <c r="A41" s="154"/>
      <c r="B41" s="154"/>
      <c r="C41" s="154"/>
      <c r="D41" s="154"/>
      <c r="E41" s="154"/>
      <c r="F41" s="154"/>
      <c r="G41" s="154"/>
      <c r="H41" s="154"/>
      <c r="I41" s="154"/>
      <c r="J41" s="154"/>
      <c r="K41" s="154"/>
      <c r="L41" s="154"/>
      <c r="M41" s="154"/>
      <c r="N41" s="154"/>
      <c r="O41" s="154"/>
      <c r="P41" s="154"/>
      <c r="Q41" s="154"/>
      <c r="R41" s="154"/>
      <c r="S41" s="154"/>
      <c r="T41" s="154"/>
      <c r="U41" s="154"/>
      <c r="V41" s="154"/>
      <c r="W41" s="154"/>
      <c r="X41" s="154"/>
      <c r="Y41" s="154"/>
      <c r="Z41" s="154"/>
    </row>
    <row r="42" spans="1:26" ht="17.100000000000001" customHeight="1">
      <c r="A42" s="154"/>
      <c r="B42" s="154"/>
      <c r="C42" s="154"/>
      <c r="D42" s="154"/>
      <c r="E42" s="154"/>
      <c r="F42" s="154"/>
      <c r="G42" s="154"/>
      <c r="H42" s="154"/>
      <c r="I42" s="154"/>
      <c r="J42" s="154"/>
      <c r="K42" s="154"/>
      <c r="L42" s="154"/>
      <c r="M42" s="154"/>
      <c r="N42" s="154"/>
      <c r="O42" s="154"/>
      <c r="P42" s="154"/>
      <c r="Q42" s="154"/>
      <c r="R42" s="154"/>
      <c r="S42" s="154"/>
      <c r="T42" s="154"/>
      <c r="U42" s="154"/>
      <c r="V42" s="154"/>
      <c r="W42" s="154"/>
      <c r="X42" s="154"/>
      <c r="Y42" s="154"/>
      <c r="Z42" s="154"/>
    </row>
    <row r="43" spans="1:26" ht="17.100000000000001" customHeight="1">
      <c r="A43" s="154"/>
      <c r="B43" s="154"/>
      <c r="C43" s="154"/>
      <c r="D43" s="154"/>
      <c r="E43" s="154"/>
      <c r="F43" s="154"/>
      <c r="G43" s="154"/>
      <c r="H43" s="154"/>
      <c r="I43" s="154"/>
      <c r="J43" s="154"/>
      <c r="K43" s="154"/>
      <c r="L43" s="154"/>
      <c r="M43" s="154"/>
      <c r="N43" s="154"/>
      <c r="O43" s="154"/>
      <c r="P43" s="154"/>
      <c r="Q43" s="154"/>
      <c r="R43" s="154"/>
      <c r="S43" s="154"/>
      <c r="T43" s="154"/>
      <c r="U43" s="154"/>
      <c r="V43" s="154"/>
      <c r="W43" s="154"/>
      <c r="X43" s="154"/>
      <c r="Y43" s="154"/>
      <c r="Z43" s="154"/>
    </row>
    <row r="44" spans="1:26" ht="17.100000000000001" customHeight="1">
      <c r="A44" s="154"/>
      <c r="B44" s="154"/>
      <c r="C44" s="154"/>
      <c r="D44" s="154"/>
      <c r="E44" s="154"/>
      <c r="F44" s="154"/>
      <c r="G44" s="154"/>
      <c r="H44" s="154"/>
      <c r="I44" s="154"/>
      <c r="J44" s="154"/>
      <c r="K44" s="154"/>
      <c r="L44" s="154"/>
      <c r="M44" s="154"/>
      <c r="N44" s="154"/>
      <c r="O44" s="154"/>
      <c r="P44" s="154"/>
      <c r="Q44" s="154"/>
      <c r="R44" s="154"/>
      <c r="S44" s="154"/>
      <c r="T44" s="154"/>
      <c r="U44" s="154"/>
      <c r="V44" s="154"/>
      <c r="W44" s="154"/>
      <c r="X44" s="154"/>
      <c r="Y44" s="154"/>
      <c r="Z44" s="154"/>
    </row>
    <row r="45" spans="1:26" ht="17.100000000000001" customHeight="1">
      <c r="A45" s="154"/>
      <c r="B45" s="154"/>
      <c r="C45" s="154"/>
      <c r="D45" s="154"/>
      <c r="E45" s="154"/>
      <c r="F45" s="154"/>
      <c r="G45" s="154"/>
      <c r="H45" s="154"/>
      <c r="I45" s="154"/>
      <c r="J45" s="154"/>
      <c r="K45" s="154"/>
      <c r="L45" s="154"/>
      <c r="M45" s="154"/>
      <c r="N45" s="154"/>
      <c r="O45" s="154"/>
      <c r="P45" s="154"/>
      <c r="Q45" s="154"/>
      <c r="R45" s="154"/>
      <c r="S45" s="154"/>
      <c r="T45" s="154"/>
      <c r="U45" s="154"/>
      <c r="V45" s="154"/>
      <c r="W45" s="154"/>
      <c r="X45" s="154"/>
      <c r="Y45" s="154"/>
      <c r="Z45" s="154"/>
    </row>
    <row r="46" spans="1:26" ht="17.100000000000001" customHeight="1">
      <c r="A46" s="154"/>
      <c r="B46" s="154"/>
      <c r="C46" s="154"/>
      <c r="D46" s="154"/>
      <c r="E46" s="154"/>
      <c r="F46" s="154"/>
      <c r="G46" s="154"/>
      <c r="H46" s="154"/>
      <c r="I46" s="154"/>
      <c r="J46" s="154"/>
      <c r="K46" s="154"/>
      <c r="L46" s="154"/>
      <c r="M46" s="154"/>
      <c r="N46" s="154"/>
      <c r="O46" s="154"/>
      <c r="P46" s="154"/>
      <c r="Q46" s="154"/>
      <c r="R46" s="154"/>
      <c r="S46" s="154"/>
      <c r="T46" s="154"/>
      <c r="U46" s="154"/>
      <c r="V46" s="154"/>
      <c r="W46" s="154"/>
      <c r="X46" s="154"/>
      <c r="Y46" s="154"/>
      <c r="Z46" s="154"/>
    </row>
    <row r="47" spans="1:26" ht="17.100000000000001" customHeight="1">
      <c r="A47" s="154"/>
      <c r="B47" s="154"/>
      <c r="C47" s="154"/>
      <c r="D47" s="154"/>
      <c r="E47" s="154"/>
      <c r="F47" s="154"/>
      <c r="G47" s="154"/>
      <c r="H47" s="154"/>
      <c r="I47" s="154"/>
      <c r="J47" s="154"/>
      <c r="K47" s="154"/>
      <c r="L47" s="154"/>
      <c r="M47" s="154"/>
      <c r="N47" s="154"/>
      <c r="O47" s="154"/>
      <c r="P47" s="154"/>
      <c r="Q47" s="154"/>
      <c r="R47" s="154"/>
      <c r="S47" s="154"/>
      <c r="T47" s="154"/>
      <c r="U47" s="154"/>
      <c r="V47" s="154"/>
      <c r="W47" s="154"/>
      <c r="X47" s="154"/>
      <c r="Y47" s="154"/>
      <c r="Z47" s="154"/>
    </row>
    <row r="48" spans="1:26" ht="17.100000000000001" customHeight="1">
      <c r="A48" s="154"/>
      <c r="B48" s="154"/>
      <c r="C48" s="154"/>
      <c r="D48" s="154"/>
      <c r="E48" s="154"/>
      <c r="F48" s="154"/>
      <c r="G48" s="154"/>
      <c r="H48" s="154"/>
      <c r="I48" s="154"/>
      <c r="J48" s="154"/>
      <c r="K48" s="154"/>
      <c r="L48" s="154"/>
      <c r="M48" s="154"/>
      <c r="N48" s="154"/>
      <c r="O48" s="154"/>
      <c r="P48" s="154"/>
      <c r="Q48" s="154"/>
      <c r="R48" s="154"/>
      <c r="S48" s="154"/>
      <c r="T48" s="154"/>
      <c r="U48" s="154"/>
      <c r="V48" s="154"/>
      <c r="W48" s="154"/>
      <c r="X48" s="154"/>
      <c r="Y48" s="154"/>
      <c r="Z48" s="154"/>
    </row>
    <row r="49" spans="1:26" ht="17.100000000000001" customHeight="1">
      <c r="A49" s="154"/>
      <c r="B49" s="154"/>
      <c r="C49" s="154"/>
      <c r="D49" s="154"/>
      <c r="E49" s="154"/>
      <c r="F49" s="154"/>
      <c r="G49" s="154"/>
      <c r="H49" s="154"/>
      <c r="I49" s="154"/>
      <c r="J49" s="154"/>
      <c r="K49" s="154"/>
      <c r="L49" s="154"/>
      <c r="M49" s="154"/>
      <c r="N49" s="154"/>
      <c r="O49" s="154"/>
      <c r="P49" s="154"/>
      <c r="Q49" s="154"/>
      <c r="R49" s="154"/>
      <c r="S49" s="154"/>
      <c r="T49" s="154"/>
      <c r="U49" s="154"/>
      <c r="V49" s="154"/>
      <c r="W49" s="154"/>
      <c r="X49" s="154"/>
      <c r="Y49" s="154"/>
      <c r="Z49" s="154"/>
    </row>
    <row r="50" spans="1:26" ht="17.100000000000001" customHeight="1">
      <c r="A50" s="154"/>
      <c r="B50" s="154"/>
      <c r="C50" s="154"/>
      <c r="D50" s="154"/>
      <c r="E50" s="154"/>
      <c r="F50" s="154"/>
      <c r="G50" s="154"/>
      <c r="H50" s="154"/>
      <c r="I50" s="154"/>
      <c r="J50" s="154"/>
      <c r="K50" s="154"/>
      <c r="L50" s="154"/>
      <c r="M50" s="154"/>
      <c r="N50" s="154"/>
      <c r="O50" s="154"/>
      <c r="P50" s="154"/>
      <c r="Q50" s="154"/>
      <c r="R50" s="154"/>
      <c r="S50" s="154"/>
      <c r="T50" s="154"/>
      <c r="U50" s="154"/>
      <c r="V50" s="154"/>
      <c r="W50" s="154"/>
      <c r="X50" s="154"/>
      <c r="Y50" s="154"/>
      <c r="Z50" s="154"/>
    </row>
    <row r="51" spans="1:26" ht="17.100000000000001" customHeight="1">
      <c r="A51" s="154"/>
      <c r="B51" s="154"/>
      <c r="C51" s="154"/>
      <c r="D51" s="154"/>
      <c r="E51" s="154"/>
      <c r="F51" s="154"/>
      <c r="G51" s="154"/>
      <c r="H51" s="154"/>
      <c r="I51" s="154"/>
      <c r="J51" s="154"/>
      <c r="K51" s="154"/>
      <c r="L51" s="154"/>
      <c r="M51" s="154"/>
      <c r="N51" s="154"/>
      <c r="O51" s="154"/>
      <c r="P51" s="154"/>
      <c r="Q51" s="154"/>
      <c r="R51" s="154"/>
      <c r="S51" s="154"/>
      <c r="T51" s="154"/>
      <c r="U51" s="154"/>
      <c r="V51" s="154"/>
      <c r="W51" s="154"/>
      <c r="X51" s="154"/>
      <c r="Y51" s="154"/>
      <c r="Z51" s="154"/>
    </row>
    <row r="52" spans="1:26" ht="17.100000000000001" customHeight="1">
      <c r="A52" s="154"/>
      <c r="B52" s="154"/>
      <c r="C52" s="154"/>
      <c r="D52" s="154"/>
      <c r="E52" s="154"/>
      <c r="F52" s="154"/>
      <c r="G52" s="154"/>
      <c r="H52" s="154"/>
      <c r="I52" s="154"/>
      <c r="J52" s="154"/>
      <c r="K52" s="154"/>
      <c r="L52" s="154"/>
      <c r="M52" s="154"/>
      <c r="N52" s="154"/>
      <c r="O52" s="154"/>
      <c r="P52" s="154"/>
      <c r="Q52" s="154"/>
      <c r="R52" s="154"/>
      <c r="S52" s="154"/>
      <c r="T52" s="154"/>
      <c r="U52" s="154"/>
      <c r="V52" s="154"/>
      <c r="W52" s="154"/>
      <c r="X52" s="154"/>
      <c r="Y52" s="154"/>
      <c r="Z52" s="154"/>
    </row>
    <row r="53" spans="1:26" ht="17.100000000000001" customHeight="1">
      <c r="A53" s="154"/>
      <c r="B53" s="154"/>
      <c r="C53" s="154"/>
      <c r="D53" s="154"/>
      <c r="E53" s="154"/>
      <c r="F53" s="154"/>
      <c r="G53" s="154"/>
      <c r="H53" s="154"/>
      <c r="I53" s="154"/>
      <c r="J53" s="154"/>
      <c r="K53" s="154"/>
      <c r="L53" s="154"/>
      <c r="M53" s="154"/>
      <c r="N53" s="154"/>
      <c r="O53" s="154"/>
      <c r="P53" s="154"/>
      <c r="Q53" s="154"/>
      <c r="R53" s="154"/>
      <c r="S53" s="154"/>
      <c r="T53" s="154"/>
      <c r="U53" s="154"/>
      <c r="V53" s="154"/>
      <c r="W53" s="154"/>
      <c r="X53" s="154"/>
      <c r="Y53" s="154"/>
      <c r="Z53" s="154"/>
    </row>
    <row r="54" spans="1:26" ht="17.100000000000001" customHeight="1">
      <c r="A54" s="154"/>
      <c r="B54" s="154"/>
      <c r="C54" s="154"/>
      <c r="D54" s="154"/>
      <c r="E54" s="154"/>
      <c r="F54" s="154"/>
      <c r="G54" s="154"/>
      <c r="H54" s="154"/>
      <c r="I54" s="154"/>
      <c r="J54" s="154"/>
      <c r="K54" s="154"/>
      <c r="L54" s="154"/>
      <c r="M54" s="154"/>
      <c r="N54" s="154"/>
      <c r="O54" s="154"/>
      <c r="P54" s="154"/>
      <c r="Q54" s="154"/>
      <c r="R54" s="154"/>
      <c r="S54" s="154"/>
      <c r="T54" s="154"/>
      <c r="U54" s="154"/>
      <c r="V54" s="154"/>
      <c r="W54" s="154"/>
      <c r="X54" s="154"/>
      <c r="Y54" s="154"/>
      <c r="Z54" s="154"/>
    </row>
    <row r="55" spans="1:26" ht="17.100000000000001" customHeight="1">
      <c r="A55" s="154"/>
      <c r="B55" s="154"/>
      <c r="C55" s="154"/>
      <c r="D55" s="154"/>
      <c r="E55" s="154"/>
      <c r="F55" s="154"/>
      <c r="G55" s="154"/>
      <c r="H55" s="154"/>
      <c r="I55" s="154"/>
      <c r="J55" s="154"/>
      <c r="K55" s="154"/>
      <c r="L55" s="154"/>
      <c r="M55" s="154"/>
      <c r="N55" s="154"/>
      <c r="O55" s="154"/>
      <c r="P55" s="154"/>
      <c r="Q55" s="154"/>
      <c r="R55" s="154"/>
      <c r="S55" s="154"/>
      <c r="T55" s="154"/>
      <c r="U55" s="154"/>
      <c r="V55" s="154"/>
      <c r="W55" s="154"/>
      <c r="X55" s="154"/>
      <c r="Y55" s="154"/>
      <c r="Z55" s="154"/>
    </row>
    <row r="56" spans="1:26" ht="17.100000000000001" customHeight="1">
      <c r="A56" s="154"/>
      <c r="B56" s="154"/>
      <c r="C56" s="154"/>
      <c r="D56" s="154"/>
      <c r="E56" s="154"/>
      <c r="F56" s="154"/>
      <c r="G56" s="154"/>
      <c r="H56" s="154"/>
      <c r="I56" s="154"/>
      <c r="J56" s="154"/>
      <c r="K56" s="154"/>
      <c r="L56" s="154"/>
      <c r="M56" s="154"/>
      <c r="N56" s="154"/>
      <c r="O56" s="154"/>
      <c r="P56" s="154"/>
      <c r="Q56" s="154"/>
      <c r="R56" s="154"/>
      <c r="S56" s="154"/>
      <c r="T56" s="154"/>
      <c r="U56" s="154"/>
      <c r="V56" s="154"/>
      <c r="W56" s="154"/>
      <c r="X56" s="154"/>
      <c r="Y56" s="154"/>
      <c r="Z56" s="154"/>
    </row>
    <row r="57" spans="1:26" ht="17.100000000000001" customHeight="1">
      <c r="A57" s="154"/>
      <c r="B57" s="154"/>
      <c r="C57" s="154"/>
      <c r="D57" s="154"/>
      <c r="E57" s="154"/>
      <c r="F57" s="154"/>
      <c r="G57" s="154"/>
      <c r="H57" s="154"/>
      <c r="I57" s="154"/>
      <c r="J57" s="154"/>
      <c r="K57" s="154"/>
      <c r="L57" s="154"/>
      <c r="M57" s="154"/>
      <c r="N57" s="154"/>
      <c r="O57" s="154"/>
      <c r="P57" s="154"/>
      <c r="Q57" s="154"/>
      <c r="R57" s="154"/>
      <c r="S57" s="154"/>
      <c r="T57" s="154"/>
      <c r="U57" s="154"/>
      <c r="V57" s="154"/>
      <c r="W57" s="154"/>
      <c r="X57" s="154"/>
      <c r="Y57" s="154"/>
      <c r="Z57" s="154"/>
    </row>
    <row r="58" spans="1:26" ht="17.100000000000001" customHeight="1">
      <c r="A58" s="154"/>
      <c r="B58" s="154"/>
      <c r="C58" s="154"/>
      <c r="D58" s="154"/>
      <c r="E58" s="154"/>
      <c r="F58" s="154"/>
      <c r="G58" s="154"/>
      <c r="H58" s="154"/>
      <c r="I58" s="154"/>
      <c r="J58" s="154"/>
      <c r="K58" s="154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4"/>
    </row>
    <row r="59" spans="1:26" ht="17.100000000000001" customHeight="1">
      <c r="A59" s="154"/>
      <c r="B59" s="154"/>
      <c r="C59" s="154"/>
      <c r="D59" s="154"/>
      <c r="E59" s="154"/>
      <c r="F59" s="154"/>
      <c r="G59" s="154"/>
      <c r="H59" s="154"/>
      <c r="I59" s="154"/>
      <c r="J59" s="154"/>
      <c r="K59" s="154"/>
      <c r="L59" s="154"/>
      <c r="M59" s="154"/>
      <c r="N59" s="154"/>
      <c r="O59" s="154"/>
      <c r="P59" s="154"/>
      <c r="Q59" s="154"/>
      <c r="R59" s="154"/>
      <c r="S59" s="154"/>
      <c r="T59" s="154"/>
      <c r="U59" s="154"/>
      <c r="V59" s="154"/>
      <c r="W59" s="154"/>
      <c r="X59" s="154"/>
      <c r="Y59" s="154"/>
      <c r="Z59" s="154"/>
    </row>
    <row r="60" spans="1:26" ht="17.100000000000001" customHeight="1">
      <c r="A60" s="154"/>
      <c r="B60" s="154"/>
      <c r="C60" s="154"/>
      <c r="D60" s="154"/>
      <c r="E60" s="154"/>
      <c r="F60" s="154"/>
      <c r="G60" s="154"/>
      <c r="H60" s="154"/>
      <c r="I60" s="154"/>
      <c r="J60" s="154"/>
      <c r="K60" s="154"/>
      <c r="L60" s="154"/>
      <c r="M60" s="154"/>
      <c r="N60" s="154"/>
      <c r="O60" s="154"/>
      <c r="P60" s="154"/>
      <c r="Q60" s="154"/>
      <c r="R60" s="154"/>
      <c r="S60" s="154"/>
      <c r="T60" s="154"/>
      <c r="U60" s="154"/>
      <c r="V60" s="154"/>
      <c r="W60" s="154"/>
      <c r="X60" s="154"/>
      <c r="Y60" s="154"/>
      <c r="Z60" s="154"/>
    </row>
    <row r="61" spans="1:26" ht="17.100000000000001" customHeight="1">
      <c r="A61" s="154"/>
      <c r="B61" s="154"/>
      <c r="C61" s="154"/>
      <c r="D61" s="154"/>
      <c r="E61" s="154"/>
      <c r="F61" s="154"/>
      <c r="G61" s="154"/>
      <c r="H61" s="154"/>
      <c r="I61" s="154"/>
      <c r="J61" s="154"/>
      <c r="K61" s="154"/>
      <c r="L61" s="154"/>
      <c r="M61" s="154"/>
      <c r="N61" s="154"/>
      <c r="O61" s="154"/>
      <c r="P61" s="154"/>
      <c r="Q61" s="154"/>
      <c r="R61" s="154"/>
      <c r="S61" s="154"/>
      <c r="T61" s="154"/>
      <c r="U61" s="154"/>
      <c r="V61" s="154"/>
      <c r="W61" s="154"/>
      <c r="X61" s="154"/>
      <c r="Y61" s="154"/>
      <c r="Z61" s="154"/>
    </row>
    <row r="62" spans="1:26" ht="17.100000000000001" customHeight="1">
      <c r="A62" s="154"/>
      <c r="B62" s="154"/>
      <c r="C62" s="154"/>
      <c r="D62" s="154"/>
      <c r="E62" s="154"/>
      <c r="F62" s="154"/>
      <c r="G62" s="154"/>
      <c r="H62" s="154"/>
      <c r="I62" s="154"/>
      <c r="J62" s="154"/>
      <c r="K62" s="154"/>
      <c r="L62" s="154"/>
      <c r="M62" s="154"/>
      <c r="N62" s="154"/>
      <c r="O62" s="154"/>
      <c r="P62" s="154"/>
      <c r="Q62" s="154"/>
      <c r="R62" s="154"/>
      <c r="S62" s="154"/>
      <c r="T62" s="154"/>
      <c r="U62" s="154"/>
      <c r="V62" s="154"/>
      <c r="W62" s="154"/>
      <c r="X62" s="154"/>
      <c r="Y62" s="154"/>
      <c r="Z62" s="154"/>
    </row>
    <row r="63" spans="1:26" ht="17.100000000000001" customHeight="1">
      <c r="A63" s="154"/>
      <c r="B63" s="154"/>
      <c r="C63" s="154"/>
      <c r="D63" s="154"/>
      <c r="E63" s="154"/>
      <c r="F63" s="154"/>
      <c r="G63" s="154"/>
      <c r="H63" s="154"/>
      <c r="I63" s="154"/>
      <c r="J63" s="154"/>
      <c r="K63" s="154"/>
      <c r="L63" s="154"/>
      <c r="M63" s="154"/>
      <c r="N63" s="154"/>
      <c r="O63" s="154"/>
      <c r="P63" s="154"/>
      <c r="Q63" s="154"/>
      <c r="R63" s="154"/>
      <c r="S63" s="154"/>
      <c r="T63" s="154"/>
      <c r="U63" s="154"/>
      <c r="V63" s="154"/>
      <c r="W63" s="154"/>
      <c r="X63" s="154"/>
      <c r="Y63" s="154"/>
      <c r="Z63" s="154"/>
    </row>
    <row r="64" spans="1:26" ht="17.100000000000001" customHeight="1">
      <c r="A64" s="154"/>
      <c r="B64" s="154"/>
      <c r="C64" s="154"/>
      <c r="D64" s="154"/>
      <c r="E64" s="154"/>
      <c r="F64" s="154"/>
      <c r="G64" s="154"/>
      <c r="H64" s="154"/>
      <c r="I64" s="154"/>
      <c r="J64" s="154"/>
      <c r="K64" s="154"/>
      <c r="L64" s="154"/>
      <c r="M64" s="154"/>
      <c r="N64" s="154"/>
      <c r="O64" s="154"/>
      <c r="P64" s="154"/>
      <c r="Q64" s="154"/>
      <c r="R64" s="154"/>
      <c r="S64" s="154"/>
      <c r="T64" s="154"/>
      <c r="U64" s="154"/>
      <c r="V64" s="154"/>
      <c r="W64" s="154"/>
      <c r="X64" s="154"/>
      <c r="Y64" s="154"/>
      <c r="Z64" s="154"/>
    </row>
    <row r="65" spans="1:26" ht="17.100000000000001" customHeight="1">
      <c r="A65" s="154"/>
      <c r="B65" s="154"/>
      <c r="C65" s="154"/>
      <c r="D65" s="154"/>
      <c r="E65" s="154"/>
      <c r="F65" s="154"/>
      <c r="G65" s="154"/>
      <c r="H65" s="154"/>
      <c r="I65" s="154"/>
      <c r="J65" s="154"/>
      <c r="K65" s="154"/>
      <c r="L65" s="154"/>
      <c r="M65" s="154"/>
      <c r="N65" s="154"/>
      <c r="O65" s="154"/>
      <c r="P65" s="154"/>
      <c r="Q65" s="154"/>
      <c r="R65" s="154"/>
      <c r="S65" s="154"/>
      <c r="T65" s="154"/>
      <c r="U65" s="154"/>
      <c r="V65" s="154"/>
      <c r="W65" s="154"/>
      <c r="X65" s="154"/>
      <c r="Y65" s="154"/>
      <c r="Z65" s="154"/>
    </row>
    <row r="66" spans="1:26" ht="17.100000000000001" customHeight="1">
      <c r="A66" s="154"/>
      <c r="B66" s="154"/>
      <c r="C66" s="154"/>
      <c r="D66" s="154"/>
      <c r="E66" s="154"/>
      <c r="F66" s="154"/>
      <c r="G66" s="154"/>
      <c r="H66" s="154"/>
      <c r="I66" s="154"/>
      <c r="J66" s="154"/>
      <c r="K66" s="154"/>
      <c r="L66" s="154"/>
      <c r="M66" s="154"/>
      <c r="N66" s="154"/>
      <c r="O66" s="154"/>
      <c r="P66" s="154"/>
      <c r="Q66" s="154"/>
      <c r="R66" s="154"/>
      <c r="S66" s="154"/>
      <c r="T66" s="154"/>
      <c r="U66" s="154"/>
      <c r="V66" s="154"/>
      <c r="W66" s="154"/>
      <c r="X66" s="154"/>
      <c r="Y66" s="154"/>
      <c r="Z66" s="154"/>
    </row>
    <row r="67" spans="1:26" ht="17.100000000000001" customHeight="1">
      <c r="A67" s="154"/>
      <c r="B67" s="154"/>
      <c r="C67" s="154"/>
      <c r="D67" s="154"/>
      <c r="E67" s="154"/>
      <c r="F67" s="154"/>
      <c r="G67" s="154"/>
      <c r="H67" s="154"/>
      <c r="I67" s="154"/>
      <c r="J67" s="154"/>
      <c r="K67" s="154"/>
      <c r="L67" s="154"/>
      <c r="M67" s="154"/>
      <c r="N67" s="154"/>
      <c r="O67" s="154"/>
      <c r="P67" s="154"/>
      <c r="Q67" s="154"/>
      <c r="R67" s="154"/>
      <c r="S67" s="154"/>
      <c r="T67" s="154"/>
      <c r="U67" s="154"/>
      <c r="V67" s="154"/>
      <c r="W67" s="154"/>
      <c r="X67" s="154"/>
      <c r="Y67" s="154"/>
      <c r="Z67" s="154"/>
    </row>
    <row r="68" spans="1:26" ht="17.100000000000001" customHeight="1">
      <c r="A68" s="87"/>
      <c r="B68" s="87"/>
      <c r="C68" s="87"/>
      <c r="D68" s="87"/>
      <c r="E68" s="87"/>
      <c r="F68" s="87"/>
      <c r="G68" s="87"/>
      <c r="H68" s="87"/>
      <c r="I68" s="87"/>
      <c r="J68" s="87"/>
      <c r="K68" s="87"/>
      <c r="L68" s="87"/>
      <c r="M68" s="87"/>
      <c r="N68" s="87"/>
      <c r="O68" s="87"/>
      <c r="P68" s="87"/>
      <c r="Q68" s="87"/>
      <c r="R68" s="87"/>
      <c r="S68" s="87"/>
      <c r="T68" s="87"/>
      <c r="U68" s="87"/>
      <c r="V68" s="87"/>
      <c r="W68" s="87"/>
      <c r="X68" s="87"/>
      <c r="Y68" s="87"/>
    </row>
    <row r="69" spans="1:26" ht="17.100000000000001" customHeight="1">
      <c r="A69" s="87"/>
      <c r="B69" s="87"/>
      <c r="C69" s="87"/>
      <c r="D69" s="87"/>
      <c r="E69" s="87"/>
      <c r="F69" s="87"/>
      <c r="G69" s="87"/>
      <c r="H69" s="87"/>
      <c r="I69" s="87"/>
      <c r="J69" s="87"/>
      <c r="K69" s="87"/>
      <c r="L69" s="87"/>
      <c r="M69" s="87"/>
      <c r="N69" s="87"/>
      <c r="O69" s="87"/>
      <c r="P69" s="87"/>
      <c r="Q69" s="87"/>
      <c r="R69" s="87"/>
      <c r="S69" s="87"/>
      <c r="T69" s="87"/>
      <c r="U69" s="87"/>
      <c r="V69" s="87"/>
      <c r="W69" s="87"/>
      <c r="X69" s="87"/>
      <c r="Y69" s="87"/>
    </row>
    <row r="70" spans="1:26" ht="17.100000000000001" customHeight="1"/>
    <row r="71" spans="1:26" ht="17.100000000000001" customHeight="1"/>
    <row r="72" spans="1:26" ht="17.100000000000001" customHeight="1"/>
    <row r="73" spans="1:26" ht="12.95" customHeight="1"/>
    <row r="74" spans="1:26" ht="17.100000000000001" customHeight="1"/>
    <row r="75" spans="1:26" ht="17.100000000000001" customHeight="1"/>
  </sheetData>
  <mergeCells count="126">
    <mergeCell ref="A1:I2"/>
    <mergeCell ref="N1:Q1"/>
    <mergeCell ref="N2:Q2"/>
    <mergeCell ref="V2:Y2"/>
    <mergeCell ref="A3:I3"/>
    <mergeCell ref="A4:I4"/>
    <mergeCell ref="F16:G16"/>
    <mergeCell ref="E8:F8"/>
    <mergeCell ref="L8:M8"/>
    <mergeCell ref="O9:X9"/>
    <mergeCell ref="G11:M11"/>
    <mergeCell ref="R11:W11"/>
    <mergeCell ref="G12:M12"/>
    <mergeCell ref="R12:W12"/>
    <mergeCell ref="F5:U5"/>
    <mergeCell ref="F6:N6"/>
    <mergeCell ref="S6:X6"/>
    <mergeCell ref="C7:I7"/>
    <mergeCell ref="M7:R7"/>
    <mergeCell ref="U7:X7"/>
    <mergeCell ref="C15:E16"/>
    <mergeCell ref="C17:D17"/>
    <mergeCell ref="C18:D18"/>
    <mergeCell ref="C19:D19"/>
    <mergeCell ref="C27:D27"/>
    <mergeCell ref="F27:G27"/>
    <mergeCell ref="H27:I27"/>
    <mergeCell ref="J27:K27"/>
    <mergeCell ref="C28:D28"/>
    <mergeCell ref="F28:G28"/>
    <mergeCell ref="H28:I28"/>
    <mergeCell ref="J28:K28"/>
    <mergeCell ref="C26:D26"/>
    <mergeCell ref="F26:G26"/>
    <mergeCell ref="H26:I26"/>
    <mergeCell ref="J26:K26"/>
    <mergeCell ref="C25:D25"/>
    <mergeCell ref="F25:G25"/>
    <mergeCell ref="H25:I25"/>
    <mergeCell ref="J25:K25"/>
    <mergeCell ref="C24:D24"/>
    <mergeCell ref="F24:G24"/>
    <mergeCell ref="H24:I24"/>
    <mergeCell ref="J24:K24"/>
    <mergeCell ref="F17:G17"/>
    <mergeCell ref="F18:G18"/>
    <mergeCell ref="F19:G19"/>
    <mergeCell ref="H17:I17"/>
    <mergeCell ref="H18:I18"/>
    <mergeCell ref="H19:I19"/>
    <mergeCell ref="J17:K17"/>
    <mergeCell ref="A31:D31"/>
    <mergeCell ref="E31:K31"/>
    <mergeCell ref="C23:D23"/>
    <mergeCell ref="F23:G23"/>
    <mergeCell ref="H23:I23"/>
    <mergeCell ref="C22:D22"/>
    <mergeCell ref="F22:G22"/>
    <mergeCell ref="H22:I22"/>
    <mergeCell ref="C21:D21"/>
    <mergeCell ref="F21:G21"/>
    <mergeCell ref="H21:I21"/>
    <mergeCell ref="C20:D20"/>
    <mergeCell ref="F20:G20"/>
    <mergeCell ref="H20:I20"/>
    <mergeCell ref="J18:K18"/>
    <mergeCell ref="J19:K19"/>
    <mergeCell ref="J20:K20"/>
    <mergeCell ref="J21:K21"/>
    <mergeCell ref="J22:K22"/>
    <mergeCell ref="J23:K23"/>
    <mergeCell ref="H16:I16"/>
    <mergeCell ref="J16:K16"/>
    <mergeCell ref="L16:M16"/>
    <mergeCell ref="L23:M23"/>
    <mergeCell ref="L24:M24"/>
    <mergeCell ref="L25:M25"/>
    <mergeCell ref="L26:M26"/>
    <mergeCell ref="L27:M27"/>
    <mergeCell ref="L28:M28"/>
    <mergeCell ref="N15:P16"/>
    <mergeCell ref="N17:P17"/>
    <mergeCell ref="N18:P18"/>
    <mergeCell ref="N19:P19"/>
    <mergeCell ref="N20:P20"/>
    <mergeCell ref="L17:M17"/>
    <mergeCell ref="L18:M18"/>
    <mergeCell ref="L19:M19"/>
    <mergeCell ref="L20:M20"/>
    <mergeCell ref="L21:M21"/>
    <mergeCell ref="L22:M22"/>
    <mergeCell ref="N22:P22"/>
    <mergeCell ref="N21:P21"/>
    <mergeCell ref="Q19:S19"/>
    <mergeCell ref="Q20:S20"/>
    <mergeCell ref="Q21:S21"/>
    <mergeCell ref="N23:P23"/>
    <mergeCell ref="N24:P24"/>
    <mergeCell ref="N25:P25"/>
    <mergeCell ref="N26:P26"/>
    <mergeCell ref="N27:P27"/>
    <mergeCell ref="N28:P28"/>
    <mergeCell ref="T24:W24"/>
    <mergeCell ref="T25:W25"/>
    <mergeCell ref="T26:W26"/>
    <mergeCell ref="T27:W27"/>
    <mergeCell ref="T28:W28"/>
    <mergeCell ref="Q28:S28"/>
    <mergeCell ref="F15:M15"/>
    <mergeCell ref="T15:W16"/>
    <mergeCell ref="T17:W17"/>
    <mergeCell ref="T18:W18"/>
    <mergeCell ref="T19:W19"/>
    <mergeCell ref="T20:W20"/>
    <mergeCell ref="T21:W21"/>
    <mergeCell ref="T22:W22"/>
    <mergeCell ref="T23:W23"/>
    <mergeCell ref="Q22:S22"/>
    <mergeCell ref="Q23:S23"/>
    <mergeCell ref="Q24:S24"/>
    <mergeCell ref="Q25:S25"/>
    <mergeCell ref="Q26:S26"/>
    <mergeCell ref="Q27:S27"/>
    <mergeCell ref="Q15:S16"/>
    <mergeCell ref="Q17:S17"/>
    <mergeCell ref="Q18:S18"/>
  </mergeCells>
  <pageMargins left="0.31496062992125984" right="0.31496062992125984" top="0.74803149606299213" bottom="0" header="0" footer="0"/>
  <pageSetup paperSize="9" orientation="portrait" r:id="rId1"/>
  <headerFooter>
    <oddFooter>&amp;R&amp;"Cordia New,Regular"&amp;14SP-FMD-04-31 Rev.0 Effective date 25-Feb-2016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81" r:id="rId4" name="Check Box 1">
              <controlPr defaultSize="0" autoFill="0" autoLine="0" autoPict="0">
                <anchor moveWithCells="1">
                  <from>
                    <xdr:col>17</xdr:col>
                    <xdr:colOff>28575</xdr:colOff>
                    <xdr:row>3</xdr:row>
                    <xdr:rowOff>95250</xdr:rowOff>
                  </from>
                  <to>
                    <xdr:col>17</xdr:col>
                    <xdr:colOff>247650</xdr:colOff>
                    <xdr:row>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2" r:id="rId5" name="Check Box 2">
              <controlPr defaultSize="0" autoFill="0" autoLine="0" autoPict="0">
                <anchor moveWithCells="1">
                  <from>
                    <xdr:col>13</xdr:col>
                    <xdr:colOff>0</xdr:colOff>
                    <xdr:row>3</xdr:row>
                    <xdr:rowOff>66675</xdr:rowOff>
                  </from>
                  <to>
                    <xdr:col>13</xdr:col>
                    <xdr:colOff>228600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3" r:id="rId6" name="Check Box 3">
              <controlPr defaultSize="0" autoFill="0" autoLine="0" autoPict="0">
                <anchor moveWithCells="1">
                  <from>
                    <xdr:col>6</xdr:col>
                    <xdr:colOff>9525</xdr:colOff>
                    <xdr:row>8</xdr:row>
                    <xdr:rowOff>76200</xdr:rowOff>
                  </from>
                  <to>
                    <xdr:col>6</xdr:col>
                    <xdr:colOff>209550</xdr:colOff>
                    <xdr:row>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4" r:id="rId7" name="Check Box 4">
              <controlPr defaultSize="0" autoFill="0" autoLine="0" autoPict="0">
                <anchor moveWithCells="1">
                  <from>
                    <xdr:col>10</xdr:col>
                    <xdr:colOff>9525</xdr:colOff>
                    <xdr:row>8</xdr:row>
                    <xdr:rowOff>76200</xdr:rowOff>
                  </from>
                  <to>
                    <xdr:col>10</xdr:col>
                    <xdr:colOff>200025</xdr:colOff>
                    <xdr:row>9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3399"/>
  </sheetPr>
  <dimension ref="A1:AF161"/>
  <sheetViews>
    <sheetView view="pageBreakPreview" zoomScaleNormal="100" zoomScaleSheetLayoutView="100" workbookViewId="0">
      <selection activeCell="D8" sqref="D8:S9"/>
    </sheetView>
  </sheetViews>
  <sheetFormatPr defaultColWidth="9.140625" defaultRowHeight="20.25"/>
  <cols>
    <col min="1" max="22" width="4.42578125" style="16" customWidth="1"/>
    <col min="23" max="23" width="4.28515625" style="16" customWidth="1"/>
    <col min="24" max="256" width="9.140625" style="16"/>
    <col min="257" max="263" width="4.28515625" style="16" customWidth="1"/>
    <col min="264" max="264" width="3.42578125" style="16" customWidth="1"/>
    <col min="265" max="279" width="4.28515625" style="16" customWidth="1"/>
    <col min="280" max="512" width="9.140625" style="16"/>
    <col min="513" max="519" width="4.28515625" style="16" customWidth="1"/>
    <col min="520" max="520" width="3.42578125" style="16" customWidth="1"/>
    <col min="521" max="535" width="4.28515625" style="16" customWidth="1"/>
    <col min="536" max="768" width="9.140625" style="16"/>
    <col min="769" max="775" width="4.28515625" style="16" customWidth="1"/>
    <col min="776" max="776" width="3.42578125" style="16" customWidth="1"/>
    <col min="777" max="791" width="4.28515625" style="16" customWidth="1"/>
    <col min="792" max="1024" width="9.140625" style="16"/>
    <col min="1025" max="1031" width="4.28515625" style="16" customWidth="1"/>
    <col min="1032" max="1032" width="3.42578125" style="16" customWidth="1"/>
    <col min="1033" max="1047" width="4.28515625" style="16" customWidth="1"/>
    <col min="1048" max="1280" width="9.140625" style="16"/>
    <col min="1281" max="1287" width="4.28515625" style="16" customWidth="1"/>
    <col min="1288" max="1288" width="3.42578125" style="16" customWidth="1"/>
    <col min="1289" max="1303" width="4.28515625" style="16" customWidth="1"/>
    <col min="1304" max="1536" width="9.140625" style="16"/>
    <col min="1537" max="1543" width="4.28515625" style="16" customWidth="1"/>
    <col min="1544" max="1544" width="3.42578125" style="16" customWidth="1"/>
    <col min="1545" max="1559" width="4.28515625" style="16" customWidth="1"/>
    <col min="1560" max="1792" width="9.140625" style="16"/>
    <col min="1793" max="1799" width="4.28515625" style="16" customWidth="1"/>
    <col min="1800" max="1800" width="3.42578125" style="16" customWidth="1"/>
    <col min="1801" max="1815" width="4.28515625" style="16" customWidth="1"/>
    <col min="1816" max="2048" width="9.140625" style="16"/>
    <col min="2049" max="2055" width="4.28515625" style="16" customWidth="1"/>
    <col min="2056" max="2056" width="3.42578125" style="16" customWidth="1"/>
    <col min="2057" max="2071" width="4.28515625" style="16" customWidth="1"/>
    <col min="2072" max="2304" width="9.140625" style="16"/>
    <col min="2305" max="2311" width="4.28515625" style="16" customWidth="1"/>
    <col min="2312" max="2312" width="3.42578125" style="16" customWidth="1"/>
    <col min="2313" max="2327" width="4.28515625" style="16" customWidth="1"/>
    <col min="2328" max="2560" width="9.140625" style="16"/>
    <col min="2561" max="2567" width="4.28515625" style="16" customWidth="1"/>
    <col min="2568" max="2568" width="3.42578125" style="16" customWidth="1"/>
    <col min="2569" max="2583" width="4.28515625" style="16" customWidth="1"/>
    <col min="2584" max="2816" width="9.140625" style="16"/>
    <col min="2817" max="2823" width="4.28515625" style="16" customWidth="1"/>
    <col min="2824" max="2824" width="3.42578125" style="16" customWidth="1"/>
    <col min="2825" max="2839" width="4.28515625" style="16" customWidth="1"/>
    <col min="2840" max="3072" width="9.140625" style="16"/>
    <col min="3073" max="3079" width="4.28515625" style="16" customWidth="1"/>
    <col min="3080" max="3080" width="3.42578125" style="16" customWidth="1"/>
    <col min="3081" max="3095" width="4.28515625" style="16" customWidth="1"/>
    <col min="3096" max="3328" width="9.140625" style="16"/>
    <col min="3329" max="3335" width="4.28515625" style="16" customWidth="1"/>
    <col min="3336" max="3336" width="3.42578125" style="16" customWidth="1"/>
    <col min="3337" max="3351" width="4.28515625" style="16" customWidth="1"/>
    <col min="3352" max="3584" width="9.140625" style="16"/>
    <col min="3585" max="3591" width="4.28515625" style="16" customWidth="1"/>
    <col min="3592" max="3592" width="3.42578125" style="16" customWidth="1"/>
    <col min="3593" max="3607" width="4.28515625" style="16" customWidth="1"/>
    <col min="3608" max="3840" width="9.140625" style="16"/>
    <col min="3841" max="3847" width="4.28515625" style="16" customWidth="1"/>
    <col min="3848" max="3848" width="3.42578125" style="16" customWidth="1"/>
    <col min="3849" max="3863" width="4.28515625" style="16" customWidth="1"/>
    <col min="3864" max="4096" width="9.140625" style="16"/>
    <col min="4097" max="4103" width="4.28515625" style="16" customWidth="1"/>
    <col min="4104" max="4104" width="3.42578125" style="16" customWidth="1"/>
    <col min="4105" max="4119" width="4.28515625" style="16" customWidth="1"/>
    <col min="4120" max="4352" width="9.140625" style="16"/>
    <col min="4353" max="4359" width="4.28515625" style="16" customWidth="1"/>
    <col min="4360" max="4360" width="3.42578125" style="16" customWidth="1"/>
    <col min="4361" max="4375" width="4.28515625" style="16" customWidth="1"/>
    <col min="4376" max="4608" width="9.140625" style="16"/>
    <col min="4609" max="4615" width="4.28515625" style="16" customWidth="1"/>
    <col min="4616" max="4616" width="3.42578125" style="16" customWidth="1"/>
    <col min="4617" max="4631" width="4.28515625" style="16" customWidth="1"/>
    <col min="4632" max="4864" width="9.140625" style="16"/>
    <col min="4865" max="4871" width="4.28515625" style="16" customWidth="1"/>
    <col min="4872" max="4872" width="3.42578125" style="16" customWidth="1"/>
    <col min="4873" max="4887" width="4.28515625" style="16" customWidth="1"/>
    <col min="4888" max="5120" width="9.140625" style="16"/>
    <col min="5121" max="5127" width="4.28515625" style="16" customWidth="1"/>
    <col min="5128" max="5128" width="3.42578125" style="16" customWidth="1"/>
    <col min="5129" max="5143" width="4.28515625" style="16" customWidth="1"/>
    <col min="5144" max="5376" width="9.140625" style="16"/>
    <col min="5377" max="5383" width="4.28515625" style="16" customWidth="1"/>
    <col min="5384" max="5384" width="3.42578125" style="16" customWidth="1"/>
    <col min="5385" max="5399" width="4.28515625" style="16" customWidth="1"/>
    <col min="5400" max="5632" width="9.140625" style="16"/>
    <col min="5633" max="5639" width="4.28515625" style="16" customWidth="1"/>
    <col min="5640" max="5640" width="3.42578125" style="16" customWidth="1"/>
    <col min="5641" max="5655" width="4.28515625" style="16" customWidth="1"/>
    <col min="5656" max="5888" width="9.140625" style="16"/>
    <col min="5889" max="5895" width="4.28515625" style="16" customWidth="1"/>
    <col min="5896" max="5896" width="3.42578125" style="16" customWidth="1"/>
    <col min="5897" max="5911" width="4.28515625" style="16" customWidth="1"/>
    <col min="5912" max="6144" width="9.140625" style="16"/>
    <col min="6145" max="6151" width="4.28515625" style="16" customWidth="1"/>
    <col min="6152" max="6152" width="3.42578125" style="16" customWidth="1"/>
    <col min="6153" max="6167" width="4.28515625" style="16" customWidth="1"/>
    <col min="6168" max="6400" width="9.140625" style="16"/>
    <col min="6401" max="6407" width="4.28515625" style="16" customWidth="1"/>
    <col min="6408" max="6408" width="3.42578125" style="16" customWidth="1"/>
    <col min="6409" max="6423" width="4.28515625" style="16" customWidth="1"/>
    <col min="6424" max="6656" width="9.140625" style="16"/>
    <col min="6657" max="6663" width="4.28515625" style="16" customWidth="1"/>
    <col min="6664" max="6664" width="3.42578125" style="16" customWidth="1"/>
    <col min="6665" max="6679" width="4.28515625" style="16" customWidth="1"/>
    <col min="6680" max="6912" width="9.140625" style="16"/>
    <col min="6913" max="6919" width="4.28515625" style="16" customWidth="1"/>
    <col min="6920" max="6920" width="3.42578125" style="16" customWidth="1"/>
    <col min="6921" max="6935" width="4.28515625" style="16" customWidth="1"/>
    <col min="6936" max="7168" width="9.140625" style="16"/>
    <col min="7169" max="7175" width="4.28515625" style="16" customWidth="1"/>
    <col min="7176" max="7176" width="3.42578125" style="16" customWidth="1"/>
    <col min="7177" max="7191" width="4.28515625" style="16" customWidth="1"/>
    <col min="7192" max="7424" width="9.140625" style="16"/>
    <col min="7425" max="7431" width="4.28515625" style="16" customWidth="1"/>
    <col min="7432" max="7432" width="3.42578125" style="16" customWidth="1"/>
    <col min="7433" max="7447" width="4.28515625" style="16" customWidth="1"/>
    <col min="7448" max="7680" width="9.140625" style="16"/>
    <col min="7681" max="7687" width="4.28515625" style="16" customWidth="1"/>
    <col min="7688" max="7688" width="3.42578125" style="16" customWidth="1"/>
    <col min="7689" max="7703" width="4.28515625" style="16" customWidth="1"/>
    <col min="7704" max="7936" width="9.140625" style="16"/>
    <col min="7937" max="7943" width="4.28515625" style="16" customWidth="1"/>
    <col min="7944" max="7944" width="3.42578125" style="16" customWidth="1"/>
    <col min="7945" max="7959" width="4.28515625" style="16" customWidth="1"/>
    <col min="7960" max="8192" width="9.140625" style="16"/>
    <col min="8193" max="8199" width="4.28515625" style="16" customWidth="1"/>
    <col min="8200" max="8200" width="3.42578125" style="16" customWidth="1"/>
    <col min="8201" max="8215" width="4.28515625" style="16" customWidth="1"/>
    <col min="8216" max="8448" width="9.140625" style="16"/>
    <col min="8449" max="8455" width="4.28515625" style="16" customWidth="1"/>
    <col min="8456" max="8456" width="3.42578125" style="16" customWidth="1"/>
    <col min="8457" max="8471" width="4.28515625" style="16" customWidth="1"/>
    <col min="8472" max="8704" width="9.140625" style="16"/>
    <col min="8705" max="8711" width="4.28515625" style="16" customWidth="1"/>
    <col min="8712" max="8712" width="3.42578125" style="16" customWidth="1"/>
    <col min="8713" max="8727" width="4.28515625" style="16" customWidth="1"/>
    <col min="8728" max="8960" width="9.140625" style="16"/>
    <col min="8961" max="8967" width="4.28515625" style="16" customWidth="1"/>
    <col min="8968" max="8968" width="3.42578125" style="16" customWidth="1"/>
    <col min="8969" max="8983" width="4.28515625" style="16" customWidth="1"/>
    <col min="8984" max="9216" width="9.140625" style="16"/>
    <col min="9217" max="9223" width="4.28515625" style="16" customWidth="1"/>
    <col min="9224" max="9224" width="3.42578125" style="16" customWidth="1"/>
    <col min="9225" max="9239" width="4.28515625" style="16" customWidth="1"/>
    <col min="9240" max="9472" width="9.140625" style="16"/>
    <col min="9473" max="9479" width="4.28515625" style="16" customWidth="1"/>
    <col min="9480" max="9480" width="3.42578125" style="16" customWidth="1"/>
    <col min="9481" max="9495" width="4.28515625" style="16" customWidth="1"/>
    <col min="9496" max="9728" width="9.140625" style="16"/>
    <col min="9729" max="9735" width="4.28515625" style="16" customWidth="1"/>
    <col min="9736" max="9736" width="3.42578125" style="16" customWidth="1"/>
    <col min="9737" max="9751" width="4.28515625" style="16" customWidth="1"/>
    <col min="9752" max="9984" width="9.140625" style="16"/>
    <col min="9985" max="9991" width="4.28515625" style="16" customWidth="1"/>
    <col min="9992" max="9992" width="3.42578125" style="16" customWidth="1"/>
    <col min="9993" max="10007" width="4.28515625" style="16" customWidth="1"/>
    <col min="10008" max="10240" width="9.140625" style="16"/>
    <col min="10241" max="10247" width="4.28515625" style="16" customWidth="1"/>
    <col min="10248" max="10248" width="3.42578125" style="16" customWidth="1"/>
    <col min="10249" max="10263" width="4.28515625" style="16" customWidth="1"/>
    <col min="10264" max="10496" width="9.140625" style="16"/>
    <col min="10497" max="10503" width="4.28515625" style="16" customWidth="1"/>
    <col min="10504" max="10504" width="3.42578125" style="16" customWidth="1"/>
    <col min="10505" max="10519" width="4.28515625" style="16" customWidth="1"/>
    <col min="10520" max="10752" width="9.140625" style="16"/>
    <col min="10753" max="10759" width="4.28515625" style="16" customWidth="1"/>
    <col min="10760" max="10760" width="3.42578125" style="16" customWidth="1"/>
    <col min="10761" max="10775" width="4.28515625" style="16" customWidth="1"/>
    <col min="10776" max="11008" width="9.140625" style="16"/>
    <col min="11009" max="11015" width="4.28515625" style="16" customWidth="1"/>
    <col min="11016" max="11016" width="3.42578125" style="16" customWidth="1"/>
    <col min="11017" max="11031" width="4.28515625" style="16" customWidth="1"/>
    <col min="11032" max="11264" width="9.140625" style="16"/>
    <col min="11265" max="11271" width="4.28515625" style="16" customWidth="1"/>
    <col min="11272" max="11272" width="3.42578125" style="16" customWidth="1"/>
    <col min="11273" max="11287" width="4.28515625" style="16" customWidth="1"/>
    <col min="11288" max="11520" width="9.140625" style="16"/>
    <col min="11521" max="11527" width="4.28515625" style="16" customWidth="1"/>
    <col min="11528" max="11528" width="3.42578125" style="16" customWidth="1"/>
    <col min="11529" max="11543" width="4.28515625" style="16" customWidth="1"/>
    <col min="11544" max="11776" width="9.140625" style="16"/>
    <col min="11777" max="11783" width="4.28515625" style="16" customWidth="1"/>
    <col min="11784" max="11784" width="3.42578125" style="16" customWidth="1"/>
    <col min="11785" max="11799" width="4.28515625" style="16" customWidth="1"/>
    <col min="11800" max="12032" width="9.140625" style="16"/>
    <col min="12033" max="12039" width="4.28515625" style="16" customWidth="1"/>
    <col min="12040" max="12040" width="3.42578125" style="16" customWidth="1"/>
    <col min="12041" max="12055" width="4.28515625" style="16" customWidth="1"/>
    <col min="12056" max="12288" width="9.140625" style="16"/>
    <col min="12289" max="12295" width="4.28515625" style="16" customWidth="1"/>
    <col min="12296" max="12296" width="3.42578125" style="16" customWidth="1"/>
    <col min="12297" max="12311" width="4.28515625" style="16" customWidth="1"/>
    <col min="12312" max="12544" width="9.140625" style="16"/>
    <col min="12545" max="12551" width="4.28515625" style="16" customWidth="1"/>
    <col min="12552" max="12552" width="3.42578125" style="16" customWidth="1"/>
    <col min="12553" max="12567" width="4.28515625" style="16" customWidth="1"/>
    <col min="12568" max="12800" width="9.140625" style="16"/>
    <col min="12801" max="12807" width="4.28515625" style="16" customWidth="1"/>
    <col min="12808" max="12808" width="3.42578125" style="16" customWidth="1"/>
    <col min="12809" max="12823" width="4.28515625" style="16" customWidth="1"/>
    <col min="12824" max="13056" width="9.140625" style="16"/>
    <col min="13057" max="13063" width="4.28515625" style="16" customWidth="1"/>
    <col min="13064" max="13064" width="3.42578125" style="16" customWidth="1"/>
    <col min="13065" max="13079" width="4.28515625" style="16" customWidth="1"/>
    <col min="13080" max="13312" width="9.140625" style="16"/>
    <col min="13313" max="13319" width="4.28515625" style="16" customWidth="1"/>
    <col min="13320" max="13320" width="3.42578125" style="16" customWidth="1"/>
    <col min="13321" max="13335" width="4.28515625" style="16" customWidth="1"/>
    <col min="13336" max="13568" width="9.140625" style="16"/>
    <col min="13569" max="13575" width="4.28515625" style="16" customWidth="1"/>
    <col min="13576" max="13576" width="3.42578125" style="16" customWidth="1"/>
    <col min="13577" max="13591" width="4.28515625" style="16" customWidth="1"/>
    <col min="13592" max="13824" width="9.140625" style="16"/>
    <col min="13825" max="13831" width="4.28515625" style="16" customWidth="1"/>
    <col min="13832" max="13832" width="3.42578125" style="16" customWidth="1"/>
    <col min="13833" max="13847" width="4.28515625" style="16" customWidth="1"/>
    <col min="13848" max="14080" width="9.140625" style="16"/>
    <col min="14081" max="14087" width="4.28515625" style="16" customWidth="1"/>
    <col min="14088" max="14088" width="3.42578125" style="16" customWidth="1"/>
    <col min="14089" max="14103" width="4.28515625" style="16" customWidth="1"/>
    <col min="14104" max="14336" width="9.140625" style="16"/>
    <col min="14337" max="14343" width="4.28515625" style="16" customWidth="1"/>
    <col min="14344" max="14344" width="3.42578125" style="16" customWidth="1"/>
    <col min="14345" max="14359" width="4.28515625" style="16" customWidth="1"/>
    <col min="14360" max="14592" width="9.140625" style="16"/>
    <col min="14593" max="14599" width="4.28515625" style="16" customWidth="1"/>
    <col min="14600" max="14600" width="3.42578125" style="16" customWidth="1"/>
    <col min="14601" max="14615" width="4.28515625" style="16" customWidth="1"/>
    <col min="14616" max="14848" width="9.140625" style="16"/>
    <col min="14849" max="14855" width="4.28515625" style="16" customWidth="1"/>
    <col min="14856" max="14856" width="3.42578125" style="16" customWidth="1"/>
    <col min="14857" max="14871" width="4.28515625" style="16" customWidth="1"/>
    <col min="14872" max="15104" width="9.140625" style="16"/>
    <col min="15105" max="15111" width="4.28515625" style="16" customWidth="1"/>
    <col min="15112" max="15112" width="3.42578125" style="16" customWidth="1"/>
    <col min="15113" max="15127" width="4.28515625" style="16" customWidth="1"/>
    <col min="15128" max="15360" width="9.140625" style="16"/>
    <col min="15361" max="15367" width="4.28515625" style="16" customWidth="1"/>
    <col min="15368" max="15368" width="3.42578125" style="16" customWidth="1"/>
    <col min="15369" max="15383" width="4.28515625" style="16" customWidth="1"/>
    <col min="15384" max="15616" width="9.140625" style="16"/>
    <col min="15617" max="15623" width="4.28515625" style="16" customWidth="1"/>
    <col min="15624" max="15624" width="3.42578125" style="16" customWidth="1"/>
    <col min="15625" max="15639" width="4.28515625" style="16" customWidth="1"/>
    <col min="15640" max="15872" width="9.140625" style="16"/>
    <col min="15873" max="15879" width="4.28515625" style="16" customWidth="1"/>
    <col min="15880" max="15880" width="3.42578125" style="16" customWidth="1"/>
    <col min="15881" max="15895" width="4.28515625" style="16" customWidth="1"/>
    <col min="15896" max="16128" width="9.140625" style="16"/>
    <col min="16129" max="16135" width="4.28515625" style="16" customWidth="1"/>
    <col min="16136" max="16136" width="3.42578125" style="16" customWidth="1"/>
    <col min="16137" max="16151" width="4.28515625" style="16" customWidth="1"/>
    <col min="16152" max="16384" width="9.140625" style="16"/>
  </cols>
  <sheetData>
    <row r="1" spans="1:23" ht="17.100000000000001" customHeight="1"/>
    <row r="2" spans="1:23" ht="17.100000000000001" customHeight="1"/>
    <row r="3" spans="1:23" ht="34.5" customHeight="1">
      <c r="A3" s="325" t="s">
        <v>9</v>
      </c>
      <c r="B3" s="325"/>
      <c r="C3" s="325"/>
      <c r="D3" s="325"/>
      <c r="E3" s="325"/>
      <c r="F3" s="325"/>
      <c r="G3" s="325"/>
      <c r="H3" s="325"/>
      <c r="I3" s="325"/>
      <c r="J3" s="325"/>
      <c r="K3" s="325"/>
      <c r="L3" s="325"/>
      <c r="M3" s="325"/>
      <c r="N3" s="325"/>
      <c r="O3" s="325"/>
      <c r="P3" s="325"/>
      <c r="Q3" s="325"/>
      <c r="R3" s="325"/>
      <c r="S3" s="325"/>
      <c r="T3" s="325"/>
      <c r="U3" s="325"/>
      <c r="V3" s="199"/>
    </row>
    <row r="4" spans="1:23" s="18" customFormat="1" ht="17.100000000000001" customHeight="1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</row>
    <row r="5" spans="1:23" s="18" customFormat="1" ht="17.100000000000001" customHeight="1">
      <c r="A5" s="19"/>
      <c r="B5" s="167" t="s">
        <v>10</v>
      </c>
      <c r="C5" s="167"/>
      <c r="D5" s="168"/>
      <c r="E5" s="167"/>
      <c r="F5" s="168"/>
      <c r="G5" s="168"/>
      <c r="H5" s="168"/>
      <c r="I5" s="169" t="s">
        <v>11</v>
      </c>
      <c r="J5" s="24" t="str">
        <f>'Data Record (Lenght)'!N1</f>
        <v>SPR15120045-1</v>
      </c>
      <c r="K5" s="25"/>
      <c r="L5" s="24"/>
      <c r="M5" s="24"/>
      <c r="N5" s="24"/>
      <c r="O5" s="24"/>
      <c r="P5" s="25"/>
      <c r="Q5" s="25"/>
      <c r="R5" s="25"/>
      <c r="S5" s="25"/>
      <c r="T5" s="92" t="s">
        <v>95</v>
      </c>
      <c r="U5" s="25"/>
    </row>
    <row r="6" spans="1:23" s="18" customFormat="1" ht="17.100000000000001" customHeight="1">
      <c r="A6" s="19"/>
      <c r="B6" s="168"/>
      <c r="C6" s="168"/>
      <c r="D6" s="168"/>
      <c r="E6" s="167"/>
      <c r="F6" s="170"/>
      <c r="G6" s="170"/>
      <c r="H6" s="170"/>
      <c r="I6" s="167"/>
      <c r="J6" s="24"/>
      <c r="K6" s="25"/>
      <c r="L6" s="24"/>
      <c r="M6" s="24"/>
      <c r="N6" s="24"/>
      <c r="O6" s="24"/>
      <c r="P6" s="25"/>
      <c r="Q6" s="25"/>
      <c r="R6" s="25"/>
      <c r="S6" s="25"/>
      <c r="T6" s="25"/>
      <c r="U6" s="25"/>
    </row>
    <row r="7" spans="1:23" s="18" customFormat="1" ht="17.100000000000001" customHeight="1">
      <c r="A7" s="19"/>
      <c r="B7" s="164" t="s">
        <v>12</v>
      </c>
      <c r="C7" s="164"/>
      <c r="D7" s="168"/>
      <c r="E7" s="168"/>
      <c r="F7" s="168"/>
      <c r="G7" s="168"/>
      <c r="H7" s="168"/>
      <c r="I7" s="169" t="s">
        <v>11</v>
      </c>
      <c r="J7" s="51" t="str">
        <f>'Data Record (Lenght)'!F5</f>
        <v>SP METROLOGY SYSTEM (THAILAND) CO.,LTD.</v>
      </c>
      <c r="K7" s="25"/>
      <c r="L7" s="35"/>
      <c r="M7" s="35"/>
      <c r="N7" s="35"/>
      <c r="O7" s="35"/>
      <c r="P7" s="35"/>
      <c r="Q7" s="35"/>
      <c r="R7" s="35"/>
      <c r="S7" s="35"/>
      <c r="T7" s="36"/>
      <c r="U7" s="36"/>
      <c r="V7" s="37"/>
      <c r="W7" s="46"/>
    </row>
    <row r="8" spans="1:23" s="18" customFormat="1" ht="17.100000000000001" customHeight="1">
      <c r="A8" s="19"/>
      <c r="B8" s="168"/>
      <c r="C8" s="164"/>
      <c r="D8" s="164"/>
      <c r="E8" s="168"/>
      <c r="F8" s="168"/>
      <c r="G8" s="168"/>
      <c r="H8" s="168"/>
      <c r="I8" s="169"/>
      <c r="J8" s="171"/>
      <c r="K8" s="51"/>
      <c r="L8" s="172"/>
      <c r="M8" s="35"/>
      <c r="N8" s="35"/>
      <c r="O8" s="35"/>
      <c r="P8" s="35"/>
      <c r="Q8" s="35"/>
      <c r="R8" s="35"/>
      <c r="S8" s="35"/>
      <c r="T8" s="35"/>
      <c r="U8" s="36"/>
      <c r="V8" s="37"/>
      <c r="W8" s="37"/>
    </row>
    <row r="9" spans="1:23" s="18" customFormat="1" ht="17.100000000000001" customHeight="1">
      <c r="A9" s="19"/>
      <c r="B9" s="168"/>
      <c r="C9" s="164"/>
      <c r="D9" s="164"/>
      <c r="E9" s="168"/>
      <c r="F9" s="168"/>
      <c r="G9" s="168"/>
      <c r="H9" s="168"/>
      <c r="I9" s="169"/>
      <c r="J9" s="51"/>
      <c r="K9" s="51"/>
      <c r="L9" s="172"/>
      <c r="M9" s="35"/>
      <c r="N9" s="35"/>
      <c r="O9" s="35"/>
      <c r="P9" s="35"/>
      <c r="Q9" s="35"/>
      <c r="R9" s="35"/>
      <c r="S9" s="35"/>
      <c r="T9" s="35"/>
      <c r="U9" s="36"/>
      <c r="V9" s="37"/>
      <c r="W9" s="37"/>
    </row>
    <row r="10" spans="1:23" s="46" customFormat="1" ht="17.100000000000001" customHeight="1">
      <c r="A10" s="38"/>
      <c r="B10" s="173"/>
      <c r="C10" s="173"/>
      <c r="D10" s="173"/>
      <c r="E10" s="173"/>
      <c r="F10" s="173"/>
      <c r="G10" s="174"/>
      <c r="H10" s="173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175"/>
      <c r="T10" s="175"/>
      <c r="U10" s="24"/>
      <c r="V10" s="47"/>
      <c r="W10" s="176"/>
    </row>
    <row r="11" spans="1:23" s="18" customFormat="1" ht="17.100000000000001" customHeight="1">
      <c r="A11" s="19"/>
      <c r="B11" s="164"/>
      <c r="C11" s="164"/>
      <c r="D11" s="164"/>
      <c r="E11" s="164"/>
      <c r="F11" s="164"/>
      <c r="G11" s="177"/>
      <c r="H11" s="178"/>
      <c r="I11" s="36"/>
      <c r="J11" s="172"/>
      <c r="K11" s="35"/>
      <c r="L11" s="35"/>
      <c r="M11" s="35"/>
      <c r="N11" s="35"/>
      <c r="O11" s="35"/>
      <c r="P11" s="35"/>
      <c r="Q11" s="35"/>
      <c r="R11" s="35"/>
      <c r="S11" s="36"/>
      <c r="T11" s="36"/>
      <c r="U11" s="24"/>
      <c r="W11" s="179"/>
    </row>
    <row r="12" spans="1:23" s="18" customFormat="1" ht="17.100000000000001" customHeight="1">
      <c r="A12" s="19"/>
      <c r="B12" s="164" t="s">
        <v>13</v>
      </c>
      <c r="C12" s="164"/>
      <c r="D12" s="164"/>
      <c r="E12" s="164"/>
      <c r="F12" s="168"/>
      <c r="G12" s="168"/>
      <c r="H12" s="168"/>
      <c r="I12" s="177" t="s">
        <v>11</v>
      </c>
      <c r="J12" s="51" t="str">
        <f>'Data Record (Lenght)'!F6</f>
        <v xml:space="preserve"> Profile Projector</v>
      </c>
      <c r="K12" s="25"/>
      <c r="L12" s="51"/>
      <c r="M12" s="25"/>
      <c r="N12" s="25"/>
      <c r="O12" s="51"/>
      <c r="P12" s="51"/>
      <c r="Q12" s="51"/>
      <c r="R12" s="51"/>
      <c r="S12" s="51"/>
      <c r="T12" s="51"/>
      <c r="U12" s="51"/>
      <c r="V12" s="53"/>
      <c r="W12" s="53"/>
    </row>
    <row r="13" spans="1:23" s="18" customFormat="1" ht="17.100000000000001" customHeight="1">
      <c r="A13" s="19"/>
      <c r="B13" s="180" t="s">
        <v>14</v>
      </c>
      <c r="C13" s="164"/>
      <c r="D13" s="164"/>
      <c r="E13" s="164"/>
      <c r="F13" s="168"/>
      <c r="G13" s="168"/>
      <c r="H13" s="168"/>
      <c r="I13" s="177" t="s">
        <v>11</v>
      </c>
      <c r="J13" s="51" t="str">
        <f>'Data Record (Lenght)'!S6</f>
        <v>OPI</v>
      </c>
      <c r="K13" s="25"/>
      <c r="L13" s="51"/>
      <c r="M13" s="25"/>
      <c r="N13" s="25"/>
      <c r="O13" s="51"/>
      <c r="P13" s="51"/>
      <c r="Q13" s="25"/>
      <c r="R13" s="25"/>
      <c r="S13" s="25"/>
      <c r="T13" s="25"/>
      <c r="U13" s="25"/>
    </row>
    <row r="14" spans="1:23" s="18" customFormat="1" ht="17.100000000000001" customHeight="1">
      <c r="A14" s="19"/>
      <c r="B14" s="164" t="s">
        <v>15</v>
      </c>
      <c r="C14" s="164"/>
      <c r="D14" s="164"/>
      <c r="E14" s="164"/>
      <c r="F14" s="168"/>
      <c r="G14" s="168"/>
      <c r="H14" s="168"/>
      <c r="I14" s="177" t="s">
        <v>11</v>
      </c>
      <c r="J14" s="257">
        <f>'Data Record (Lenght)'!C7</f>
        <v>123</v>
      </c>
      <c r="K14" s="51"/>
      <c r="L14" s="51"/>
      <c r="M14" s="25"/>
      <c r="N14" s="25"/>
      <c r="O14" s="51"/>
      <c r="P14" s="51"/>
      <c r="Q14" s="51"/>
      <c r="R14" s="51"/>
      <c r="S14" s="51"/>
      <c r="T14" s="164"/>
      <c r="U14" s="25"/>
      <c r="V14" s="53"/>
    </row>
    <row r="15" spans="1:23" s="18" customFormat="1" ht="17.100000000000001" customHeight="1">
      <c r="A15" s="19"/>
      <c r="B15" s="164" t="s">
        <v>16</v>
      </c>
      <c r="C15" s="164"/>
      <c r="D15" s="164"/>
      <c r="E15" s="164"/>
      <c r="F15" s="168"/>
      <c r="G15" s="168"/>
      <c r="H15" s="168"/>
      <c r="I15" s="177" t="s">
        <v>11</v>
      </c>
      <c r="J15" s="328">
        <f>'Data Record (Lenght)'!M7</f>
        <v>456</v>
      </c>
      <c r="K15" s="328"/>
      <c r="L15" s="328"/>
      <c r="M15" s="328"/>
      <c r="N15" s="25"/>
      <c r="O15" s="25"/>
      <c r="P15" s="51"/>
      <c r="Q15" s="25"/>
      <c r="R15" s="25"/>
      <c r="S15" s="25"/>
      <c r="T15" s="25"/>
      <c r="U15" s="25"/>
    </row>
    <row r="16" spans="1:23" s="18" customFormat="1" ht="17.100000000000001" customHeight="1">
      <c r="A16" s="19"/>
      <c r="B16" s="164" t="s">
        <v>17</v>
      </c>
      <c r="C16" s="164"/>
      <c r="D16" s="164"/>
      <c r="E16" s="164"/>
      <c r="F16" s="168"/>
      <c r="G16" s="168"/>
      <c r="H16" s="168"/>
      <c r="I16" s="177" t="s">
        <v>11</v>
      </c>
      <c r="J16" s="181">
        <f>'Data Record (Lenght)'!U7</f>
        <v>789</v>
      </c>
      <c r="K16" s="51"/>
      <c r="L16" s="182"/>
      <c r="M16" s="25"/>
      <c r="N16" s="25"/>
      <c r="O16" s="25"/>
      <c r="P16" s="51"/>
      <c r="Q16" s="51"/>
      <c r="R16" s="51"/>
      <c r="S16" s="51"/>
      <c r="T16" s="55"/>
      <c r="U16" s="25"/>
      <c r="V16" s="53"/>
    </row>
    <row r="17" spans="1:23" s="18" customFormat="1" ht="17.100000000000001" customHeight="1">
      <c r="A17" s="19"/>
      <c r="B17" s="164"/>
      <c r="C17" s="164"/>
      <c r="D17" s="164"/>
      <c r="E17" s="164"/>
      <c r="F17" s="168"/>
      <c r="G17" s="168"/>
      <c r="H17" s="168"/>
      <c r="I17" s="55"/>
      <c r="J17" s="182"/>
      <c r="K17" s="25"/>
      <c r="L17" s="25"/>
      <c r="M17" s="51"/>
      <c r="N17" s="25"/>
      <c r="O17" s="51"/>
      <c r="P17" s="51"/>
      <c r="Q17" s="51"/>
      <c r="R17" s="55"/>
      <c r="S17" s="25"/>
      <c r="T17" s="51"/>
      <c r="U17" s="25"/>
    </row>
    <row r="18" spans="1:23" s="18" customFormat="1" ht="17.100000000000001" customHeight="1">
      <c r="A18" s="19"/>
      <c r="B18" s="180" t="s">
        <v>18</v>
      </c>
      <c r="C18" s="177"/>
      <c r="D18" s="168"/>
      <c r="E18" s="183"/>
      <c r="F18" s="168"/>
      <c r="G18" s="168"/>
      <c r="H18" s="168"/>
      <c r="I18" s="177" t="s">
        <v>11</v>
      </c>
      <c r="J18" s="326">
        <f>'[1]Data Record(50)'!Q2</f>
        <v>42370</v>
      </c>
      <c r="K18" s="326"/>
      <c r="L18" s="326"/>
      <c r="M18" s="326"/>
      <c r="N18" s="25"/>
      <c r="O18" s="51"/>
      <c r="P18" s="51"/>
      <c r="Q18" s="51"/>
      <c r="R18" s="55"/>
      <c r="S18" s="25"/>
      <c r="T18" s="51"/>
      <c r="U18" s="25"/>
    </row>
    <row r="19" spans="1:23" s="18" customFormat="1" ht="17.100000000000001" customHeight="1">
      <c r="A19" s="19"/>
      <c r="B19" s="180" t="s">
        <v>19</v>
      </c>
      <c r="C19" s="177"/>
      <c r="D19" s="168"/>
      <c r="E19" s="180"/>
      <c r="F19" s="168"/>
      <c r="G19" s="168"/>
      <c r="H19" s="168"/>
      <c r="I19" s="177" t="s">
        <v>11</v>
      </c>
      <c r="J19" s="326">
        <f>'[1]Data Record(50)'!AA2</f>
        <v>42370</v>
      </c>
      <c r="K19" s="326"/>
      <c r="L19" s="326"/>
      <c r="M19" s="326"/>
      <c r="N19" s="25"/>
      <c r="O19" s="51"/>
      <c r="P19" s="51"/>
      <c r="Q19" s="51"/>
      <c r="R19" s="55"/>
      <c r="S19" s="25"/>
      <c r="T19" s="51"/>
      <c r="U19" s="25"/>
    </row>
    <row r="20" spans="1:23" s="18" customFormat="1" ht="17.100000000000001" customHeight="1">
      <c r="A20" s="19"/>
      <c r="B20" s="167" t="s">
        <v>20</v>
      </c>
      <c r="C20" s="177"/>
      <c r="D20" s="168"/>
      <c r="E20" s="167"/>
      <c r="F20" s="168"/>
      <c r="G20" s="168"/>
      <c r="H20" s="168"/>
      <c r="I20" s="177" t="s">
        <v>11</v>
      </c>
      <c r="J20" s="327" t="s">
        <v>97</v>
      </c>
      <c r="K20" s="327"/>
      <c r="L20" s="327"/>
      <c r="M20" s="327"/>
      <c r="N20" s="25"/>
      <c r="O20" s="51"/>
      <c r="P20" s="51"/>
      <c r="Q20" s="51"/>
      <c r="R20" s="55"/>
      <c r="S20" s="25"/>
      <c r="T20" s="51"/>
      <c r="U20" s="25"/>
    </row>
    <row r="21" spans="1:23" s="18" customFormat="1" ht="17.100000000000001" customHeight="1">
      <c r="A21" s="19"/>
      <c r="B21" s="167"/>
      <c r="C21" s="177"/>
      <c r="D21" s="168"/>
      <c r="E21" s="167"/>
      <c r="F21" s="168"/>
      <c r="G21" s="177"/>
      <c r="H21" s="168"/>
      <c r="I21" s="184"/>
      <c r="J21" s="184"/>
      <c r="K21" s="184"/>
      <c r="L21" s="51"/>
      <c r="M21" s="51"/>
      <c r="N21" s="25"/>
      <c r="O21" s="51"/>
      <c r="P21" s="55"/>
      <c r="Q21" s="25"/>
      <c r="R21" s="51"/>
      <c r="S21" s="25"/>
      <c r="T21" s="25"/>
      <c r="U21" s="25"/>
    </row>
    <row r="22" spans="1:23" s="18" customFormat="1" ht="17.100000000000001" customHeight="1">
      <c r="A22" s="19"/>
      <c r="B22" s="164" t="s">
        <v>21</v>
      </c>
      <c r="C22" s="164"/>
      <c r="D22" s="164"/>
      <c r="E22" s="164"/>
      <c r="F22" s="164"/>
      <c r="G22" s="164"/>
      <c r="H22" s="164"/>
      <c r="I22" s="75"/>
      <c r="J22" s="51"/>
      <c r="K22" s="51"/>
      <c r="L22" s="168"/>
      <c r="M22" s="25"/>
      <c r="N22" s="25"/>
      <c r="O22" s="63"/>
      <c r="P22" s="63"/>
      <c r="Q22" s="25"/>
      <c r="R22" s="25"/>
      <c r="S22" s="25"/>
      <c r="T22" s="25"/>
      <c r="U22" s="25"/>
    </row>
    <row r="23" spans="1:23" s="18" customFormat="1" ht="17.100000000000001" customHeight="1">
      <c r="A23" s="19"/>
      <c r="B23" s="164" t="s">
        <v>22</v>
      </c>
      <c r="C23" s="164"/>
      <c r="D23" s="164"/>
      <c r="E23" s="164"/>
      <c r="F23" s="168"/>
      <c r="G23" s="168"/>
      <c r="H23" s="168"/>
      <c r="I23" s="169" t="s">
        <v>11</v>
      </c>
      <c r="J23" s="185" t="s">
        <v>98</v>
      </c>
      <c r="K23" s="25" t="s">
        <v>23</v>
      </c>
      <c r="L23" s="25"/>
      <c r="M23" s="25"/>
      <c r="N23" s="25"/>
      <c r="O23" s="25"/>
      <c r="P23" s="25"/>
      <c r="Q23" s="25"/>
      <c r="R23" s="25"/>
      <c r="S23" s="25"/>
      <c r="T23" s="25"/>
      <c r="U23" s="25"/>
    </row>
    <row r="24" spans="1:23" s="18" customFormat="1" ht="17.100000000000001" customHeight="1">
      <c r="A24" s="19"/>
      <c r="B24" s="164" t="s">
        <v>24</v>
      </c>
      <c r="C24" s="167"/>
      <c r="D24" s="167"/>
      <c r="E24" s="167"/>
      <c r="F24" s="168"/>
      <c r="G24" s="168"/>
      <c r="H24" s="168"/>
      <c r="I24" s="170" t="s">
        <v>11</v>
      </c>
      <c r="J24" s="186">
        <v>0.5</v>
      </c>
      <c r="K24" s="25" t="s">
        <v>25</v>
      </c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46"/>
      <c r="W24" s="46"/>
    </row>
    <row r="25" spans="1:23" s="18" customFormat="1" ht="17.100000000000001" customHeight="1">
      <c r="A25" s="19"/>
      <c r="B25" s="164" t="s">
        <v>26</v>
      </c>
      <c r="C25" s="167"/>
      <c r="D25" s="167"/>
      <c r="E25" s="167"/>
      <c r="F25" s="168"/>
      <c r="G25" s="168"/>
      <c r="H25" s="168"/>
      <c r="I25" s="170" t="s">
        <v>11</v>
      </c>
      <c r="J25" s="185" t="s">
        <v>27</v>
      </c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46"/>
      <c r="W25" s="46"/>
    </row>
    <row r="26" spans="1:23" s="18" customFormat="1" ht="17.100000000000001" customHeight="1">
      <c r="A26" s="19"/>
      <c r="B26" s="168"/>
      <c r="C26" s="168"/>
      <c r="D26" s="167"/>
      <c r="E26" s="167"/>
      <c r="F26" s="167"/>
      <c r="G26" s="167"/>
      <c r="H26" s="170"/>
      <c r="I26" s="25"/>
      <c r="J26" s="25"/>
      <c r="K26" s="25"/>
      <c r="L26" s="25"/>
      <c r="M26" s="25"/>
      <c r="N26" s="51"/>
      <c r="O26" s="25"/>
      <c r="P26" s="25"/>
      <c r="Q26" s="25"/>
      <c r="R26" s="25"/>
      <c r="S26" s="25"/>
      <c r="T26" s="25"/>
      <c r="U26" s="24"/>
      <c r="V26" s="46"/>
    </row>
    <row r="27" spans="1:23" s="18" customFormat="1" ht="17.100000000000001" customHeight="1">
      <c r="A27" s="38"/>
      <c r="B27" s="167"/>
      <c r="C27" s="168"/>
      <c r="D27" s="167"/>
      <c r="E27" s="167"/>
      <c r="F27" s="167"/>
      <c r="G27" s="167"/>
      <c r="H27" s="25"/>
      <c r="I27" s="24"/>
      <c r="J27" s="25"/>
      <c r="K27" s="25"/>
      <c r="L27" s="25"/>
      <c r="M27" s="24"/>
      <c r="N27" s="25"/>
      <c r="O27" s="25"/>
      <c r="P27" s="25"/>
      <c r="Q27" s="25"/>
      <c r="R27" s="25"/>
      <c r="S27" s="25"/>
      <c r="T27" s="24"/>
      <c r="U27" s="25"/>
    </row>
    <row r="28" spans="1:23" s="18" customFormat="1" ht="17.100000000000001" customHeight="1">
      <c r="A28" s="19"/>
      <c r="B28" s="168" t="s">
        <v>28</v>
      </c>
      <c r="C28" s="68"/>
      <c r="D28" s="75"/>
      <c r="E28" s="75"/>
      <c r="F28" s="75"/>
      <c r="G28" s="75"/>
      <c r="H28" s="75"/>
      <c r="I28" s="75"/>
      <c r="J28" s="75"/>
      <c r="K28" s="75"/>
      <c r="L28" s="75"/>
      <c r="M28" s="75"/>
      <c r="N28" s="75"/>
      <c r="O28" s="75"/>
      <c r="P28" s="75"/>
      <c r="Q28" s="75"/>
      <c r="R28" s="75"/>
      <c r="S28" s="75"/>
      <c r="T28" s="75"/>
      <c r="U28" s="187"/>
      <c r="V28" s="70"/>
      <c r="W28" s="188"/>
    </row>
    <row r="29" spans="1:23" s="18" customFormat="1" ht="17.100000000000001" customHeight="1">
      <c r="A29" s="19"/>
      <c r="B29" s="189"/>
      <c r="C29" s="190" t="s">
        <v>99</v>
      </c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19"/>
    </row>
    <row r="30" spans="1:23" s="18" customFormat="1" ht="17.100000000000001" customHeight="1">
      <c r="A30" s="19"/>
      <c r="B30" s="25" t="s">
        <v>100</v>
      </c>
      <c r="C30" s="25"/>
      <c r="D30" s="19"/>
      <c r="E30" s="19"/>
      <c r="F30" s="19"/>
      <c r="G30" s="109"/>
      <c r="H30" s="109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19"/>
    </row>
    <row r="31" spans="1:23" s="18" customFormat="1" ht="17.100000000000001" customHeight="1">
      <c r="A31" s="19"/>
      <c r="B31" s="25" t="s">
        <v>101</v>
      </c>
      <c r="C31" s="25"/>
      <c r="D31" s="109"/>
      <c r="E31" s="109"/>
      <c r="F31" s="109"/>
      <c r="G31" s="109"/>
      <c r="H31" s="109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19"/>
    </row>
    <row r="32" spans="1:23" s="18" customFormat="1" ht="17.100000000000001" customHeight="1">
      <c r="A32" s="19"/>
      <c r="B32" s="25" t="s">
        <v>102</v>
      </c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19"/>
    </row>
    <row r="33" spans="1:32" s="18" customFormat="1" ht="17.100000000000001" customHeight="1">
      <c r="A33" s="19"/>
      <c r="B33" s="25" t="s">
        <v>103</v>
      </c>
      <c r="C33" s="25"/>
      <c r="X33" s="23">
        <v>1</v>
      </c>
      <c r="Y33" s="191" t="s">
        <v>104</v>
      </c>
    </row>
    <row r="34" spans="1:32" s="18" customFormat="1" ht="17.100000000000001" customHeight="1">
      <c r="A34" s="19"/>
      <c r="B34" s="25" t="s">
        <v>105</v>
      </c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19"/>
      <c r="X34" s="23">
        <v>3</v>
      </c>
      <c r="Y34" s="192" t="s">
        <v>106</v>
      </c>
    </row>
    <row r="35" spans="1:32" s="18" customFormat="1" ht="17.100000000000001" customHeight="1">
      <c r="A35" s="19"/>
      <c r="B35" s="26"/>
      <c r="C35" s="68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19"/>
    </row>
    <row r="36" spans="1:32" s="18" customFormat="1" ht="17.100000000000001" customHeight="1">
      <c r="A36" s="19"/>
      <c r="B36" s="30"/>
      <c r="C36" s="30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19"/>
      <c r="T36" s="19"/>
      <c r="X36" s="107">
        <v>8</v>
      </c>
      <c r="Y36" s="192" t="s">
        <v>107</v>
      </c>
      <c r="AA36" s="193"/>
      <c r="AB36" s="194"/>
      <c r="AC36" s="139"/>
      <c r="AD36" s="139"/>
      <c r="AE36" s="139"/>
      <c r="AF36" s="139"/>
    </row>
    <row r="37" spans="1:32" s="18" customFormat="1" ht="17.100000000000001" customHeight="1">
      <c r="A37" s="19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X37" s="108">
        <v>9</v>
      </c>
      <c r="Y37" s="192" t="s">
        <v>108</v>
      </c>
      <c r="AA37" s="193"/>
      <c r="AB37" s="194"/>
      <c r="AC37" s="139"/>
      <c r="AD37" s="139"/>
      <c r="AE37" s="139"/>
      <c r="AF37" s="139"/>
    </row>
    <row r="38" spans="1:32" s="18" customFormat="1" ht="17.100000000000001" customHeight="1">
      <c r="A38" s="19"/>
      <c r="B38" s="167" t="s">
        <v>29</v>
      </c>
      <c r="C38" s="25"/>
      <c r="D38" s="25"/>
      <c r="E38" s="25"/>
      <c r="F38" s="329">
        <f>J19+1</f>
        <v>42371</v>
      </c>
      <c r="G38" s="329"/>
      <c r="H38" s="329"/>
      <c r="I38" s="329"/>
      <c r="J38" s="195"/>
      <c r="K38" s="25"/>
      <c r="L38" s="321" t="s">
        <v>30</v>
      </c>
      <c r="M38" s="321"/>
      <c r="N38" s="321"/>
      <c r="O38" s="321"/>
      <c r="P38" s="44"/>
      <c r="Q38" s="44"/>
      <c r="R38" s="44"/>
      <c r="S38" s="44"/>
      <c r="T38" s="44"/>
      <c r="U38" s="25"/>
      <c r="X38" s="107">
        <v>10</v>
      </c>
      <c r="Y38" s="192" t="s">
        <v>109</v>
      </c>
      <c r="AA38" s="193"/>
      <c r="AB38" s="194"/>
      <c r="AC38" s="139"/>
      <c r="AD38" s="139"/>
      <c r="AE38" s="139"/>
      <c r="AF38" s="139"/>
    </row>
    <row r="39" spans="1:32" s="18" customFormat="1" ht="17.100000000000001" customHeight="1">
      <c r="A39" s="72"/>
      <c r="B39" s="25"/>
      <c r="C39" s="25"/>
      <c r="D39" s="25"/>
      <c r="E39" s="25"/>
      <c r="F39" s="25"/>
      <c r="G39" s="25"/>
      <c r="H39" s="25"/>
      <c r="I39" s="75"/>
      <c r="J39" s="25"/>
      <c r="K39" s="25"/>
      <c r="L39" s="25"/>
      <c r="M39" s="25"/>
      <c r="N39" s="196"/>
      <c r="O39" s="197">
        <v>3</v>
      </c>
      <c r="P39" s="198" t="str">
        <f>IF(O39=1,"( Mr.Sombut Srikampa )",IF(O39=3,"( Mr. Natthaphol Boonmee )"))</f>
        <v>( Mr. Natthaphol Boonmee )</v>
      </c>
      <c r="Q39" s="198"/>
      <c r="R39" s="198"/>
      <c r="S39" s="198"/>
      <c r="T39" s="198"/>
      <c r="U39" s="167"/>
      <c r="V39" s="74"/>
      <c r="W39" s="74"/>
      <c r="X39" s="108">
        <v>11</v>
      </c>
      <c r="Y39" s="192" t="s">
        <v>110</v>
      </c>
      <c r="AA39" s="193"/>
      <c r="AB39" s="194"/>
      <c r="AC39" s="139"/>
      <c r="AD39" s="139"/>
      <c r="AE39" s="139"/>
      <c r="AF39" s="139"/>
    </row>
    <row r="40" spans="1:32" s="18" customFormat="1" ht="17.100000000000001" customHeight="1">
      <c r="A40" s="19"/>
      <c r="B40" s="167" t="s">
        <v>111</v>
      </c>
      <c r="C40" s="167"/>
      <c r="D40" s="167"/>
      <c r="E40" s="25"/>
      <c r="F40" s="24" t="s">
        <v>110</v>
      </c>
      <c r="G40" s="195"/>
      <c r="H40" s="195"/>
      <c r="I40" s="195"/>
      <c r="J40" s="25"/>
      <c r="K40" s="25"/>
      <c r="L40" s="24"/>
      <c r="M40" s="25"/>
      <c r="N40" s="25"/>
      <c r="O40" s="25"/>
      <c r="P40" s="322" t="s">
        <v>31</v>
      </c>
      <c r="Q40" s="322"/>
      <c r="R40" s="322"/>
      <c r="S40" s="322"/>
      <c r="T40" s="322"/>
      <c r="U40" s="167"/>
      <c r="V40" s="74"/>
      <c r="W40" s="74"/>
      <c r="X40" s="23"/>
      <c r="Y40" s="192"/>
      <c r="Z40"/>
      <c r="AA40" s="87"/>
      <c r="AB40" s="87"/>
      <c r="AC40" s="87"/>
    </row>
    <row r="41" spans="1:32" s="18" customFormat="1" ht="17.100000000000001" customHeight="1">
      <c r="A41" s="19"/>
      <c r="D41" s="323"/>
      <c r="E41" s="323"/>
      <c r="F41" s="323"/>
      <c r="G41" s="323"/>
      <c r="H41" s="323"/>
      <c r="K41" s="38"/>
      <c r="L41" s="19"/>
      <c r="M41" s="19"/>
      <c r="N41" s="75"/>
      <c r="O41" s="75"/>
      <c r="P41" s="75"/>
      <c r="Q41" s="75"/>
      <c r="R41" s="75"/>
      <c r="S41" s="21"/>
      <c r="T41" s="74"/>
      <c r="U41" s="74"/>
      <c r="V41" s="74"/>
      <c r="W41" s="74"/>
    </row>
    <row r="42" spans="1:32" s="18" customFormat="1" ht="17.100000000000001" customHeight="1">
      <c r="A42" s="324"/>
      <c r="B42" s="324"/>
      <c r="C42" s="324"/>
      <c r="D42" s="324"/>
      <c r="E42" s="324"/>
      <c r="F42" s="324"/>
      <c r="G42" s="324"/>
      <c r="H42" s="324"/>
      <c r="I42" s="324"/>
      <c r="J42" s="324"/>
      <c r="K42" s="324"/>
      <c r="L42" s="324"/>
      <c r="M42" s="324"/>
      <c r="N42" s="324"/>
      <c r="O42" s="324"/>
      <c r="P42" s="324"/>
      <c r="Q42" s="324"/>
      <c r="R42" s="324"/>
      <c r="S42" s="324"/>
      <c r="T42" s="324"/>
      <c r="U42" s="83"/>
    </row>
    <row r="43" spans="1:32" ht="17.100000000000001" customHeight="1"/>
    <row r="44" spans="1:32" ht="17.100000000000001" customHeight="1"/>
    <row r="45" spans="1:32" ht="17.100000000000001" customHeight="1"/>
    <row r="46" spans="1:32" ht="17.100000000000001" customHeight="1"/>
    <row r="47" spans="1:32" ht="17.100000000000001" customHeight="1"/>
    <row r="48" spans="1:32" ht="17.100000000000001" customHeight="1"/>
    <row r="49" ht="17.100000000000001" customHeight="1"/>
    <row r="50" ht="17.100000000000001" customHeight="1"/>
    <row r="51" ht="17.100000000000001" customHeight="1"/>
    <row r="52" ht="17.100000000000001" customHeight="1"/>
    <row r="53" ht="17.100000000000001" customHeight="1"/>
    <row r="54" ht="17.100000000000001" customHeight="1"/>
    <row r="55" ht="17.100000000000001" customHeight="1"/>
    <row r="56" ht="17.100000000000001" customHeight="1"/>
    <row r="57" ht="17.100000000000001" customHeight="1"/>
    <row r="58" ht="17.100000000000001" customHeight="1"/>
    <row r="59" ht="17.100000000000001" customHeight="1"/>
    <row r="60" ht="17.100000000000001" customHeight="1"/>
    <row r="61" ht="17.100000000000001" customHeight="1"/>
    <row r="62" ht="17.100000000000001" customHeight="1"/>
    <row r="63" ht="17.100000000000001" customHeight="1"/>
    <row r="64" ht="17.100000000000001" customHeight="1"/>
    <row r="65" ht="17.100000000000001" customHeight="1"/>
    <row r="66" ht="17.100000000000001" customHeight="1"/>
    <row r="67" ht="17.100000000000001" customHeight="1"/>
    <row r="68" ht="17.100000000000001" customHeight="1"/>
    <row r="69" ht="17.100000000000001" customHeight="1"/>
    <row r="70" ht="17.100000000000001" customHeight="1"/>
    <row r="71" ht="17.100000000000001" customHeight="1"/>
    <row r="72" ht="17.100000000000001" customHeight="1"/>
    <row r="73" ht="17.100000000000001" customHeight="1"/>
    <row r="74" ht="17.100000000000001" customHeight="1"/>
    <row r="75" ht="17.100000000000001" customHeight="1"/>
    <row r="76" ht="17.100000000000001" customHeight="1"/>
    <row r="77" ht="17.100000000000001" customHeight="1"/>
    <row r="78" ht="17.100000000000001" customHeight="1"/>
    <row r="79" ht="17.100000000000001" customHeight="1"/>
    <row r="80" ht="17.100000000000001" customHeight="1"/>
    <row r="81" ht="17.100000000000001" customHeight="1"/>
    <row r="82" ht="17.100000000000001" customHeight="1"/>
    <row r="83" ht="17.100000000000001" customHeight="1"/>
    <row r="84" ht="17.100000000000001" customHeight="1"/>
    <row r="85" ht="17.100000000000001" customHeight="1"/>
    <row r="86" ht="17.100000000000001" customHeight="1"/>
    <row r="87" ht="17.100000000000001" customHeight="1"/>
    <row r="88" ht="17.100000000000001" customHeight="1"/>
    <row r="89" ht="17.100000000000001" customHeight="1"/>
    <row r="90" ht="17.100000000000001" customHeight="1"/>
    <row r="91" ht="17.100000000000001" customHeight="1"/>
    <row r="92" ht="17.100000000000001" customHeight="1"/>
    <row r="93" ht="17.100000000000001" customHeight="1"/>
    <row r="94" ht="17.100000000000001" customHeight="1"/>
    <row r="95" ht="17.100000000000001" customHeight="1"/>
    <row r="96" ht="17.100000000000001" customHeight="1"/>
    <row r="97" ht="17.100000000000001" customHeight="1"/>
    <row r="98" ht="17.100000000000001" customHeight="1"/>
    <row r="99" ht="17.100000000000001" customHeight="1"/>
    <row r="100" ht="17.100000000000001" customHeight="1"/>
    <row r="101" ht="17.100000000000001" customHeight="1"/>
    <row r="102" ht="17.100000000000001" customHeight="1"/>
    <row r="103" ht="17.100000000000001" customHeight="1"/>
    <row r="104" ht="17.100000000000001" customHeight="1"/>
    <row r="105" ht="17.100000000000001" customHeight="1"/>
    <row r="106" ht="17.100000000000001" customHeight="1"/>
    <row r="107" ht="17.100000000000001" customHeight="1"/>
    <row r="108" ht="17.100000000000001" customHeight="1"/>
    <row r="109" ht="17.100000000000001" customHeight="1"/>
    <row r="110" ht="17.100000000000001" customHeight="1"/>
    <row r="111" ht="17.100000000000001" customHeight="1"/>
    <row r="112" ht="17.100000000000001" customHeight="1"/>
    <row r="113" ht="17.100000000000001" customHeight="1"/>
    <row r="114" ht="17.100000000000001" customHeight="1"/>
    <row r="115" ht="17.100000000000001" customHeight="1"/>
    <row r="116" ht="17.100000000000001" customHeight="1"/>
    <row r="117" ht="17.100000000000001" customHeight="1"/>
    <row r="118" ht="17.100000000000001" customHeight="1"/>
    <row r="119" ht="17.100000000000001" customHeight="1"/>
    <row r="120" ht="17.100000000000001" customHeight="1"/>
    <row r="121" ht="17.100000000000001" customHeight="1"/>
    <row r="122" ht="17.100000000000001" customHeight="1"/>
    <row r="123" ht="17.100000000000001" customHeight="1"/>
    <row r="124" ht="17.100000000000001" customHeight="1"/>
    <row r="125" ht="17.100000000000001" customHeight="1"/>
    <row r="126" ht="17.100000000000001" customHeight="1"/>
    <row r="127" ht="17.100000000000001" customHeight="1"/>
    <row r="128" ht="17.100000000000001" customHeight="1"/>
    <row r="129" ht="17.100000000000001" customHeight="1"/>
    <row r="130" ht="17.100000000000001" customHeight="1"/>
    <row r="131" ht="17.100000000000001" customHeight="1"/>
    <row r="132" ht="17.100000000000001" customHeight="1"/>
    <row r="133" ht="17.100000000000001" customHeight="1"/>
    <row r="134" ht="17.100000000000001" customHeight="1"/>
    <row r="135" ht="17.100000000000001" customHeight="1"/>
    <row r="136" ht="17.100000000000001" customHeight="1"/>
    <row r="137" ht="17.100000000000001" customHeight="1"/>
    <row r="138" ht="17.100000000000001" customHeight="1"/>
    <row r="139" ht="17.100000000000001" customHeight="1"/>
    <row r="140" ht="17.100000000000001" customHeight="1"/>
    <row r="141" ht="17.100000000000001" customHeight="1"/>
    <row r="142" ht="17.100000000000001" customHeight="1"/>
    <row r="143" ht="17.100000000000001" customHeight="1"/>
    <row r="144" ht="17.100000000000001" customHeight="1"/>
    <row r="145" ht="17.100000000000001" customHeight="1"/>
    <row r="146" ht="17.100000000000001" customHeight="1"/>
    <row r="147" ht="17.100000000000001" customHeight="1"/>
    <row r="148" ht="17.100000000000001" customHeight="1"/>
    <row r="149" ht="17.100000000000001" customHeight="1"/>
    <row r="150" ht="17.100000000000001" customHeight="1"/>
    <row r="151" ht="17.100000000000001" customHeight="1"/>
    <row r="152" ht="17.100000000000001" customHeight="1"/>
    <row r="153" ht="17.100000000000001" customHeight="1"/>
    <row r="154" ht="17.100000000000001" customHeight="1"/>
    <row r="155" ht="17.100000000000001" customHeight="1"/>
    <row r="156" ht="17.100000000000001" customHeight="1"/>
    <row r="157" ht="17.100000000000001" customHeight="1"/>
    <row r="158" ht="17.100000000000001" customHeight="1"/>
    <row r="159" ht="17.100000000000001" customHeight="1"/>
    <row r="160" ht="17.100000000000001" customHeight="1"/>
    <row r="161" ht="17.100000000000001" customHeight="1"/>
  </sheetData>
  <mergeCells count="10">
    <mergeCell ref="L38:O38"/>
    <mergeCell ref="P40:T40"/>
    <mergeCell ref="D41:H41"/>
    <mergeCell ref="A42:T42"/>
    <mergeCell ref="A3:U3"/>
    <mergeCell ref="J18:M18"/>
    <mergeCell ref="J19:M19"/>
    <mergeCell ref="J20:M20"/>
    <mergeCell ref="J15:M15"/>
    <mergeCell ref="F38:I38"/>
  </mergeCells>
  <pageMargins left="0.31496062992125984" right="0.31496062992125984" top="0.98425196850393704" bottom="0.19685039370078741" header="0.31496062992125984" footer="0.11811023622047245"/>
  <pageSetup paperSize="9" scale="98" orientation="portrait" r:id="rId1"/>
  <headerFooter>
    <oddFooter>&amp;R&amp;"Gulim,Regular"&amp;10SP-FM-04-15 REV.0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AJ178"/>
  <sheetViews>
    <sheetView workbookViewId="0">
      <selection activeCell="D8" sqref="D8:S9"/>
    </sheetView>
  </sheetViews>
  <sheetFormatPr defaultRowHeight="15"/>
  <cols>
    <col min="1" max="32" width="4.28515625" customWidth="1"/>
  </cols>
  <sheetData>
    <row r="1" spans="1:36" s="114" customFormat="1" ht="21.75" customHeight="1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</row>
    <row r="2" spans="1:36" s="114" customFormat="1" ht="13.5" customHeight="1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</row>
    <row r="3" spans="1:36" s="114" customFormat="1" ht="34.5" customHeight="1">
      <c r="A3" s="325" t="s">
        <v>32</v>
      </c>
      <c r="B3" s="325"/>
      <c r="C3" s="325"/>
      <c r="D3" s="325"/>
      <c r="E3" s="325"/>
      <c r="F3" s="325"/>
      <c r="G3" s="325"/>
      <c r="H3" s="325"/>
      <c r="I3" s="325"/>
      <c r="J3" s="325"/>
      <c r="K3" s="325"/>
      <c r="L3" s="325"/>
      <c r="M3" s="325"/>
      <c r="N3" s="325"/>
      <c r="O3" s="325"/>
      <c r="P3" s="325"/>
      <c r="Q3" s="325"/>
      <c r="R3" s="325"/>
      <c r="S3" s="325"/>
      <c r="T3" s="325"/>
      <c r="U3" s="325"/>
      <c r="V3" s="325"/>
    </row>
    <row r="4" spans="1:36" s="114" customFormat="1" ht="18.75" customHeight="1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8"/>
      <c r="V4" s="18"/>
    </row>
    <row r="5" spans="1:36" s="114" customFormat="1" ht="17.25" customHeight="1">
      <c r="A5" s="19"/>
      <c r="B5" s="167" t="s">
        <v>10</v>
      </c>
      <c r="C5" s="167"/>
      <c r="D5" s="168"/>
      <c r="E5" s="167"/>
      <c r="F5" s="16"/>
      <c r="G5" s="169" t="s">
        <v>11</v>
      </c>
      <c r="H5" s="24" t="str">
        <f>Certificate!J5</f>
        <v>SPR15120045-1</v>
      </c>
      <c r="I5" s="25"/>
      <c r="J5" s="25"/>
      <c r="K5" s="25"/>
      <c r="L5" s="24"/>
      <c r="M5" s="24"/>
      <c r="N5" s="24"/>
      <c r="O5" s="24"/>
      <c r="P5" s="25"/>
      <c r="Q5" s="25"/>
      <c r="R5" s="16"/>
      <c r="S5" s="168" t="s">
        <v>124</v>
      </c>
      <c r="T5" s="16"/>
      <c r="U5" s="168"/>
      <c r="V5" s="168"/>
    </row>
    <row r="6" spans="1:36" s="114" customFormat="1" ht="18" customHeight="1">
      <c r="A6" s="19"/>
      <c r="B6" s="26"/>
      <c r="C6" s="22"/>
      <c r="D6" s="22"/>
      <c r="E6" s="21"/>
      <c r="F6" s="27"/>
      <c r="G6" s="27"/>
      <c r="H6" s="27"/>
      <c r="I6" s="28"/>
      <c r="J6" s="29"/>
      <c r="K6" s="30"/>
      <c r="L6" s="29"/>
      <c r="M6" s="29"/>
      <c r="N6" s="24"/>
      <c r="O6" s="24"/>
      <c r="P6" s="25"/>
      <c r="Q6" s="25"/>
      <c r="R6" s="25"/>
      <c r="S6" s="16"/>
      <c r="T6" s="16"/>
      <c r="U6" s="16"/>
      <c r="V6" s="18"/>
    </row>
    <row r="7" spans="1:36" s="114" customFormat="1" ht="17.25" customHeight="1">
      <c r="A7" s="19"/>
      <c r="B7" s="31"/>
      <c r="C7" s="32"/>
      <c r="D7" s="22"/>
      <c r="E7" s="22"/>
      <c r="F7" s="22"/>
      <c r="G7" s="22"/>
      <c r="H7" s="22"/>
      <c r="I7" s="23"/>
      <c r="J7" s="33"/>
      <c r="K7" s="30"/>
      <c r="L7" s="34"/>
      <c r="M7" s="34"/>
      <c r="N7" s="35"/>
      <c r="O7" s="35"/>
      <c r="P7" s="35"/>
      <c r="Q7" s="35"/>
      <c r="R7" s="35"/>
      <c r="S7" s="35"/>
      <c r="T7" s="36"/>
      <c r="U7" s="36"/>
      <c r="V7" s="37"/>
    </row>
    <row r="8" spans="1:36" s="114" customFormat="1" ht="13.5" customHeight="1">
      <c r="A8" s="19"/>
      <c r="B8" s="26"/>
      <c r="C8" s="32"/>
      <c r="D8" s="32"/>
      <c r="E8" s="22"/>
      <c r="F8" s="22"/>
      <c r="G8" s="339" t="s">
        <v>125</v>
      </c>
      <c r="H8" s="339"/>
      <c r="I8" s="339"/>
      <c r="J8" s="339"/>
      <c r="K8" s="339"/>
      <c r="L8" s="339"/>
      <c r="M8" s="339"/>
      <c r="N8" s="339"/>
      <c r="O8" s="339"/>
      <c r="P8" s="339"/>
      <c r="Q8" s="35"/>
      <c r="R8" s="35"/>
      <c r="S8" s="35"/>
      <c r="T8" s="35"/>
      <c r="U8" s="36"/>
      <c r="V8" s="37"/>
    </row>
    <row r="9" spans="1:36" s="114" customFormat="1" ht="13.5" customHeight="1">
      <c r="A9" s="19"/>
      <c r="B9" s="26"/>
      <c r="C9" s="32"/>
      <c r="D9" s="32"/>
      <c r="E9" s="22"/>
      <c r="F9" s="22"/>
      <c r="G9" s="339"/>
      <c r="H9" s="339"/>
      <c r="I9" s="339"/>
      <c r="J9" s="339"/>
      <c r="K9" s="339"/>
      <c r="L9" s="339"/>
      <c r="M9" s="339"/>
      <c r="N9" s="339"/>
      <c r="O9" s="339"/>
      <c r="P9" s="339"/>
      <c r="Q9" s="35"/>
      <c r="R9" s="35"/>
      <c r="S9" s="35"/>
      <c r="T9" s="35"/>
      <c r="U9" s="36"/>
      <c r="V9" s="37"/>
    </row>
    <row r="10" spans="1:36" s="46" customFormat="1" ht="18.95" customHeight="1">
      <c r="A10" s="38"/>
      <c r="B10" s="39"/>
      <c r="C10" s="40"/>
      <c r="D10" s="40"/>
      <c r="E10" s="40"/>
      <c r="F10" s="40"/>
      <c r="G10" s="41"/>
      <c r="H10" s="42"/>
      <c r="I10" s="43"/>
      <c r="J10" s="43"/>
      <c r="K10" s="43"/>
      <c r="L10" s="43"/>
      <c r="M10" s="43"/>
      <c r="N10" s="44"/>
      <c r="O10" s="44"/>
      <c r="P10" s="44"/>
      <c r="Q10" s="45"/>
      <c r="R10" s="38"/>
      <c r="S10" s="49"/>
      <c r="T10" s="37"/>
      <c r="V10" s="47"/>
      <c r="W10" s="176"/>
    </row>
    <row r="11" spans="1:36" s="25" customFormat="1" ht="23.1" customHeight="1">
      <c r="B11" s="341" t="s">
        <v>13</v>
      </c>
      <c r="C11" s="342"/>
      <c r="D11" s="342"/>
      <c r="E11" s="342"/>
      <c r="F11" s="342"/>
      <c r="G11" s="343"/>
      <c r="H11" s="340" t="s">
        <v>15</v>
      </c>
      <c r="I11" s="340"/>
      <c r="J11" s="340"/>
      <c r="K11" s="340"/>
      <c r="L11" s="341" t="s">
        <v>33</v>
      </c>
      <c r="M11" s="342"/>
      <c r="N11" s="343"/>
      <c r="O11" s="341" t="s">
        <v>34</v>
      </c>
      <c r="P11" s="342"/>
      <c r="Q11" s="342"/>
      <c r="R11" s="343"/>
      <c r="S11" s="340" t="s">
        <v>35</v>
      </c>
      <c r="T11" s="340"/>
      <c r="U11" s="340"/>
      <c r="V11" s="340"/>
      <c r="W11" s="190"/>
    </row>
    <row r="12" spans="1:36" s="25" customFormat="1" ht="23.1" customHeight="1">
      <c r="B12" s="330" t="s">
        <v>126</v>
      </c>
      <c r="C12" s="331"/>
      <c r="D12" s="331"/>
      <c r="E12" s="331"/>
      <c r="F12" s="331"/>
      <c r="G12" s="332"/>
      <c r="H12" s="333" t="s">
        <v>127</v>
      </c>
      <c r="I12" s="334"/>
      <c r="J12" s="334"/>
      <c r="K12" s="335"/>
      <c r="L12" s="336" t="s">
        <v>128</v>
      </c>
      <c r="M12" s="337"/>
      <c r="N12" s="338"/>
      <c r="O12" s="333" t="s">
        <v>129</v>
      </c>
      <c r="P12" s="334"/>
      <c r="Q12" s="334"/>
      <c r="R12" s="335"/>
      <c r="S12" s="349">
        <v>42870</v>
      </c>
      <c r="T12" s="350"/>
      <c r="U12" s="350"/>
      <c r="V12" s="351"/>
      <c r="W12" s="51"/>
      <c r="X12" s="51"/>
      <c r="Y12" s="51"/>
      <c r="Z12" s="166"/>
    </row>
    <row r="13" spans="1:36" s="25" customFormat="1" ht="23.1" customHeight="1">
      <c r="B13" s="330" t="s">
        <v>134</v>
      </c>
      <c r="C13" s="331"/>
      <c r="D13" s="331"/>
      <c r="E13" s="331"/>
      <c r="F13" s="331"/>
      <c r="G13" s="332"/>
      <c r="H13" s="333" t="s">
        <v>135</v>
      </c>
      <c r="I13" s="334"/>
      <c r="J13" s="334"/>
      <c r="K13" s="335"/>
      <c r="L13" s="336">
        <v>50136</v>
      </c>
      <c r="M13" s="337"/>
      <c r="N13" s="338"/>
      <c r="O13" s="333" t="s">
        <v>136</v>
      </c>
      <c r="P13" s="334"/>
      <c r="Q13" s="334"/>
      <c r="R13" s="335"/>
      <c r="S13" s="349">
        <v>42515</v>
      </c>
      <c r="T13" s="350"/>
      <c r="U13" s="350"/>
      <c r="V13" s="351"/>
      <c r="W13" s="51"/>
      <c r="X13" s="51"/>
      <c r="Y13" s="51"/>
      <c r="Z13" s="166"/>
    </row>
    <row r="14" spans="1:36" s="25" customFormat="1" ht="23.1" customHeight="1">
      <c r="B14" s="245"/>
      <c r="C14" s="245"/>
      <c r="D14" s="245"/>
      <c r="E14" s="245"/>
      <c r="F14" s="245"/>
      <c r="G14" s="245"/>
      <c r="H14" s="237"/>
      <c r="I14" s="237"/>
      <c r="J14" s="237"/>
      <c r="K14" s="237"/>
      <c r="L14" s="246"/>
      <c r="M14" s="246"/>
      <c r="N14" s="246"/>
      <c r="O14" s="237"/>
      <c r="P14" s="237"/>
      <c r="Q14" s="237"/>
      <c r="R14" s="237"/>
      <c r="S14" s="247"/>
      <c r="T14" s="247"/>
      <c r="U14" s="247"/>
      <c r="V14" s="247"/>
      <c r="W14" s="51"/>
      <c r="X14" s="51"/>
      <c r="Y14" s="51"/>
      <c r="Z14" s="166"/>
    </row>
    <row r="15" spans="1:36" s="25" customFormat="1" ht="21" customHeight="1">
      <c r="B15" s="183" t="s">
        <v>36</v>
      </c>
      <c r="C15" s="236"/>
      <c r="D15" s="236"/>
      <c r="E15" s="236"/>
      <c r="F15" s="236"/>
      <c r="G15" s="236"/>
      <c r="H15" s="236"/>
      <c r="I15" s="236"/>
      <c r="J15" s="236"/>
      <c r="AI15" s="51"/>
      <c r="AJ15" s="51"/>
    </row>
    <row r="16" spans="1:36" s="25" customFormat="1" ht="21" customHeight="1">
      <c r="C16" s="25" t="s">
        <v>37</v>
      </c>
      <c r="P16" s="51"/>
      <c r="Q16" s="51"/>
      <c r="R16" s="51"/>
      <c r="S16" s="51"/>
      <c r="T16" s="55"/>
      <c r="V16" s="51"/>
      <c r="AI16" s="51"/>
      <c r="AJ16" s="51"/>
    </row>
    <row r="17" spans="1:34" s="25" customFormat="1" ht="21" customHeight="1">
      <c r="B17" s="68" t="s">
        <v>38</v>
      </c>
      <c r="C17" s="237"/>
      <c r="D17" s="237"/>
      <c r="E17" s="237"/>
      <c r="F17" s="237"/>
      <c r="G17" s="237"/>
      <c r="H17" s="237"/>
      <c r="P17" s="51"/>
      <c r="Q17" s="51"/>
      <c r="R17" s="55"/>
      <c r="T17" s="51"/>
      <c r="AG17" s="51"/>
      <c r="AH17" s="51"/>
    </row>
    <row r="18" spans="1:34" ht="17.100000000000001" customHeight="1">
      <c r="A18" s="19"/>
      <c r="B18" s="54"/>
      <c r="C18" s="48"/>
      <c r="D18" s="22"/>
      <c r="E18" s="56"/>
      <c r="F18" s="22"/>
      <c r="G18" s="22"/>
      <c r="H18" s="22"/>
      <c r="I18" s="50"/>
      <c r="J18" s="344"/>
      <c r="K18" s="345"/>
      <c r="L18" s="345"/>
      <c r="M18" s="345"/>
      <c r="N18" s="18"/>
      <c r="O18" s="51"/>
      <c r="P18" s="51"/>
      <c r="Q18" s="51"/>
      <c r="R18" s="55"/>
      <c r="S18" s="19"/>
      <c r="T18" s="52"/>
      <c r="U18" s="19"/>
      <c r="V18" s="18"/>
    </row>
    <row r="19" spans="1:34" ht="17.100000000000001" customHeight="1">
      <c r="A19" s="19"/>
      <c r="B19" s="54"/>
      <c r="C19" s="48"/>
      <c r="D19" s="22"/>
      <c r="E19" s="57"/>
      <c r="F19" s="22"/>
      <c r="G19" s="22"/>
      <c r="H19" s="22"/>
      <c r="I19" s="50"/>
      <c r="J19" s="344"/>
      <c r="K19" s="345"/>
      <c r="L19" s="345"/>
      <c r="M19" s="345"/>
      <c r="N19" s="18"/>
      <c r="O19" s="51"/>
      <c r="P19" s="51"/>
      <c r="Q19" s="51"/>
      <c r="R19" s="55"/>
      <c r="S19" s="19"/>
      <c r="T19" s="52"/>
      <c r="U19" s="19"/>
      <c r="V19" s="18"/>
    </row>
    <row r="20" spans="1:34" ht="17.100000000000001" customHeight="1">
      <c r="A20" s="19"/>
      <c r="B20" s="20"/>
      <c r="C20" s="48"/>
      <c r="D20" s="22"/>
      <c r="E20" s="21"/>
      <c r="F20" s="22"/>
      <c r="G20" s="22"/>
      <c r="H20" s="22"/>
      <c r="I20" s="50"/>
      <c r="J20" s="345"/>
      <c r="K20" s="345"/>
      <c r="L20" s="345"/>
      <c r="M20" s="345"/>
      <c r="N20" s="18"/>
      <c r="O20" s="51"/>
      <c r="P20" s="51"/>
      <c r="Q20" s="51"/>
      <c r="R20" s="55"/>
      <c r="S20" s="19"/>
      <c r="T20" s="52"/>
      <c r="U20" s="19"/>
      <c r="V20" s="18"/>
    </row>
    <row r="21" spans="1:34" ht="17.100000000000001" customHeight="1">
      <c r="A21" s="19"/>
      <c r="B21" s="20"/>
      <c r="C21" s="48"/>
      <c r="D21" s="22"/>
      <c r="E21" s="21"/>
      <c r="F21" s="22"/>
      <c r="G21" s="48"/>
      <c r="H21" s="58"/>
      <c r="I21" s="59"/>
      <c r="J21" s="59"/>
      <c r="K21" s="59"/>
      <c r="L21" s="33"/>
      <c r="M21" s="33"/>
      <c r="N21" s="18"/>
      <c r="O21" s="51"/>
      <c r="P21" s="55"/>
      <c r="Q21" s="19"/>
      <c r="R21" s="52"/>
      <c r="S21" s="19"/>
      <c r="T21" s="18"/>
      <c r="U21" s="18"/>
      <c r="V21" s="18"/>
    </row>
    <row r="22" spans="1:34" ht="17.100000000000001" customHeight="1">
      <c r="A22" s="19"/>
      <c r="B22" s="31"/>
      <c r="C22" s="32"/>
      <c r="D22" s="32"/>
      <c r="E22" s="32"/>
      <c r="F22" s="32"/>
      <c r="G22" s="32"/>
      <c r="H22" s="60"/>
      <c r="I22" s="61"/>
      <c r="J22" s="33"/>
      <c r="K22" s="33"/>
      <c r="L22" s="62"/>
      <c r="M22" s="30"/>
      <c r="N22" s="18"/>
      <c r="O22" s="63"/>
      <c r="P22" s="63"/>
      <c r="Q22" s="19"/>
      <c r="R22" s="19"/>
      <c r="S22" s="19"/>
      <c r="T22" s="18"/>
      <c r="U22" s="18"/>
      <c r="V22" s="18"/>
    </row>
    <row r="23" spans="1:34" ht="17.100000000000001" customHeight="1">
      <c r="A23" s="19"/>
      <c r="B23" s="31"/>
      <c r="C23" s="32"/>
      <c r="D23" s="32"/>
      <c r="E23" s="32"/>
      <c r="F23" s="22"/>
      <c r="G23" s="22"/>
      <c r="H23" s="22"/>
      <c r="I23" s="23"/>
      <c r="J23" s="64"/>
      <c r="K23" s="30"/>
      <c r="L23" s="30"/>
      <c r="M23" s="30"/>
      <c r="N23" s="18"/>
      <c r="O23" s="25"/>
      <c r="P23" s="25"/>
      <c r="Q23" s="25"/>
      <c r="R23" s="25"/>
      <c r="S23" s="19"/>
      <c r="T23" s="19"/>
      <c r="U23" s="19"/>
      <c r="V23" s="18"/>
    </row>
    <row r="24" spans="1:34" ht="17.100000000000001" customHeight="1">
      <c r="A24" s="19"/>
      <c r="B24" s="31"/>
      <c r="C24" s="21"/>
      <c r="D24" s="21"/>
      <c r="E24" s="21"/>
      <c r="F24" s="22"/>
      <c r="G24" s="22"/>
      <c r="H24" s="22"/>
      <c r="I24" s="65"/>
      <c r="J24" s="64"/>
      <c r="K24" s="30"/>
      <c r="L24" s="30"/>
      <c r="M24" s="30"/>
      <c r="N24" s="18"/>
      <c r="O24" s="25"/>
      <c r="P24" s="25"/>
      <c r="Q24" s="25"/>
      <c r="R24" s="25"/>
      <c r="S24" s="19"/>
      <c r="T24" s="19"/>
      <c r="U24" s="19"/>
      <c r="V24" s="46"/>
    </row>
    <row r="25" spans="1:34" ht="17.100000000000001" customHeight="1">
      <c r="A25" s="19"/>
      <c r="B25" s="31"/>
      <c r="C25" s="21"/>
      <c r="D25" s="21"/>
      <c r="E25" s="21"/>
      <c r="F25" s="22"/>
      <c r="G25" s="22"/>
      <c r="H25" s="22"/>
      <c r="I25" s="65"/>
      <c r="J25" s="64"/>
      <c r="K25" s="30"/>
      <c r="L25" s="30"/>
      <c r="M25" s="30"/>
      <c r="N25" s="18"/>
      <c r="O25" s="25"/>
      <c r="P25" s="25"/>
      <c r="Q25" s="25"/>
      <c r="R25" s="25"/>
      <c r="S25" s="19"/>
      <c r="T25" s="19"/>
      <c r="U25" s="19"/>
      <c r="V25" s="46"/>
    </row>
    <row r="26" spans="1:34" ht="17.100000000000001" customHeight="1">
      <c r="A26" s="19"/>
      <c r="B26" s="26"/>
      <c r="C26" s="22"/>
      <c r="D26" s="21"/>
      <c r="E26" s="21"/>
      <c r="F26" s="21"/>
      <c r="G26" s="21"/>
      <c r="H26" s="27"/>
      <c r="I26" s="30"/>
      <c r="J26" s="30"/>
      <c r="K26" s="30"/>
      <c r="L26" s="30"/>
      <c r="M26" s="30"/>
      <c r="N26" s="52"/>
      <c r="O26" s="19"/>
      <c r="P26" s="19"/>
      <c r="Q26" s="19"/>
      <c r="R26" s="19"/>
      <c r="S26" s="19"/>
      <c r="T26" s="19"/>
      <c r="U26" s="46"/>
      <c r="V26" s="46"/>
    </row>
    <row r="27" spans="1:34" ht="17.100000000000001" customHeight="1">
      <c r="A27" s="38"/>
      <c r="B27" s="20"/>
      <c r="C27" s="22"/>
      <c r="D27" s="21"/>
      <c r="E27" s="21"/>
      <c r="F27" s="21"/>
      <c r="G27" s="21"/>
      <c r="H27" s="66"/>
      <c r="I27" s="67"/>
      <c r="J27" s="66"/>
      <c r="K27" s="66"/>
      <c r="L27" s="66"/>
      <c r="M27" s="67"/>
      <c r="N27" s="66"/>
      <c r="O27" s="66"/>
      <c r="P27" s="66"/>
      <c r="Q27" s="66"/>
      <c r="R27" s="66"/>
      <c r="S27" s="66"/>
      <c r="T27" s="67"/>
      <c r="U27" s="18"/>
      <c r="V27" s="18"/>
    </row>
    <row r="28" spans="1:34" ht="17.100000000000001" customHeight="1">
      <c r="A28" s="19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77"/>
    </row>
    <row r="29" spans="1:34" ht="17.100000000000001" customHeight="1">
      <c r="A29" s="19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77"/>
    </row>
    <row r="30" spans="1:34" ht="17.100000000000001" customHeight="1">
      <c r="A30" s="19"/>
      <c r="B30" s="75"/>
      <c r="C30" s="75"/>
      <c r="D30" s="75"/>
      <c r="E30" s="75"/>
      <c r="F30" s="75"/>
      <c r="G30" s="75"/>
      <c r="H30" s="75"/>
      <c r="I30" s="75"/>
      <c r="J30" s="75"/>
      <c r="K30" s="75"/>
      <c r="L30" s="75"/>
      <c r="M30" s="75"/>
      <c r="N30" s="75"/>
      <c r="O30" s="75"/>
      <c r="P30" s="75"/>
      <c r="Q30" s="75"/>
      <c r="R30" s="75"/>
      <c r="S30" s="75"/>
      <c r="T30" s="75"/>
      <c r="U30" s="75"/>
      <c r="V30" s="70"/>
    </row>
    <row r="31" spans="1:34" ht="17.100000000000001" customHeight="1">
      <c r="A31" s="19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69"/>
      <c r="Q31" s="69"/>
      <c r="R31" s="69"/>
      <c r="S31" s="69"/>
      <c r="T31" s="69"/>
      <c r="U31" s="70"/>
      <c r="V31" s="70"/>
    </row>
    <row r="32" spans="1:34" ht="17.100000000000001" customHeight="1">
      <c r="A32" s="19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25"/>
      <c r="Q32" s="25"/>
      <c r="R32" s="25"/>
      <c r="S32" s="25"/>
      <c r="T32" s="19"/>
      <c r="U32" s="18"/>
      <c r="V32" s="18"/>
    </row>
    <row r="33" spans="1:22" ht="17.100000000000001" customHeight="1">
      <c r="A33" s="19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25"/>
      <c r="Q33" s="25"/>
      <c r="R33" s="25"/>
      <c r="S33" s="25"/>
      <c r="T33" s="19"/>
      <c r="U33" s="18"/>
      <c r="V33" s="18"/>
    </row>
    <row r="34" spans="1:22" ht="17.100000000000001" customHeight="1">
      <c r="A34" s="19"/>
      <c r="B34" s="68"/>
      <c r="C34" s="71"/>
      <c r="D34" s="71"/>
      <c r="E34" s="71"/>
      <c r="F34" s="71"/>
      <c r="G34" s="71"/>
      <c r="H34" s="71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19"/>
      <c r="U34" s="18"/>
      <c r="V34" s="18"/>
    </row>
    <row r="35" spans="1:22" ht="17.100000000000001" customHeight="1">
      <c r="A35" s="19"/>
      <c r="B35" s="20"/>
      <c r="C35" s="78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38"/>
      <c r="U35" s="18"/>
      <c r="V35" s="18"/>
    </row>
    <row r="36" spans="1:22" ht="17.100000000000001" customHeight="1">
      <c r="A36" s="19"/>
      <c r="B36" s="29"/>
      <c r="C36" s="29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38"/>
      <c r="T36" s="38"/>
      <c r="U36" s="18"/>
      <c r="V36" s="18"/>
    </row>
    <row r="37" spans="1:22" ht="17.100000000000001" customHeight="1">
      <c r="A37" s="19"/>
      <c r="B37" s="79"/>
      <c r="C37" s="76"/>
      <c r="D37" s="71"/>
      <c r="E37" s="71"/>
      <c r="F37" s="71"/>
      <c r="G37" s="71"/>
      <c r="H37" s="71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38"/>
      <c r="T37" s="38"/>
      <c r="U37" s="18"/>
      <c r="V37" s="18"/>
    </row>
    <row r="38" spans="1:22" ht="17.100000000000001" customHeight="1">
      <c r="A38" s="19"/>
      <c r="B38" s="38"/>
      <c r="C38" s="38"/>
      <c r="D38" s="38"/>
      <c r="E38" s="38"/>
      <c r="F38" s="38"/>
      <c r="G38" s="38"/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18"/>
      <c r="V38" s="18"/>
    </row>
    <row r="39" spans="1:22" ht="17.100000000000001" customHeight="1">
      <c r="A39" s="19"/>
      <c r="B39" s="20"/>
      <c r="C39" s="46"/>
      <c r="D39" s="46"/>
      <c r="E39" s="46"/>
      <c r="F39" s="346"/>
      <c r="G39" s="346"/>
      <c r="H39" s="346"/>
      <c r="I39" s="346"/>
      <c r="J39" s="80"/>
      <c r="K39" s="46"/>
      <c r="L39" s="347"/>
      <c r="M39" s="347"/>
      <c r="N39" s="347"/>
      <c r="O39" s="347"/>
      <c r="P39" s="24"/>
      <c r="Q39" s="24"/>
      <c r="R39" s="24"/>
      <c r="S39" s="24"/>
      <c r="T39" s="24"/>
      <c r="U39" s="18"/>
      <c r="V39" s="18"/>
    </row>
    <row r="40" spans="1:22" ht="17.100000000000001" customHeight="1">
      <c r="A40" s="72"/>
      <c r="B40" s="46"/>
      <c r="C40" s="46"/>
      <c r="D40" s="46"/>
      <c r="E40" s="46"/>
      <c r="F40" s="29"/>
      <c r="G40" s="29"/>
      <c r="H40" s="29"/>
      <c r="I40" s="76"/>
      <c r="J40" s="38"/>
      <c r="K40" s="46"/>
      <c r="L40" s="38"/>
      <c r="M40" s="38"/>
      <c r="N40" s="73"/>
      <c r="O40" s="81"/>
      <c r="P40" s="76"/>
      <c r="Q40" s="76"/>
      <c r="R40" s="76"/>
      <c r="S40" s="76"/>
      <c r="T40" s="76"/>
      <c r="U40" s="74"/>
      <c r="V40" s="74"/>
    </row>
    <row r="41" spans="1:22" ht="17.100000000000001" customHeight="1">
      <c r="A41" s="19"/>
      <c r="B41" s="20"/>
      <c r="C41" s="21"/>
      <c r="D41" s="21"/>
      <c r="E41" s="46"/>
      <c r="F41" s="29"/>
      <c r="G41" s="82"/>
      <c r="H41" s="82"/>
      <c r="I41" s="82"/>
      <c r="J41" s="46"/>
      <c r="K41" s="46"/>
      <c r="L41" s="38"/>
      <c r="M41" s="38"/>
      <c r="N41" s="38"/>
      <c r="O41" s="38"/>
      <c r="P41" s="348"/>
      <c r="Q41" s="348"/>
      <c r="R41" s="348"/>
      <c r="S41" s="348"/>
      <c r="T41" s="348"/>
      <c r="U41" s="74"/>
      <c r="V41" s="74"/>
    </row>
    <row r="42" spans="1:22" ht="17.100000000000001" customHeight="1">
      <c r="A42" s="19"/>
      <c r="B42" s="18"/>
      <c r="C42" s="18"/>
      <c r="D42" s="323"/>
      <c r="E42" s="323"/>
      <c r="F42" s="323"/>
      <c r="G42" s="323"/>
      <c r="H42" s="323"/>
      <c r="I42" s="18"/>
      <c r="J42" s="18"/>
      <c r="K42" s="38"/>
      <c r="L42" s="19"/>
      <c r="M42" s="19"/>
      <c r="N42" s="75"/>
      <c r="O42" s="75"/>
      <c r="P42" s="75"/>
      <c r="Q42" s="75"/>
      <c r="R42" s="75"/>
      <c r="S42" s="21"/>
      <c r="T42" s="74"/>
      <c r="U42" s="74"/>
      <c r="V42" s="74"/>
    </row>
    <row r="43" spans="1:22" ht="17.100000000000001" customHeight="1">
      <c r="A43" s="324"/>
      <c r="B43" s="324"/>
      <c r="C43" s="324"/>
      <c r="D43" s="324"/>
      <c r="E43" s="324"/>
      <c r="F43" s="324"/>
      <c r="G43" s="324"/>
      <c r="H43" s="324"/>
      <c r="I43" s="324"/>
      <c r="J43" s="324"/>
      <c r="K43" s="324"/>
      <c r="L43" s="324"/>
      <c r="M43" s="324"/>
      <c r="N43" s="324"/>
      <c r="O43" s="324"/>
      <c r="P43" s="324"/>
      <c r="Q43" s="324"/>
      <c r="R43" s="324"/>
      <c r="S43" s="324"/>
      <c r="T43" s="324"/>
      <c r="U43" s="83"/>
      <c r="V43" s="18"/>
    </row>
    <row r="44" spans="1:22" ht="17.100000000000001" customHeight="1"/>
    <row r="45" spans="1:22" ht="17.100000000000001" customHeight="1"/>
    <row r="46" spans="1:22" ht="17.100000000000001" customHeight="1"/>
    <row r="47" spans="1:22" ht="17.100000000000001" customHeight="1"/>
    <row r="48" spans="1:22" ht="17.100000000000001" customHeight="1"/>
    <row r="49" ht="17.100000000000001" customHeight="1"/>
    <row r="50" ht="17.100000000000001" customHeight="1"/>
    <row r="51" ht="17.100000000000001" customHeight="1"/>
    <row r="52" ht="17.100000000000001" customHeight="1"/>
    <row r="53" ht="17.100000000000001" customHeight="1"/>
    <row r="54" ht="17.100000000000001" customHeight="1"/>
    <row r="55" ht="17.100000000000001" customHeight="1"/>
    <row r="56" ht="17.100000000000001" customHeight="1"/>
    <row r="57" ht="17.100000000000001" customHeight="1"/>
    <row r="58" ht="17.100000000000001" customHeight="1"/>
    <row r="59" ht="17.100000000000001" customHeight="1"/>
    <row r="60" ht="17.100000000000001" customHeight="1"/>
    <row r="61" ht="17.100000000000001" customHeight="1"/>
    <row r="62" ht="17.100000000000001" customHeight="1"/>
    <row r="63" ht="17.100000000000001" customHeight="1"/>
    <row r="64" ht="17.100000000000001" customHeight="1"/>
    <row r="65" ht="17.100000000000001" customHeight="1"/>
    <row r="66" ht="17.100000000000001" customHeight="1"/>
    <row r="67" ht="17.100000000000001" customHeight="1"/>
    <row r="68" ht="17.100000000000001" customHeight="1"/>
    <row r="69" ht="17.100000000000001" customHeight="1"/>
    <row r="70" ht="17.100000000000001" customHeight="1"/>
    <row r="71" ht="17.100000000000001" customHeight="1"/>
    <row r="72" ht="17.100000000000001" customHeight="1"/>
    <row r="73" ht="17.100000000000001" customHeight="1"/>
    <row r="74" ht="17.100000000000001" customHeight="1"/>
    <row r="75" ht="17.100000000000001" customHeight="1"/>
    <row r="76" ht="17.100000000000001" customHeight="1"/>
    <row r="77" ht="17.100000000000001" customHeight="1"/>
    <row r="78" ht="17.100000000000001" customHeight="1"/>
    <row r="79" ht="17.100000000000001" customHeight="1"/>
    <row r="80" ht="17.100000000000001" customHeight="1"/>
    <row r="81" ht="17.100000000000001" customHeight="1"/>
    <row r="82" ht="17.100000000000001" customHeight="1"/>
    <row r="83" ht="17.100000000000001" customHeight="1"/>
    <row r="84" ht="17.100000000000001" customHeight="1"/>
    <row r="85" ht="17.100000000000001" customHeight="1"/>
    <row r="86" ht="17.100000000000001" customHeight="1"/>
    <row r="87" ht="17.100000000000001" customHeight="1"/>
    <row r="88" ht="17.100000000000001" customHeight="1"/>
    <row r="89" ht="17.100000000000001" customHeight="1"/>
    <row r="90" ht="17.100000000000001" customHeight="1"/>
    <row r="91" ht="17.100000000000001" customHeight="1"/>
    <row r="92" ht="17.100000000000001" customHeight="1"/>
    <row r="93" ht="17.100000000000001" customHeight="1"/>
    <row r="94" ht="17.100000000000001" customHeight="1"/>
    <row r="95" ht="17.100000000000001" customHeight="1"/>
    <row r="96" ht="17.100000000000001" customHeight="1"/>
    <row r="97" ht="17.100000000000001" customHeight="1"/>
    <row r="98" ht="17.100000000000001" customHeight="1"/>
    <row r="99" ht="17.100000000000001" customHeight="1"/>
    <row r="100" ht="17.100000000000001" customHeight="1"/>
    <row r="101" ht="17.100000000000001" customHeight="1"/>
    <row r="102" ht="17.100000000000001" customHeight="1"/>
    <row r="103" ht="17.100000000000001" customHeight="1"/>
    <row r="104" ht="17.100000000000001" customHeight="1"/>
    <row r="105" ht="17.100000000000001" customHeight="1"/>
    <row r="106" ht="17.100000000000001" customHeight="1"/>
    <row r="107" ht="17.100000000000001" customHeight="1"/>
    <row r="108" ht="17.100000000000001" customHeight="1"/>
    <row r="109" ht="17.100000000000001" customHeight="1"/>
    <row r="110" ht="17.100000000000001" customHeight="1"/>
    <row r="111" ht="17.100000000000001" customHeight="1"/>
    <row r="112" ht="17.100000000000001" customHeight="1"/>
    <row r="113" ht="17.100000000000001" customHeight="1"/>
    <row r="114" ht="17.100000000000001" customHeight="1"/>
    <row r="115" ht="17.100000000000001" customHeight="1"/>
    <row r="116" ht="17.100000000000001" customHeight="1"/>
    <row r="117" ht="17.100000000000001" customHeight="1"/>
    <row r="118" ht="17.100000000000001" customHeight="1"/>
    <row r="119" ht="17.100000000000001" customHeight="1"/>
    <row r="120" ht="17.100000000000001" customHeight="1"/>
    <row r="121" ht="17.100000000000001" customHeight="1"/>
    <row r="122" ht="17.100000000000001" customHeight="1"/>
    <row r="123" ht="17.100000000000001" customHeight="1"/>
    <row r="124" ht="17.100000000000001" customHeight="1"/>
    <row r="125" ht="17.100000000000001" customHeight="1"/>
    <row r="126" ht="17.100000000000001" customHeight="1"/>
    <row r="127" ht="17.100000000000001" customHeight="1"/>
    <row r="128" ht="17.100000000000001" customHeight="1"/>
    <row r="129" ht="17.100000000000001" customHeight="1"/>
    <row r="130" ht="17.100000000000001" customHeight="1"/>
    <row r="131" ht="17.100000000000001" customHeight="1"/>
    <row r="132" ht="17.100000000000001" customHeight="1"/>
    <row r="133" ht="17.100000000000001" customHeight="1"/>
    <row r="134" ht="17.100000000000001" customHeight="1"/>
    <row r="135" ht="17.100000000000001" customHeight="1"/>
    <row r="136" ht="17.100000000000001" customHeight="1"/>
    <row r="137" ht="17.100000000000001" customHeight="1"/>
    <row r="138" ht="17.100000000000001" customHeight="1"/>
    <row r="139" ht="17.100000000000001" customHeight="1"/>
    <row r="140" ht="17.100000000000001" customHeight="1"/>
    <row r="141" ht="17.100000000000001" customHeight="1"/>
    <row r="142" ht="17.100000000000001" customHeight="1"/>
    <row r="143" ht="17.100000000000001" customHeight="1"/>
    <row r="144" ht="17.100000000000001" customHeight="1"/>
    <row r="145" ht="17.100000000000001" customHeight="1"/>
    <row r="146" ht="17.100000000000001" customHeight="1"/>
    <row r="147" ht="17.100000000000001" customHeight="1"/>
    <row r="148" ht="17.100000000000001" customHeight="1"/>
    <row r="149" ht="17.100000000000001" customHeight="1"/>
    <row r="150" ht="17.100000000000001" customHeight="1"/>
    <row r="151" ht="17.100000000000001" customHeight="1"/>
    <row r="152" ht="17.100000000000001" customHeight="1"/>
    <row r="153" ht="17.100000000000001" customHeight="1"/>
    <row r="154" ht="17.100000000000001" customHeight="1"/>
    <row r="155" ht="17.100000000000001" customHeight="1"/>
    <row r="156" ht="17.100000000000001" customHeight="1"/>
    <row r="157" ht="17.100000000000001" customHeight="1"/>
    <row r="158" ht="17.100000000000001" customHeight="1"/>
    <row r="159" ht="17.100000000000001" customHeight="1"/>
    <row r="160" ht="17.100000000000001" customHeight="1"/>
    <row r="161" ht="17.100000000000001" customHeight="1"/>
    <row r="162" ht="17.100000000000001" customHeight="1"/>
    <row r="163" ht="17.100000000000001" customHeight="1"/>
    <row r="164" ht="17.100000000000001" customHeight="1"/>
    <row r="165" ht="17.100000000000001" customHeight="1"/>
    <row r="166" ht="17.100000000000001" customHeight="1"/>
    <row r="167" ht="17.100000000000001" customHeight="1"/>
    <row r="168" ht="17.100000000000001" customHeight="1"/>
    <row r="169" ht="17.100000000000001" customHeight="1"/>
    <row r="170" ht="17.100000000000001" customHeight="1"/>
    <row r="171" ht="17.100000000000001" customHeight="1"/>
    <row r="172" ht="17.100000000000001" customHeight="1"/>
    <row r="173" ht="17.100000000000001" customHeight="1"/>
    <row r="174" ht="17.100000000000001" customHeight="1"/>
    <row r="175" ht="17.100000000000001" customHeight="1"/>
    <row r="176" ht="17.100000000000001" customHeight="1"/>
    <row r="177" ht="17.100000000000001" customHeight="1"/>
    <row r="178" ht="17.100000000000001" customHeight="1"/>
  </sheetData>
  <mergeCells count="25">
    <mergeCell ref="J18:M18"/>
    <mergeCell ref="O12:R12"/>
    <mergeCell ref="S12:V12"/>
    <mergeCell ref="H13:K13"/>
    <mergeCell ref="L13:N13"/>
    <mergeCell ref="O13:R13"/>
    <mergeCell ref="S13:V13"/>
    <mergeCell ref="A43:T43"/>
    <mergeCell ref="J19:M19"/>
    <mergeCell ref="J20:M20"/>
    <mergeCell ref="F39:I39"/>
    <mergeCell ref="L39:O39"/>
    <mergeCell ref="P41:T41"/>
    <mergeCell ref="D42:H42"/>
    <mergeCell ref="B13:G13"/>
    <mergeCell ref="B12:G12"/>
    <mergeCell ref="H12:K12"/>
    <mergeCell ref="L12:N12"/>
    <mergeCell ref="A3:V3"/>
    <mergeCell ref="G8:P9"/>
    <mergeCell ref="H11:K11"/>
    <mergeCell ref="L11:N11"/>
    <mergeCell ref="O11:R11"/>
    <mergeCell ref="S11:V11"/>
    <mergeCell ref="B11:G11"/>
  </mergeCells>
  <pageMargins left="0.31496062992125984" right="0.31496062992125984" top="0.98425196850393704" bottom="0.19685039370078741" header="0.31496062992125984" footer="0.11811023622047245"/>
  <pageSetup paperSize="9" scale="98" orientation="portrait" r:id="rId1"/>
  <headerFooter>
    <oddFooter>&amp;R&amp;"Gulim,Regular"&amp;10SP-FM-04-15 REV.0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AE194"/>
  <sheetViews>
    <sheetView view="pageBreakPreview" zoomScaleNormal="100" zoomScaleSheetLayoutView="100" workbookViewId="0">
      <selection activeCell="D8" sqref="D8:S9"/>
    </sheetView>
  </sheetViews>
  <sheetFormatPr defaultRowHeight="15"/>
  <cols>
    <col min="1" max="43" width="4.42578125" customWidth="1"/>
  </cols>
  <sheetData>
    <row r="1" spans="1:26" ht="17.100000000000001" customHeight="1">
      <c r="A1" s="84"/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</row>
    <row r="2" spans="1:26" ht="17.100000000000001" customHeight="1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84"/>
      <c r="T2" s="84"/>
    </row>
    <row r="3" spans="1:26" ht="34.5" customHeight="1">
      <c r="A3" s="376" t="s">
        <v>39</v>
      </c>
      <c r="B3" s="376"/>
      <c r="C3" s="376"/>
      <c r="D3" s="376"/>
      <c r="E3" s="376"/>
      <c r="F3" s="376"/>
      <c r="G3" s="376"/>
      <c r="H3" s="376"/>
      <c r="I3" s="376"/>
      <c r="J3" s="376"/>
      <c r="K3" s="376"/>
      <c r="L3" s="376"/>
      <c r="M3" s="376"/>
      <c r="N3" s="376"/>
      <c r="O3" s="376"/>
      <c r="P3" s="376"/>
      <c r="Q3" s="376"/>
      <c r="R3" s="376"/>
      <c r="S3" s="376"/>
      <c r="T3" s="376"/>
      <c r="U3" s="376"/>
      <c r="V3" s="376"/>
    </row>
    <row r="4" spans="1:26" ht="16.5" customHeight="1">
      <c r="A4" s="84"/>
      <c r="B4" s="84"/>
      <c r="F4" s="84"/>
      <c r="G4" s="84"/>
      <c r="L4" s="84"/>
      <c r="M4" s="84"/>
      <c r="N4" s="84"/>
      <c r="O4" s="84"/>
      <c r="P4" s="84"/>
      <c r="Q4" s="84"/>
      <c r="R4" s="84"/>
      <c r="S4" s="84"/>
      <c r="T4" s="84"/>
    </row>
    <row r="5" spans="1:26" ht="23.1" customHeight="1">
      <c r="A5" s="85"/>
      <c r="C5" s="86" t="s">
        <v>67</v>
      </c>
      <c r="D5" s="86"/>
      <c r="E5" s="86"/>
      <c r="G5" s="243" t="str">
        <f>Report!H5</f>
        <v>SPR15120045-1</v>
      </c>
      <c r="H5" s="243"/>
      <c r="I5" s="243"/>
      <c r="J5" s="243"/>
      <c r="L5" s="84"/>
      <c r="M5" s="84"/>
      <c r="N5" s="85"/>
      <c r="O5" s="85"/>
      <c r="P5" s="85"/>
      <c r="Q5" s="85"/>
      <c r="S5" s="244" t="s">
        <v>123</v>
      </c>
      <c r="U5" s="141"/>
    </row>
    <row r="6" spans="1:26" ht="17.100000000000001" customHeight="1">
      <c r="A6" s="85"/>
      <c r="C6" s="378"/>
      <c r="D6" s="378"/>
      <c r="E6" s="378"/>
      <c r="F6" s="378"/>
      <c r="G6" s="98"/>
      <c r="H6" s="377"/>
      <c r="I6" s="377"/>
      <c r="J6" s="377"/>
      <c r="K6" s="84"/>
      <c r="L6" s="84"/>
      <c r="M6" s="84"/>
      <c r="N6" s="84"/>
      <c r="O6" s="84"/>
      <c r="P6" s="85"/>
      <c r="Q6" s="85"/>
      <c r="R6" s="85"/>
      <c r="S6" s="85"/>
      <c r="T6" s="91"/>
      <c r="U6" s="91"/>
      <c r="V6" s="91"/>
      <c r="W6" s="93"/>
    </row>
    <row r="7" spans="1:26" ht="17.100000000000001" customHeight="1">
      <c r="A7" s="85"/>
      <c r="B7" s="85"/>
      <c r="C7" s="84" t="s">
        <v>61</v>
      </c>
      <c r="D7" s="85"/>
      <c r="E7" s="86"/>
      <c r="F7" s="85"/>
      <c r="G7" s="85"/>
      <c r="H7" s="85"/>
      <c r="I7" s="85"/>
      <c r="J7" s="85"/>
      <c r="K7" s="85"/>
      <c r="L7" s="85"/>
      <c r="M7" s="85"/>
      <c r="N7" s="85"/>
      <c r="O7" s="85"/>
      <c r="P7" s="85"/>
      <c r="Q7" s="374" t="s">
        <v>133</v>
      </c>
      <c r="R7" s="374"/>
      <c r="S7" s="256" t="s">
        <v>7</v>
      </c>
      <c r="T7" s="85"/>
      <c r="U7" s="85"/>
      <c r="V7" s="85"/>
      <c r="W7" s="85"/>
      <c r="X7" s="85"/>
      <c r="Y7" s="85"/>
      <c r="Z7" s="85"/>
    </row>
    <row r="8" spans="1:26" s="141" customFormat="1" ht="18" customHeight="1">
      <c r="B8" s="85"/>
      <c r="C8" s="85"/>
      <c r="D8" s="366" t="s">
        <v>130</v>
      </c>
      <c r="E8" s="366"/>
      <c r="F8" s="366"/>
      <c r="G8" s="366"/>
      <c r="H8" s="366" t="s">
        <v>131</v>
      </c>
      <c r="I8" s="366"/>
      <c r="J8" s="366"/>
      <c r="K8" s="366"/>
      <c r="L8" s="367" t="s">
        <v>52</v>
      </c>
      <c r="M8" s="367"/>
      <c r="N8" s="367"/>
      <c r="O8" s="367"/>
      <c r="P8" s="368" t="s">
        <v>132</v>
      </c>
      <c r="Q8" s="369"/>
      <c r="R8" s="369"/>
      <c r="S8" s="370"/>
      <c r="U8" s="248"/>
    </row>
    <row r="9" spans="1:26" s="141" customFormat="1" ht="18" customHeight="1">
      <c r="B9" s="85"/>
      <c r="C9" s="85"/>
      <c r="D9" s="366"/>
      <c r="E9" s="366"/>
      <c r="F9" s="366"/>
      <c r="G9" s="366"/>
      <c r="H9" s="366"/>
      <c r="I9" s="366"/>
      <c r="J9" s="366"/>
      <c r="K9" s="366"/>
      <c r="L9" s="367"/>
      <c r="M9" s="367"/>
      <c r="N9" s="367"/>
      <c r="O9" s="367"/>
      <c r="P9" s="371"/>
      <c r="Q9" s="372"/>
      <c r="R9" s="372"/>
      <c r="S9" s="373"/>
      <c r="U9" s="248"/>
    </row>
    <row r="10" spans="1:26" ht="20.100000000000001" customHeight="1">
      <c r="A10" s="85"/>
      <c r="B10" s="85"/>
      <c r="C10" s="85"/>
      <c r="D10" s="381">
        <f>'Data Record (Lenght)'!A17</f>
        <v>0</v>
      </c>
      <c r="E10" s="381"/>
      <c r="F10" s="381"/>
      <c r="G10" s="381"/>
      <c r="H10" s="375">
        <f>'Data Record (Lenght)'!P17</f>
        <v>0</v>
      </c>
      <c r="I10" s="375"/>
      <c r="J10" s="375"/>
      <c r="K10" s="375"/>
      <c r="L10" s="375">
        <f>'Data Record (Lenght)'!S17</f>
        <v>0</v>
      </c>
      <c r="M10" s="375"/>
      <c r="N10" s="375"/>
      <c r="O10" s="375"/>
      <c r="P10" s="358">
        <f>'Uncertainty Budget (Length)'!P8</f>
        <v>2.0816659994661326</v>
      </c>
      <c r="Q10" s="359"/>
      <c r="R10" s="359"/>
      <c r="S10" s="360"/>
      <c r="T10" s="85"/>
      <c r="U10" s="85"/>
      <c r="V10" s="85"/>
      <c r="W10" s="85"/>
      <c r="X10" s="85"/>
      <c r="Y10" s="85"/>
    </row>
    <row r="11" spans="1:26" ht="20.100000000000001" customHeight="1">
      <c r="A11" s="85"/>
      <c r="B11" s="85"/>
      <c r="C11" s="85"/>
      <c r="D11" s="362">
        <f>'Data Record (Lenght)'!A18</f>
        <v>30</v>
      </c>
      <c r="E11" s="362"/>
      <c r="F11" s="362"/>
      <c r="G11" s="362"/>
      <c r="H11" s="363">
        <f>'Data Record (Lenght)'!P18</f>
        <v>1</v>
      </c>
      <c r="I11" s="363"/>
      <c r="J11" s="363"/>
      <c r="K11" s="363"/>
      <c r="L11" s="363">
        <f>'Data Record (Lenght)'!S18</f>
        <v>-29</v>
      </c>
      <c r="M11" s="363"/>
      <c r="N11" s="363"/>
      <c r="O11" s="363"/>
      <c r="P11" s="352">
        <f>'Uncertainty Budget (Length)'!P9</f>
        <v>2.1194417503987535</v>
      </c>
      <c r="Q11" s="353"/>
      <c r="R11" s="353"/>
      <c r="S11" s="354"/>
      <c r="T11" s="85"/>
      <c r="U11" s="85"/>
      <c r="V11" s="85"/>
      <c r="W11" s="85"/>
      <c r="X11" s="85"/>
      <c r="Y11" s="85"/>
    </row>
    <row r="12" spans="1:26" ht="20.100000000000001" customHeight="1">
      <c r="A12" s="85"/>
      <c r="B12" s="85"/>
      <c r="C12" s="85"/>
      <c r="D12" s="362">
        <f>'Data Record (Lenght)'!A19</f>
        <v>60</v>
      </c>
      <c r="E12" s="362"/>
      <c r="F12" s="362"/>
      <c r="G12" s="362"/>
      <c r="H12" s="363">
        <f>'Data Record (Lenght)'!P19</f>
        <v>2</v>
      </c>
      <c r="I12" s="363"/>
      <c r="J12" s="363"/>
      <c r="K12" s="363"/>
      <c r="L12" s="363">
        <f>'Data Record (Lenght)'!S19</f>
        <v>-58</v>
      </c>
      <c r="M12" s="363"/>
      <c r="N12" s="363"/>
      <c r="O12" s="363"/>
      <c r="P12" s="352">
        <f>'Uncertainty Budget (Length)'!P10</f>
        <v>2.2289309844257925</v>
      </c>
      <c r="Q12" s="353"/>
      <c r="R12" s="353"/>
      <c r="S12" s="354"/>
      <c r="T12" s="85"/>
      <c r="U12" s="85"/>
      <c r="V12" s="85"/>
      <c r="W12" s="85"/>
      <c r="X12" s="85"/>
      <c r="Y12" s="85"/>
    </row>
    <row r="13" spans="1:26" ht="20.100000000000001" customHeight="1">
      <c r="A13" s="85"/>
      <c r="B13" s="85"/>
      <c r="C13" s="85"/>
      <c r="D13" s="362">
        <f>'Data Record (Lenght)'!A20</f>
        <v>90</v>
      </c>
      <c r="E13" s="362"/>
      <c r="F13" s="362"/>
      <c r="G13" s="362"/>
      <c r="H13" s="363">
        <f>'Data Record (Lenght)'!P20</f>
        <v>3</v>
      </c>
      <c r="I13" s="363"/>
      <c r="J13" s="363"/>
      <c r="K13" s="363"/>
      <c r="L13" s="363">
        <f>'Data Record (Lenght)'!S20</f>
        <v>-87</v>
      </c>
      <c r="M13" s="363"/>
      <c r="N13" s="363"/>
      <c r="O13" s="363"/>
      <c r="P13" s="352">
        <f>'Uncertainty Budget (Length)'!P11</f>
        <v>2.4003402536584959</v>
      </c>
      <c r="Q13" s="353"/>
      <c r="R13" s="353"/>
      <c r="S13" s="354"/>
      <c r="T13" s="85"/>
      <c r="U13" s="85"/>
      <c r="V13" s="85"/>
      <c r="W13" s="85"/>
      <c r="X13" s="85"/>
      <c r="Y13" s="85"/>
    </row>
    <row r="14" spans="1:26" ht="20.100000000000001" customHeight="1">
      <c r="A14" s="85"/>
      <c r="B14" s="85"/>
      <c r="C14" s="85"/>
      <c r="D14" s="362">
        <f>'Data Record (Lenght)'!A21</f>
        <v>120</v>
      </c>
      <c r="E14" s="362"/>
      <c r="F14" s="362"/>
      <c r="G14" s="362"/>
      <c r="H14" s="363">
        <f>'Data Record (Lenght)'!P21</f>
        <v>4</v>
      </c>
      <c r="I14" s="363"/>
      <c r="J14" s="363"/>
      <c r="K14" s="363"/>
      <c r="L14" s="363">
        <f>'Data Record (Lenght)'!S21</f>
        <v>-116</v>
      </c>
      <c r="M14" s="363"/>
      <c r="N14" s="363"/>
      <c r="O14" s="363"/>
      <c r="P14" s="352">
        <f>'Uncertainty Budget (Length)'!P12</f>
        <v>2.6215517033492461</v>
      </c>
      <c r="Q14" s="353"/>
      <c r="R14" s="353"/>
      <c r="S14" s="354"/>
      <c r="T14" s="85"/>
      <c r="U14" s="85"/>
      <c r="V14" s="85"/>
      <c r="W14" s="85"/>
      <c r="X14" s="85"/>
      <c r="Y14" s="85"/>
    </row>
    <row r="15" spans="1:26" ht="20.100000000000001" customHeight="1">
      <c r="A15" s="85"/>
      <c r="B15" s="85"/>
      <c r="C15" s="85"/>
      <c r="D15" s="362">
        <f>'Data Record (Lenght)'!A22</f>
        <v>150</v>
      </c>
      <c r="E15" s="362"/>
      <c r="F15" s="362"/>
      <c r="G15" s="362"/>
      <c r="H15" s="363">
        <f>'Data Record (Lenght)'!P22</f>
        <v>5</v>
      </c>
      <c r="I15" s="363"/>
      <c r="J15" s="363"/>
      <c r="K15" s="363"/>
      <c r="L15" s="363">
        <f>'Data Record (Lenght)'!S22</f>
        <v>-145</v>
      </c>
      <c r="M15" s="363"/>
      <c r="N15" s="363"/>
      <c r="O15" s="363"/>
      <c r="P15" s="352">
        <f>'Uncertainty Budget (Length)'!P13</f>
        <v>2.8811166816589244</v>
      </c>
      <c r="Q15" s="353"/>
      <c r="R15" s="353"/>
      <c r="S15" s="354"/>
      <c r="T15" s="85"/>
      <c r="U15" s="85"/>
      <c r="V15" s="85"/>
      <c r="W15" s="85"/>
      <c r="X15" s="85"/>
      <c r="Y15" s="85"/>
    </row>
    <row r="16" spans="1:26" ht="20.100000000000001" customHeight="1">
      <c r="A16" s="85"/>
      <c r="B16" s="85"/>
      <c r="C16" s="85"/>
      <c r="D16" s="362">
        <f>'Data Record (Lenght)'!A23</f>
        <v>180</v>
      </c>
      <c r="E16" s="362"/>
      <c r="F16" s="362"/>
      <c r="G16" s="362"/>
      <c r="H16" s="363">
        <f>'Data Record (Lenght)'!P23</f>
        <v>6</v>
      </c>
      <c r="I16" s="363"/>
      <c r="J16" s="363"/>
      <c r="K16" s="363"/>
      <c r="L16" s="363">
        <f>'Data Record (Lenght)'!S23</f>
        <v>-174</v>
      </c>
      <c r="M16" s="363"/>
      <c r="N16" s="363"/>
      <c r="O16" s="363"/>
      <c r="P16" s="352">
        <f>'Uncertainty Budget (Length)'!P14</f>
        <v>3.1696266867461431</v>
      </c>
      <c r="Q16" s="353"/>
      <c r="R16" s="353"/>
      <c r="S16" s="354"/>
      <c r="T16" s="85"/>
      <c r="U16" s="85"/>
      <c r="V16" s="85"/>
      <c r="W16" s="85"/>
      <c r="X16" s="85"/>
      <c r="Y16" s="85"/>
    </row>
    <row r="17" spans="1:31" ht="20.100000000000001" customHeight="1">
      <c r="A17" s="85"/>
      <c r="B17" s="85"/>
      <c r="C17" s="85"/>
      <c r="D17" s="362">
        <f>'Data Record (Lenght)'!A24</f>
        <v>210</v>
      </c>
      <c r="E17" s="362"/>
      <c r="F17" s="362"/>
      <c r="G17" s="362"/>
      <c r="H17" s="363">
        <f>'Data Record (Lenght)'!P24</f>
        <v>7</v>
      </c>
      <c r="I17" s="363"/>
      <c r="J17" s="363"/>
      <c r="K17" s="363"/>
      <c r="L17" s="363">
        <f>'Data Record (Lenght)'!S24</f>
        <v>-203</v>
      </c>
      <c r="M17" s="363"/>
      <c r="N17" s="363"/>
      <c r="O17" s="363"/>
      <c r="P17" s="352">
        <f>'Uncertainty Budget (Length)'!P15</f>
        <v>5.8272368523454858</v>
      </c>
      <c r="Q17" s="353"/>
      <c r="R17" s="353"/>
      <c r="S17" s="354"/>
      <c r="T17" s="85"/>
      <c r="U17" s="85"/>
      <c r="V17" s="85"/>
      <c r="W17" s="85"/>
      <c r="X17" s="85"/>
      <c r="Y17" s="85"/>
    </row>
    <row r="18" spans="1:31" ht="20.100000000000001" customHeight="1">
      <c r="A18" s="85"/>
      <c r="B18" s="85"/>
      <c r="C18" s="84"/>
      <c r="D18" s="362">
        <f>'Data Record (Lenght)'!A25</f>
        <v>240</v>
      </c>
      <c r="E18" s="362"/>
      <c r="F18" s="362"/>
      <c r="G18" s="362"/>
      <c r="H18" s="363">
        <f>'Data Record (Lenght)'!P25</f>
        <v>8</v>
      </c>
      <c r="I18" s="363"/>
      <c r="J18" s="363"/>
      <c r="K18" s="363"/>
      <c r="L18" s="363">
        <f>'Data Record (Lenght)'!S25</f>
        <v>-232</v>
      </c>
      <c r="M18" s="363"/>
      <c r="N18" s="363"/>
      <c r="O18" s="363"/>
      <c r="P18" s="352">
        <f>'Uncertainty Budget (Length)'!P16</f>
        <v>6.0280336207865766</v>
      </c>
      <c r="Q18" s="353"/>
      <c r="R18" s="353"/>
      <c r="S18" s="354"/>
      <c r="T18" s="85"/>
      <c r="U18" s="85"/>
      <c r="V18" s="85"/>
      <c r="W18" s="85"/>
      <c r="X18" s="85"/>
      <c r="Y18" s="85"/>
    </row>
    <row r="19" spans="1:31" ht="20.100000000000001" customHeight="1">
      <c r="A19" s="85"/>
      <c r="B19" s="85"/>
      <c r="C19" s="84"/>
      <c r="D19" s="362">
        <f>'Data Record (Lenght)'!A26</f>
        <v>270</v>
      </c>
      <c r="E19" s="362"/>
      <c r="F19" s="362"/>
      <c r="G19" s="362"/>
      <c r="H19" s="363">
        <f>'Data Record (Lenght)'!P26</f>
        <v>9</v>
      </c>
      <c r="I19" s="363"/>
      <c r="J19" s="363"/>
      <c r="K19" s="363"/>
      <c r="L19" s="363">
        <f>'Data Record (Lenght)'!S26</f>
        <v>-261</v>
      </c>
      <c r="M19" s="363"/>
      <c r="N19" s="363"/>
      <c r="O19" s="363"/>
      <c r="P19" s="352">
        <f>'Uncertainty Budget (Length)'!P17</f>
        <v>6.2592042092692051</v>
      </c>
      <c r="Q19" s="353"/>
      <c r="R19" s="353"/>
      <c r="S19" s="354"/>
      <c r="T19" s="85"/>
      <c r="U19" s="85"/>
      <c r="V19" s="85"/>
      <c r="W19" s="85"/>
      <c r="X19" s="85"/>
      <c r="Y19" s="85"/>
    </row>
    <row r="20" spans="1:31" ht="20.100000000000001" customHeight="1">
      <c r="A20" s="85"/>
      <c r="B20" s="85"/>
      <c r="C20" s="84"/>
      <c r="D20" s="364">
        <f>'Data Record (Lenght)'!A27</f>
        <v>300</v>
      </c>
      <c r="E20" s="364"/>
      <c r="F20" s="364"/>
      <c r="G20" s="364"/>
      <c r="H20" s="365">
        <f>'Data Record (Lenght)'!P27</f>
        <v>10</v>
      </c>
      <c r="I20" s="365"/>
      <c r="J20" s="365"/>
      <c r="K20" s="365"/>
      <c r="L20" s="365">
        <f>'Data Record (Lenght)'!S27</f>
        <v>-290</v>
      </c>
      <c r="M20" s="365"/>
      <c r="N20" s="365"/>
      <c r="O20" s="365"/>
      <c r="P20" s="355">
        <f>'Uncertainty Budget (Length)'!P18</f>
        <v>6.5066025953129589</v>
      </c>
      <c r="Q20" s="356"/>
      <c r="R20" s="356"/>
      <c r="S20" s="357"/>
      <c r="T20" s="85"/>
      <c r="U20" s="85"/>
      <c r="V20" s="85"/>
      <c r="W20" s="85"/>
      <c r="X20" s="85"/>
      <c r="Y20" s="85"/>
    </row>
    <row r="21" spans="1:31" ht="17.100000000000001" customHeight="1">
      <c r="A21" s="85"/>
      <c r="B21" s="85"/>
      <c r="C21" s="84"/>
      <c r="D21" s="84"/>
      <c r="E21" s="86"/>
      <c r="F21" s="94"/>
      <c r="G21" s="94"/>
      <c r="H21" s="94"/>
      <c r="I21" s="84"/>
      <c r="J21" s="84"/>
      <c r="K21" s="84"/>
      <c r="L21" s="84"/>
      <c r="M21" s="84"/>
      <c r="N21" s="84"/>
      <c r="O21" s="84"/>
      <c r="P21" s="84"/>
      <c r="Q21" s="84"/>
      <c r="R21" s="84"/>
      <c r="S21" s="85"/>
      <c r="T21" s="85"/>
      <c r="U21" s="85"/>
      <c r="V21" s="85"/>
      <c r="W21" s="85"/>
      <c r="X21" s="85"/>
      <c r="Y21" s="85"/>
      <c r="Z21" s="85"/>
    </row>
    <row r="22" spans="1:31" ht="17.100000000000001" customHeight="1">
      <c r="A22" s="85"/>
      <c r="B22" s="85"/>
      <c r="C22" s="84" t="s">
        <v>62</v>
      </c>
      <c r="D22" s="84"/>
      <c r="E22" s="84"/>
      <c r="F22" s="85"/>
      <c r="G22" s="99"/>
      <c r="H22" s="99"/>
      <c r="I22" s="99"/>
      <c r="J22" s="99"/>
      <c r="K22" s="99"/>
      <c r="L22" s="89"/>
      <c r="M22" s="89"/>
      <c r="N22" s="89"/>
      <c r="O22" s="89"/>
      <c r="P22" s="89"/>
      <c r="Q22" s="374" t="s">
        <v>133</v>
      </c>
      <c r="R22" s="374"/>
      <c r="S22" s="256" t="s">
        <v>7</v>
      </c>
      <c r="T22" s="85"/>
      <c r="U22" s="85"/>
      <c r="V22" s="85"/>
      <c r="W22" s="85"/>
      <c r="X22" s="85"/>
      <c r="Y22" s="85"/>
      <c r="Z22" s="85"/>
    </row>
    <row r="23" spans="1:31" ht="18" customHeight="1">
      <c r="A23" s="85"/>
      <c r="B23" s="85"/>
      <c r="C23" s="85"/>
      <c r="D23" s="366" t="s">
        <v>130</v>
      </c>
      <c r="E23" s="366"/>
      <c r="F23" s="366"/>
      <c r="G23" s="366"/>
      <c r="H23" s="366" t="s">
        <v>131</v>
      </c>
      <c r="I23" s="366"/>
      <c r="J23" s="366"/>
      <c r="K23" s="366"/>
      <c r="L23" s="367" t="s">
        <v>52</v>
      </c>
      <c r="M23" s="367"/>
      <c r="N23" s="367"/>
      <c r="O23" s="367"/>
      <c r="P23" s="368" t="s">
        <v>132</v>
      </c>
      <c r="Q23" s="369"/>
      <c r="R23" s="369"/>
      <c r="S23" s="370"/>
      <c r="T23" s="85"/>
      <c r="U23" s="85"/>
      <c r="V23" s="85"/>
      <c r="W23" s="85"/>
      <c r="X23" s="85"/>
      <c r="Y23" s="85"/>
    </row>
    <row r="24" spans="1:31" ht="18" customHeight="1">
      <c r="A24" s="85"/>
      <c r="B24" s="85"/>
      <c r="C24" s="85"/>
      <c r="D24" s="366"/>
      <c r="E24" s="366"/>
      <c r="F24" s="366"/>
      <c r="G24" s="366"/>
      <c r="H24" s="366"/>
      <c r="I24" s="366"/>
      <c r="J24" s="366"/>
      <c r="K24" s="366"/>
      <c r="L24" s="367"/>
      <c r="M24" s="367"/>
      <c r="N24" s="367"/>
      <c r="O24" s="367"/>
      <c r="P24" s="371"/>
      <c r="Q24" s="372"/>
      <c r="R24" s="372"/>
      <c r="S24" s="373"/>
      <c r="T24" s="85"/>
      <c r="U24" s="85"/>
      <c r="V24" s="85"/>
      <c r="W24" s="85"/>
      <c r="X24" s="85"/>
      <c r="Y24" s="85"/>
    </row>
    <row r="25" spans="1:31" ht="20.100000000000001" customHeight="1">
      <c r="C25" s="85"/>
      <c r="D25" s="381">
        <f>'Data Record (Lenght)'!A32</f>
        <v>0</v>
      </c>
      <c r="E25" s="381"/>
      <c r="F25" s="381"/>
      <c r="G25" s="381"/>
      <c r="H25" s="375">
        <f>'Data Record (Lenght)'!P32</f>
        <v>0</v>
      </c>
      <c r="I25" s="375"/>
      <c r="J25" s="375"/>
      <c r="K25" s="375"/>
      <c r="L25" s="375">
        <f>'Data Record (Lenght)'!S32</f>
        <v>0</v>
      </c>
      <c r="M25" s="375"/>
      <c r="N25" s="375"/>
      <c r="O25" s="375"/>
      <c r="P25" s="358">
        <f>'Uncertainty Budget (Length)'!P24</f>
        <v>2.0816659994661326</v>
      </c>
      <c r="Q25" s="359"/>
      <c r="R25" s="359"/>
      <c r="S25" s="360"/>
      <c r="U25" s="85"/>
      <c r="V25" s="85"/>
      <c r="W25" s="85"/>
      <c r="X25" s="85"/>
      <c r="Y25" s="85"/>
    </row>
    <row r="26" spans="1:31" ht="20.100000000000001" customHeight="1">
      <c r="C26" s="85"/>
      <c r="D26" s="362">
        <f>'Data Record (Lenght)'!A33</f>
        <v>30</v>
      </c>
      <c r="E26" s="362"/>
      <c r="F26" s="362"/>
      <c r="G26" s="362"/>
      <c r="H26" s="363">
        <f>'Data Record (Lenght)'!P33</f>
        <v>1</v>
      </c>
      <c r="I26" s="363"/>
      <c r="J26" s="363"/>
      <c r="K26" s="363"/>
      <c r="L26" s="363">
        <f>'Data Record (Lenght)'!S33</f>
        <v>-29</v>
      </c>
      <c r="M26" s="363"/>
      <c r="N26" s="363"/>
      <c r="O26" s="363"/>
      <c r="P26" s="352">
        <f>'Uncertainty Budget (Length)'!P25</f>
        <v>2.1194417503987535</v>
      </c>
      <c r="Q26" s="353"/>
      <c r="R26" s="353"/>
      <c r="S26" s="354"/>
      <c r="U26" s="85"/>
      <c r="V26" s="85"/>
      <c r="W26" s="85"/>
      <c r="X26" s="85"/>
      <c r="Y26" s="85"/>
      <c r="Z26" s="85"/>
      <c r="AA26" s="85"/>
      <c r="AB26" s="85"/>
      <c r="AC26" s="85"/>
      <c r="AD26" s="85"/>
      <c r="AE26" s="85"/>
    </row>
    <row r="27" spans="1:31" ht="20.100000000000001" customHeight="1">
      <c r="A27" s="85"/>
      <c r="B27" s="85"/>
      <c r="C27" s="85"/>
      <c r="D27" s="362">
        <f>'Data Record (Lenght)'!A34</f>
        <v>60</v>
      </c>
      <c r="E27" s="362"/>
      <c r="F27" s="362"/>
      <c r="G27" s="362"/>
      <c r="H27" s="363">
        <f>'Data Record (Lenght)'!P34</f>
        <v>2</v>
      </c>
      <c r="I27" s="363"/>
      <c r="J27" s="363"/>
      <c r="K27" s="363"/>
      <c r="L27" s="363">
        <f>'Data Record (Lenght)'!S34</f>
        <v>-58</v>
      </c>
      <c r="M27" s="363"/>
      <c r="N27" s="363"/>
      <c r="O27" s="363"/>
      <c r="P27" s="352">
        <f>'Uncertainty Budget (Length)'!P26</f>
        <v>2.2289309844257925</v>
      </c>
      <c r="Q27" s="353"/>
      <c r="R27" s="353"/>
      <c r="S27" s="354"/>
      <c r="T27" s="85"/>
      <c r="U27" s="85"/>
      <c r="V27" s="85"/>
      <c r="W27" s="85"/>
      <c r="X27" s="85"/>
      <c r="Y27" s="85"/>
      <c r="Z27" s="85"/>
      <c r="AA27" s="85"/>
      <c r="AB27" s="85"/>
      <c r="AC27" s="85"/>
      <c r="AD27" s="85"/>
      <c r="AE27" s="85"/>
    </row>
    <row r="28" spans="1:31" ht="20.100000000000001" customHeight="1">
      <c r="A28" s="85"/>
      <c r="B28" s="85"/>
      <c r="C28" s="85"/>
      <c r="D28" s="362">
        <f>'Data Record (Lenght)'!A35</f>
        <v>90</v>
      </c>
      <c r="E28" s="362"/>
      <c r="F28" s="362"/>
      <c r="G28" s="362"/>
      <c r="H28" s="363">
        <f>'Data Record (Lenght)'!P35</f>
        <v>3</v>
      </c>
      <c r="I28" s="363"/>
      <c r="J28" s="363"/>
      <c r="K28" s="363"/>
      <c r="L28" s="363">
        <f>'Data Record (Lenght)'!S35</f>
        <v>-87</v>
      </c>
      <c r="M28" s="363"/>
      <c r="N28" s="363"/>
      <c r="O28" s="363"/>
      <c r="P28" s="352">
        <f>'Uncertainty Budget (Length)'!P27</f>
        <v>2.4003402536584959</v>
      </c>
      <c r="Q28" s="353"/>
      <c r="R28" s="353"/>
      <c r="S28" s="354"/>
      <c r="T28" s="85"/>
      <c r="U28" s="85"/>
      <c r="V28" s="85"/>
      <c r="W28" s="85"/>
      <c r="X28" s="85"/>
      <c r="Y28" s="85"/>
      <c r="Z28" s="85"/>
      <c r="AA28" s="85"/>
      <c r="AB28" s="85"/>
      <c r="AC28" s="85"/>
      <c r="AD28" s="85"/>
      <c r="AE28" s="85"/>
    </row>
    <row r="29" spans="1:31" ht="20.100000000000001" customHeight="1">
      <c r="A29" s="85"/>
      <c r="B29" s="85"/>
      <c r="C29" s="85"/>
      <c r="D29" s="362">
        <f>'Data Record (Lenght)'!A36</f>
        <v>120</v>
      </c>
      <c r="E29" s="362"/>
      <c r="F29" s="362"/>
      <c r="G29" s="362"/>
      <c r="H29" s="363">
        <f>'Data Record (Lenght)'!P36</f>
        <v>4</v>
      </c>
      <c r="I29" s="363"/>
      <c r="J29" s="363"/>
      <c r="K29" s="363"/>
      <c r="L29" s="363">
        <f>'Data Record (Lenght)'!S36</f>
        <v>-116</v>
      </c>
      <c r="M29" s="363"/>
      <c r="N29" s="363"/>
      <c r="O29" s="363"/>
      <c r="P29" s="352">
        <f>'Uncertainty Budget (Length)'!P28</f>
        <v>2.6215517033492461</v>
      </c>
      <c r="Q29" s="353"/>
      <c r="R29" s="353"/>
      <c r="S29" s="354"/>
      <c r="T29" s="85"/>
      <c r="U29" s="85"/>
      <c r="V29" s="85"/>
      <c r="W29" s="85"/>
      <c r="X29" s="85"/>
      <c r="Y29" s="85"/>
      <c r="Z29" s="85"/>
      <c r="AA29" s="85"/>
      <c r="AB29" s="85"/>
      <c r="AC29" s="85"/>
      <c r="AD29" s="85"/>
      <c r="AE29" s="85"/>
    </row>
    <row r="30" spans="1:31" ht="20.100000000000001" customHeight="1">
      <c r="A30" s="85"/>
      <c r="B30" s="85"/>
      <c r="C30" s="85"/>
      <c r="D30" s="362">
        <f>'Data Record (Lenght)'!A37</f>
        <v>150</v>
      </c>
      <c r="E30" s="362"/>
      <c r="F30" s="362"/>
      <c r="G30" s="362"/>
      <c r="H30" s="363">
        <f>'Data Record (Lenght)'!P37</f>
        <v>5</v>
      </c>
      <c r="I30" s="363"/>
      <c r="J30" s="363"/>
      <c r="K30" s="363"/>
      <c r="L30" s="363">
        <f>'Data Record (Lenght)'!S37</f>
        <v>-145</v>
      </c>
      <c r="M30" s="363"/>
      <c r="N30" s="363"/>
      <c r="O30" s="363"/>
      <c r="P30" s="352">
        <f>'Uncertainty Budget (Length)'!P29</f>
        <v>2.8811166816589244</v>
      </c>
      <c r="Q30" s="353"/>
      <c r="R30" s="353"/>
      <c r="S30" s="354"/>
      <c r="T30" s="85"/>
      <c r="U30" s="85"/>
      <c r="V30" s="85"/>
      <c r="W30" s="85"/>
      <c r="X30" s="85"/>
      <c r="Y30" s="85"/>
      <c r="Z30" s="85"/>
      <c r="AA30" s="85"/>
      <c r="AB30" s="85"/>
      <c r="AC30" s="85"/>
      <c r="AD30" s="85"/>
      <c r="AE30" s="85"/>
    </row>
    <row r="31" spans="1:31" ht="20.100000000000001" customHeight="1">
      <c r="A31" s="85"/>
      <c r="B31" s="85"/>
      <c r="C31" s="85"/>
      <c r="D31" s="362">
        <f>'Data Record (Lenght)'!A38</f>
        <v>180</v>
      </c>
      <c r="E31" s="362"/>
      <c r="F31" s="362"/>
      <c r="G31" s="362"/>
      <c r="H31" s="363">
        <f>'Data Record (Lenght)'!P38</f>
        <v>6</v>
      </c>
      <c r="I31" s="363"/>
      <c r="J31" s="363"/>
      <c r="K31" s="363"/>
      <c r="L31" s="363">
        <f>'Data Record (Lenght)'!S38</f>
        <v>-174</v>
      </c>
      <c r="M31" s="363"/>
      <c r="N31" s="363"/>
      <c r="O31" s="363"/>
      <c r="P31" s="352">
        <f>'Uncertainty Budget (Length)'!P30</f>
        <v>3.1696266867461431</v>
      </c>
      <c r="Q31" s="353"/>
      <c r="R31" s="353"/>
      <c r="S31" s="354"/>
      <c r="T31" s="85"/>
      <c r="U31" s="85"/>
      <c r="V31" s="85"/>
      <c r="W31" s="85"/>
      <c r="X31" s="85"/>
      <c r="Y31" s="85"/>
      <c r="Z31" s="85"/>
      <c r="AA31" s="85"/>
      <c r="AB31" s="85"/>
      <c r="AC31" s="85"/>
      <c r="AD31" s="85"/>
      <c r="AE31" s="85"/>
    </row>
    <row r="32" spans="1:31" ht="20.100000000000001" customHeight="1">
      <c r="A32" s="85"/>
      <c r="B32" s="85"/>
      <c r="C32" s="85"/>
      <c r="D32" s="362">
        <f>'Data Record (Lenght)'!A39</f>
        <v>210</v>
      </c>
      <c r="E32" s="362"/>
      <c r="F32" s="362"/>
      <c r="G32" s="362"/>
      <c r="H32" s="363">
        <f>'Data Record (Lenght)'!P39</f>
        <v>7</v>
      </c>
      <c r="I32" s="363"/>
      <c r="J32" s="363"/>
      <c r="K32" s="363"/>
      <c r="L32" s="363">
        <f>'Data Record (Lenght)'!S39</f>
        <v>-203</v>
      </c>
      <c r="M32" s="363"/>
      <c r="N32" s="363"/>
      <c r="O32" s="363"/>
      <c r="P32" s="352">
        <f>'Uncertainty Budget (Length)'!P31</f>
        <v>5.8272368523454858</v>
      </c>
      <c r="Q32" s="353"/>
      <c r="R32" s="353"/>
      <c r="S32" s="354"/>
      <c r="T32" s="85"/>
      <c r="U32" s="85"/>
      <c r="V32" s="85"/>
      <c r="W32" s="85"/>
      <c r="X32" s="85"/>
      <c r="Y32" s="85"/>
      <c r="Z32" s="85"/>
      <c r="AA32" s="85"/>
      <c r="AB32" s="85"/>
      <c r="AC32" s="85"/>
      <c r="AD32" s="85"/>
      <c r="AE32" s="85"/>
    </row>
    <row r="33" spans="1:31" ht="20.100000000000001" customHeight="1">
      <c r="A33" s="85"/>
      <c r="B33" s="85"/>
      <c r="C33" s="85"/>
      <c r="D33" s="362">
        <f>'Data Record (Lenght)'!A40</f>
        <v>240</v>
      </c>
      <c r="E33" s="362"/>
      <c r="F33" s="362"/>
      <c r="G33" s="362"/>
      <c r="H33" s="363">
        <f>'Data Record (Lenght)'!P40</f>
        <v>8</v>
      </c>
      <c r="I33" s="363"/>
      <c r="J33" s="363"/>
      <c r="K33" s="363"/>
      <c r="L33" s="363">
        <f>'Data Record (Lenght)'!S40</f>
        <v>-232</v>
      </c>
      <c r="M33" s="363"/>
      <c r="N33" s="363"/>
      <c r="O33" s="363"/>
      <c r="P33" s="352">
        <f>'Uncertainty Budget (Length)'!P32</f>
        <v>6.0280336207865766</v>
      </c>
      <c r="Q33" s="353"/>
      <c r="R33" s="353"/>
      <c r="S33" s="354"/>
      <c r="T33" s="85"/>
      <c r="U33" s="85"/>
      <c r="V33" s="85"/>
      <c r="W33" s="85"/>
      <c r="X33" s="85"/>
      <c r="Y33" s="85"/>
      <c r="Z33" s="85"/>
      <c r="AA33" s="85"/>
      <c r="AB33" s="85"/>
      <c r="AC33" s="85"/>
      <c r="AD33" s="85"/>
      <c r="AE33" s="85"/>
    </row>
    <row r="34" spans="1:31" ht="20.100000000000001" customHeight="1">
      <c r="A34" s="85"/>
      <c r="B34" s="85"/>
      <c r="C34" s="85"/>
      <c r="D34" s="362">
        <f>'Data Record (Lenght)'!A41</f>
        <v>270</v>
      </c>
      <c r="E34" s="362"/>
      <c r="F34" s="362"/>
      <c r="G34" s="362"/>
      <c r="H34" s="363">
        <f>'Data Record (Lenght)'!P41</f>
        <v>9</v>
      </c>
      <c r="I34" s="363"/>
      <c r="J34" s="363"/>
      <c r="K34" s="363"/>
      <c r="L34" s="363">
        <f>'Data Record (Lenght)'!S41</f>
        <v>-261</v>
      </c>
      <c r="M34" s="363"/>
      <c r="N34" s="363"/>
      <c r="O34" s="363"/>
      <c r="P34" s="352">
        <f>'Uncertainty Budget (Length)'!P33</f>
        <v>6.2592042092692051</v>
      </c>
      <c r="Q34" s="353"/>
      <c r="R34" s="353"/>
      <c r="S34" s="354"/>
      <c r="T34" s="85"/>
      <c r="U34" s="85"/>
      <c r="V34" s="85"/>
      <c r="W34" s="85"/>
      <c r="X34" s="85"/>
      <c r="Y34" s="85"/>
      <c r="Z34" s="85"/>
      <c r="AA34" s="85"/>
      <c r="AB34" s="85"/>
      <c r="AC34" s="85"/>
      <c r="AD34" s="85"/>
      <c r="AE34" s="85"/>
    </row>
    <row r="35" spans="1:31" ht="20.100000000000001" customHeight="1">
      <c r="A35" s="85"/>
      <c r="B35" s="85"/>
      <c r="C35" s="85"/>
      <c r="D35" s="364">
        <f>'Data Record (Lenght)'!A42</f>
        <v>300</v>
      </c>
      <c r="E35" s="364"/>
      <c r="F35" s="364"/>
      <c r="G35" s="364"/>
      <c r="H35" s="365">
        <f>'Data Record (Lenght)'!P42</f>
        <v>10</v>
      </c>
      <c r="I35" s="365"/>
      <c r="J35" s="365"/>
      <c r="K35" s="365"/>
      <c r="L35" s="365">
        <f>'Data Record (Lenght)'!S42</f>
        <v>-290</v>
      </c>
      <c r="M35" s="365"/>
      <c r="N35" s="365"/>
      <c r="O35" s="365"/>
      <c r="P35" s="355">
        <f>'Uncertainty Budget (Length)'!P34</f>
        <v>6.5066025953129589</v>
      </c>
      <c r="Q35" s="356"/>
      <c r="R35" s="356"/>
      <c r="S35" s="357"/>
      <c r="T35" s="85"/>
      <c r="U35" s="85"/>
      <c r="V35" s="85"/>
      <c r="W35" s="85"/>
      <c r="X35" s="85"/>
      <c r="Y35" s="85"/>
      <c r="Z35" s="85"/>
      <c r="AA35" s="85"/>
      <c r="AB35" s="85"/>
      <c r="AC35" s="85"/>
      <c r="AD35" s="85"/>
      <c r="AE35" s="85"/>
    </row>
    <row r="36" spans="1:31" ht="15" customHeight="1">
      <c r="A36" s="85"/>
      <c r="B36" s="85"/>
      <c r="C36" s="85"/>
      <c r="D36" s="85"/>
      <c r="E36" s="94"/>
      <c r="F36" s="94"/>
      <c r="G36" s="94"/>
      <c r="H36" s="251"/>
      <c r="I36" s="251"/>
      <c r="J36" s="251"/>
      <c r="K36" s="251"/>
      <c r="L36" s="251"/>
      <c r="M36" s="251"/>
      <c r="N36" s="252"/>
      <c r="O36" s="252"/>
      <c r="P36" s="196"/>
      <c r="Q36" s="196"/>
      <c r="R36" s="85"/>
      <c r="S36" s="85"/>
      <c r="T36" s="85"/>
      <c r="U36" s="85"/>
      <c r="V36" s="85"/>
      <c r="W36" s="85"/>
      <c r="X36" s="85"/>
      <c r="Y36" s="85"/>
      <c r="Z36" s="85"/>
      <c r="AA36" s="85"/>
      <c r="AB36" s="85"/>
      <c r="AC36" s="85"/>
      <c r="AD36" s="85"/>
      <c r="AE36" s="85"/>
    </row>
    <row r="37" spans="1:31" ht="18.95" customHeight="1">
      <c r="A37" s="161"/>
      <c r="B37" s="164" t="s">
        <v>40</v>
      </c>
      <c r="C37" s="165"/>
      <c r="D37" s="165"/>
      <c r="E37" s="165"/>
      <c r="F37" s="165"/>
      <c r="G37" s="165"/>
      <c r="H37" s="165"/>
      <c r="I37" s="165"/>
      <c r="J37" s="165"/>
      <c r="K37" s="165"/>
      <c r="L37" s="165"/>
      <c r="M37" s="165"/>
      <c r="N37" s="165"/>
      <c r="O37" s="165"/>
      <c r="P37" s="165"/>
      <c r="Q37" s="165"/>
      <c r="R37" s="165"/>
      <c r="S37" s="165"/>
      <c r="T37" s="165"/>
      <c r="U37" s="165"/>
      <c r="V37" s="161"/>
      <c r="W37" s="161"/>
      <c r="X37" s="85"/>
      <c r="Y37" s="85"/>
      <c r="Z37" s="85"/>
    </row>
    <row r="38" spans="1:31" ht="18.95" customHeight="1">
      <c r="A38" s="165"/>
      <c r="B38" s="138" t="s">
        <v>91</v>
      </c>
      <c r="D38" s="165"/>
      <c r="E38" s="165"/>
      <c r="F38" s="165"/>
      <c r="G38" s="165"/>
      <c r="H38" s="165"/>
      <c r="I38" s="165"/>
      <c r="J38" s="165"/>
      <c r="K38" s="165"/>
      <c r="L38" s="165"/>
      <c r="M38" s="165"/>
      <c r="N38" s="165"/>
      <c r="O38" s="165"/>
      <c r="P38" s="165"/>
      <c r="Q38" s="165"/>
      <c r="R38" s="165"/>
      <c r="S38" s="165"/>
      <c r="T38" s="165"/>
      <c r="U38" s="165"/>
      <c r="V38" s="165"/>
      <c r="W38" s="161"/>
      <c r="X38" s="85"/>
      <c r="Y38" s="85"/>
      <c r="Z38" s="85"/>
    </row>
    <row r="39" spans="1:31" ht="18.95" customHeight="1">
      <c r="A39" s="138" t="s">
        <v>149</v>
      </c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61"/>
      <c r="X39" s="85"/>
      <c r="Y39" s="85"/>
      <c r="Z39" s="85"/>
    </row>
    <row r="40" spans="1:31" ht="18.95" customHeight="1">
      <c r="A40" s="361" t="s">
        <v>93</v>
      </c>
      <c r="B40" s="361"/>
      <c r="C40" s="361"/>
      <c r="D40" s="361"/>
      <c r="E40" s="361"/>
      <c r="F40" s="361"/>
      <c r="G40" s="361"/>
      <c r="H40" s="361"/>
      <c r="I40" s="361"/>
      <c r="J40" s="361"/>
      <c r="K40" s="361"/>
      <c r="L40" s="361"/>
      <c r="M40" s="361"/>
      <c r="N40" s="361"/>
      <c r="O40" s="361"/>
      <c r="P40" s="361"/>
      <c r="Q40" s="361"/>
      <c r="R40" s="361"/>
      <c r="S40" s="361"/>
      <c r="T40" s="361"/>
      <c r="U40" s="361"/>
      <c r="V40" s="361"/>
      <c r="W40" s="161"/>
      <c r="X40" s="85"/>
      <c r="Y40" s="85"/>
      <c r="Z40" s="85"/>
    </row>
    <row r="41" spans="1:31" ht="17.100000000000001" customHeight="1">
      <c r="V41" s="166"/>
      <c r="W41" s="161"/>
      <c r="X41" s="85"/>
      <c r="Y41" s="85"/>
      <c r="Z41" s="85"/>
    </row>
    <row r="42" spans="1:31" ht="17.100000000000001" customHeight="1">
      <c r="A42" s="85"/>
      <c r="B42" s="85"/>
      <c r="C42" s="85"/>
      <c r="D42" s="85"/>
      <c r="E42" s="85"/>
      <c r="F42" s="85"/>
      <c r="G42" s="85"/>
      <c r="H42" s="85"/>
      <c r="I42" s="85"/>
      <c r="J42" s="85"/>
      <c r="K42" s="85"/>
      <c r="L42" s="85"/>
      <c r="M42" s="85"/>
      <c r="N42" s="85"/>
      <c r="O42" s="85"/>
      <c r="P42" s="85"/>
      <c r="Q42" s="85"/>
      <c r="R42" s="85"/>
      <c r="S42" s="85"/>
      <c r="T42" s="85"/>
      <c r="U42" s="85"/>
      <c r="V42" s="85"/>
      <c r="W42" s="85"/>
      <c r="X42" s="85"/>
      <c r="Y42" s="85"/>
      <c r="Z42" s="85"/>
    </row>
    <row r="43" spans="1:31" ht="17.100000000000001" customHeight="1">
      <c r="A43" s="85"/>
      <c r="B43" s="85"/>
      <c r="C43" s="85"/>
      <c r="D43" s="85"/>
      <c r="E43" s="85"/>
      <c r="F43" s="85"/>
      <c r="G43" s="85"/>
      <c r="H43" s="85"/>
      <c r="I43" s="85"/>
      <c r="J43" s="85"/>
      <c r="K43" s="85"/>
      <c r="L43" s="85"/>
      <c r="M43" s="85"/>
      <c r="N43" s="85"/>
      <c r="O43" s="85"/>
      <c r="P43" s="85"/>
      <c r="Q43" s="85"/>
      <c r="R43" s="85"/>
      <c r="S43" s="85"/>
      <c r="T43" s="85"/>
      <c r="U43" s="85"/>
      <c r="V43" s="85"/>
      <c r="W43" s="85"/>
      <c r="X43" s="85"/>
      <c r="Y43" s="85"/>
      <c r="Z43" s="85"/>
    </row>
    <row r="44" spans="1:31" ht="17.100000000000001" customHeight="1">
      <c r="A44" s="85"/>
      <c r="B44" s="85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85"/>
      <c r="U44" s="85"/>
      <c r="V44" s="85"/>
      <c r="W44" s="85"/>
      <c r="X44" s="85"/>
      <c r="Y44" s="85"/>
      <c r="Z44" s="85"/>
    </row>
    <row r="45" spans="1:31" ht="17.100000000000001" customHeight="1">
      <c r="A45" s="85"/>
      <c r="B45" s="85"/>
      <c r="C45" s="85"/>
      <c r="D45" s="85"/>
      <c r="E45" s="85"/>
      <c r="F45" s="85"/>
      <c r="G45" s="85"/>
      <c r="H45" s="85"/>
      <c r="I45" s="85"/>
      <c r="J45" s="85"/>
      <c r="K45" s="85"/>
      <c r="L45" s="85"/>
      <c r="M45" s="85"/>
      <c r="N45" s="85"/>
      <c r="O45" s="85"/>
      <c r="P45" s="85"/>
      <c r="Q45" s="85"/>
      <c r="R45" s="85"/>
      <c r="S45" s="85"/>
      <c r="T45" s="85"/>
      <c r="U45" s="85"/>
      <c r="V45" s="85"/>
      <c r="W45" s="85"/>
      <c r="X45" s="85"/>
      <c r="Y45" s="85"/>
      <c r="Z45" s="85"/>
    </row>
    <row r="46" spans="1:31" ht="17.100000000000001" customHeight="1">
      <c r="A46" s="85"/>
      <c r="B46" s="85"/>
      <c r="C46" s="85"/>
      <c r="D46" s="85"/>
      <c r="E46" s="85"/>
      <c r="F46" s="85"/>
      <c r="G46" s="85"/>
      <c r="H46" s="85"/>
      <c r="I46" s="85"/>
      <c r="J46" s="85"/>
      <c r="K46" s="85"/>
      <c r="L46" s="85"/>
      <c r="M46" s="85"/>
      <c r="N46" s="85"/>
      <c r="O46" s="85"/>
      <c r="P46" s="85"/>
      <c r="Q46" s="85"/>
      <c r="R46" s="85"/>
      <c r="S46" s="85"/>
      <c r="T46" s="85"/>
      <c r="U46" s="85"/>
      <c r="V46" s="85"/>
      <c r="W46" s="85"/>
      <c r="X46" s="85"/>
      <c r="Y46" s="85"/>
      <c r="Z46" s="85"/>
    </row>
    <row r="47" spans="1:31" ht="17.100000000000001" customHeight="1">
      <c r="A47" s="85"/>
      <c r="B47" s="85"/>
      <c r="C47" s="85"/>
      <c r="D47" s="85"/>
      <c r="E47" s="85"/>
      <c r="F47" s="85"/>
      <c r="G47" s="85"/>
      <c r="H47" s="85"/>
      <c r="I47" s="85"/>
      <c r="J47" s="85"/>
      <c r="K47" s="85"/>
      <c r="L47" s="85"/>
      <c r="M47" s="85"/>
      <c r="N47" s="85"/>
      <c r="O47" s="85"/>
      <c r="P47" s="85"/>
      <c r="Q47" s="85"/>
      <c r="R47" s="85"/>
      <c r="S47" s="85"/>
      <c r="T47" s="85"/>
      <c r="U47" s="85"/>
      <c r="V47" s="85"/>
      <c r="W47" s="85"/>
      <c r="X47" s="85"/>
      <c r="Y47" s="85"/>
      <c r="Z47" s="85"/>
    </row>
    <row r="48" spans="1:31" ht="17.100000000000001" customHeight="1">
      <c r="A48" s="85"/>
      <c r="B48" s="85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85"/>
      <c r="U48" s="85"/>
      <c r="V48" s="85"/>
      <c r="W48" s="85"/>
      <c r="X48" s="85"/>
      <c r="Y48" s="85"/>
      <c r="Z48" s="85"/>
    </row>
    <row r="49" spans="1:26" ht="17.100000000000001" customHeight="1">
      <c r="A49" s="85"/>
      <c r="B49" s="85"/>
      <c r="C49" s="85"/>
      <c r="D49" s="85"/>
      <c r="E49" s="85"/>
      <c r="F49" s="85"/>
      <c r="G49" s="85"/>
      <c r="H49" s="85"/>
      <c r="I49" s="85"/>
      <c r="J49" s="85"/>
      <c r="K49" s="85"/>
      <c r="L49" s="85"/>
      <c r="M49" s="85"/>
      <c r="N49" s="85"/>
      <c r="O49" s="85"/>
      <c r="P49" s="85"/>
      <c r="Q49" s="85"/>
      <c r="R49" s="85"/>
      <c r="S49" s="85"/>
      <c r="T49" s="85"/>
      <c r="U49" s="85"/>
      <c r="V49" s="85"/>
      <c r="W49" s="85"/>
      <c r="X49" s="85"/>
      <c r="Y49" s="85"/>
      <c r="Z49" s="85"/>
    </row>
    <row r="50" spans="1:26" ht="17.100000000000001" customHeight="1">
      <c r="A50" s="85"/>
      <c r="B50" s="85"/>
      <c r="C50" s="85"/>
      <c r="D50" s="85"/>
      <c r="E50" s="85"/>
      <c r="F50" s="85"/>
      <c r="G50" s="85"/>
      <c r="H50" s="85"/>
      <c r="I50" s="85"/>
      <c r="J50" s="85"/>
      <c r="K50" s="85"/>
      <c r="L50" s="85"/>
      <c r="M50" s="85"/>
      <c r="N50" s="85"/>
      <c r="O50" s="85"/>
      <c r="P50" s="85"/>
      <c r="Q50" s="85"/>
      <c r="R50" s="85"/>
      <c r="S50" s="85"/>
      <c r="T50" s="85"/>
      <c r="U50" s="85"/>
      <c r="V50" s="85"/>
      <c r="W50" s="85"/>
      <c r="X50" s="85"/>
      <c r="Y50" s="85"/>
      <c r="Z50" s="85"/>
    </row>
    <row r="51" spans="1:26" ht="17.100000000000001" customHeight="1">
      <c r="A51" s="85"/>
      <c r="B51" s="85"/>
      <c r="C51" s="85"/>
      <c r="D51" s="85"/>
      <c r="E51" s="85"/>
      <c r="F51" s="85"/>
      <c r="G51" s="85"/>
      <c r="H51" s="85"/>
      <c r="I51" s="85"/>
      <c r="J51" s="85"/>
      <c r="K51" s="85"/>
      <c r="L51" s="85"/>
      <c r="M51" s="85"/>
      <c r="N51" s="85"/>
      <c r="O51" s="85"/>
      <c r="P51" s="85"/>
      <c r="Q51" s="85"/>
      <c r="R51" s="85"/>
      <c r="S51" s="85"/>
      <c r="T51" s="85"/>
      <c r="U51" s="85"/>
      <c r="V51" s="85"/>
      <c r="W51" s="85"/>
      <c r="X51" s="85"/>
      <c r="Y51" s="85"/>
      <c r="Z51" s="85"/>
    </row>
    <row r="52" spans="1:26" ht="17.100000000000001" customHeight="1">
      <c r="A52" s="85"/>
      <c r="B52" s="85"/>
      <c r="C52" s="85"/>
      <c r="D52" s="85"/>
      <c r="E52" s="85"/>
      <c r="F52" s="85"/>
      <c r="G52" s="85"/>
      <c r="H52" s="85"/>
      <c r="I52" s="85"/>
      <c r="J52" s="85"/>
      <c r="K52" s="85"/>
      <c r="L52" s="85"/>
      <c r="M52" s="85"/>
      <c r="N52" s="85"/>
      <c r="O52" s="85"/>
      <c r="P52" s="85"/>
      <c r="Q52" s="85"/>
      <c r="R52" s="85"/>
      <c r="S52" s="85"/>
      <c r="T52" s="85"/>
      <c r="U52" s="85"/>
      <c r="V52" s="85"/>
      <c r="W52" s="85"/>
      <c r="X52" s="85"/>
      <c r="Y52" s="85"/>
      <c r="Z52" s="85"/>
    </row>
    <row r="53" spans="1:26" ht="17.100000000000001" customHeight="1">
      <c r="A53" s="85"/>
      <c r="B53" s="85"/>
      <c r="C53" s="85"/>
      <c r="D53" s="85"/>
      <c r="E53" s="85"/>
      <c r="F53" s="85"/>
      <c r="G53" s="85"/>
      <c r="H53" s="85"/>
      <c r="I53" s="85"/>
      <c r="J53" s="85"/>
      <c r="K53" s="85"/>
      <c r="L53" s="85"/>
      <c r="M53" s="85"/>
      <c r="N53" s="85"/>
      <c r="O53" s="85"/>
      <c r="P53" s="85"/>
      <c r="Q53" s="85"/>
      <c r="R53" s="85"/>
      <c r="S53" s="85"/>
      <c r="T53" s="85"/>
      <c r="U53" s="85"/>
      <c r="V53" s="85"/>
      <c r="W53" s="85"/>
      <c r="X53" s="85"/>
      <c r="Y53" s="85"/>
      <c r="Z53" s="85"/>
    </row>
    <row r="54" spans="1:26" ht="17.100000000000001" customHeight="1">
      <c r="A54" s="85"/>
      <c r="B54" s="85"/>
      <c r="C54" s="85"/>
      <c r="D54" s="85"/>
      <c r="E54" s="85"/>
      <c r="F54" s="85"/>
      <c r="G54" s="85"/>
      <c r="H54" s="85"/>
      <c r="I54" s="85"/>
      <c r="J54" s="85"/>
      <c r="K54" s="85"/>
      <c r="L54" s="85"/>
      <c r="M54" s="85"/>
      <c r="N54" s="85"/>
      <c r="O54" s="85"/>
      <c r="P54" s="85"/>
      <c r="Q54" s="85"/>
      <c r="R54" s="85"/>
      <c r="S54" s="85"/>
      <c r="T54" s="85"/>
      <c r="U54" s="85"/>
      <c r="V54" s="85"/>
      <c r="W54" s="85"/>
      <c r="X54" s="85"/>
      <c r="Y54" s="85"/>
      <c r="Z54" s="85"/>
    </row>
    <row r="55" spans="1:26" ht="17.100000000000001" customHeight="1">
      <c r="A55" s="85"/>
      <c r="B55" s="85"/>
      <c r="C55" s="85"/>
      <c r="D55" s="85"/>
      <c r="E55" s="85"/>
      <c r="F55" s="85"/>
      <c r="G55" s="85"/>
      <c r="H55" s="85"/>
      <c r="I55" s="85"/>
      <c r="J55" s="85"/>
      <c r="K55" s="85"/>
      <c r="L55" s="85"/>
      <c r="M55" s="85"/>
      <c r="N55" s="85"/>
      <c r="O55" s="85"/>
      <c r="P55" s="85"/>
      <c r="Q55" s="85"/>
      <c r="R55" s="85"/>
      <c r="S55" s="85"/>
      <c r="T55" s="85"/>
      <c r="U55" s="85"/>
      <c r="V55" s="85"/>
      <c r="W55" s="85"/>
      <c r="X55" s="85"/>
      <c r="Y55" s="85"/>
      <c r="Z55" s="85"/>
    </row>
    <row r="56" spans="1:26" ht="17.100000000000001" customHeight="1">
      <c r="A56" s="85"/>
      <c r="B56" s="85"/>
      <c r="C56" s="85"/>
      <c r="D56" s="85"/>
      <c r="E56" s="85"/>
      <c r="F56" s="85"/>
      <c r="G56" s="85"/>
      <c r="H56" s="85"/>
      <c r="I56" s="85"/>
      <c r="J56" s="85"/>
      <c r="K56" s="85"/>
      <c r="L56" s="85"/>
      <c r="M56" s="85"/>
      <c r="N56" s="85"/>
      <c r="O56" s="85"/>
      <c r="P56" s="85"/>
      <c r="Q56" s="85"/>
      <c r="R56" s="85"/>
      <c r="S56" s="85"/>
      <c r="T56" s="85"/>
      <c r="U56" s="85"/>
      <c r="V56" s="85"/>
      <c r="W56" s="85"/>
      <c r="X56" s="85"/>
      <c r="Y56" s="85"/>
      <c r="Z56" s="85"/>
    </row>
    <row r="57" spans="1:26" ht="17.100000000000001" customHeight="1">
      <c r="A57" s="85"/>
      <c r="B57" s="85"/>
      <c r="C57" s="85"/>
      <c r="D57" s="85"/>
      <c r="E57" s="85"/>
      <c r="F57" s="85"/>
      <c r="G57" s="85"/>
      <c r="H57" s="85"/>
      <c r="I57" s="85"/>
      <c r="J57" s="85"/>
      <c r="K57" s="85"/>
      <c r="L57" s="85"/>
      <c r="M57" s="85"/>
      <c r="N57" s="85"/>
      <c r="O57" s="85"/>
      <c r="P57" s="85"/>
      <c r="Q57" s="85"/>
      <c r="R57" s="85"/>
      <c r="S57" s="85"/>
      <c r="T57" s="85"/>
      <c r="U57" s="85"/>
      <c r="V57" s="85"/>
      <c r="W57" s="85"/>
      <c r="X57" s="85"/>
      <c r="Y57" s="85"/>
      <c r="Z57" s="85"/>
    </row>
    <row r="58" spans="1:26" ht="17.100000000000001" customHeight="1">
      <c r="A58" s="85"/>
      <c r="B58" s="85"/>
      <c r="C58" s="85"/>
      <c r="D58" s="85"/>
      <c r="E58" s="85"/>
      <c r="F58" s="85"/>
      <c r="G58" s="85"/>
      <c r="H58" s="85"/>
      <c r="I58" s="85"/>
      <c r="J58" s="85"/>
      <c r="K58" s="85"/>
      <c r="L58" s="85"/>
      <c r="M58" s="85"/>
      <c r="N58" s="85"/>
      <c r="O58" s="85"/>
      <c r="P58" s="85"/>
      <c r="Q58" s="85"/>
      <c r="R58" s="85"/>
      <c r="S58" s="85"/>
      <c r="T58" s="85"/>
      <c r="U58" s="85"/>
      <c r="V58" s="85"/>
      <c r="W58" s="85"/>
      <c r="X58" s="85"/>
      <c r="Y58" s="85"/>
      <c r="Z58" s="85"/>
    </row>
    <row r="59" spans="1:26" ht="17.100000000000001" customHeight="1">
      <c r="A59" s="85"/>
      <c r="B59" s="85"/>
      <c r="C59" s="85"/>
      <c r="D59" s="85"/>
      <c r="E59" s="85"/>
      <c r="F59" s="85"/>
      <c r="G59" s="85"/>
      <c r="H59" s="85"/>
      <c r="I59" s="85"/>
      <c r="J59" s="85"/>
      <c r="K59" s="85"/>
      <c r="L59" s="85"/>
      <c r="M59" s="85"/>
      <c r="N59" s="85"/>
      <c r="O59" s="85"/>
      <c r="P59" s="85"/>
      <c r="Q59" s="85"/>
      <c r="R59" s="85"/>
      <c r="S59" s="85"/>
      <c r="T59" s="85"/>
      <c r="U59" s="85"/>
      <c r="V59" s="85"/>
      <c r="W59" s="85"/>
      <c r="X59" s="85"/>
      <c r="Y59" s="85"/>
      <c r="Z59" s="85"/>
    </row>
    <row r="60" spans="1:26" ht="17.100000000000001" customHeight="1">
      <c r="A60" s="85"/>
      <c r="B60" s="85"/>
      <c r="C60" s="85"/>
      <c r="D60" s="85"/>
      <c r="E60" s="85"/>
      <c r="F60" s="85"/>
      <c r="G60" s="85"/>
      <c r="H60" s="85"/>
      <c r="I60" s="85"/>
      <c r="J60" s="85"/>
      <c r="K60" s="85"/>
      <c r="L60" s="85"/>
      <c r="M60" s="85"/>
      <c r="N60" s="85"/>
      <c r="O60" s="85"/>
      <c r="P60" s="85"/>
      <c r="Q60" s="85"/>
      <c r="R60" s="85"/>
      <c r="S60" s="85"/>
      <c r="T60" s="85"/>
      <c r="U60" s="85"/>
      <c r="V60" s="85"/>
      <c r="W60" s="85"/>
      <c r="X60" s="85"/>
      <c r="Y60" s="85"/>
      <c r="Z60" s="85"/>
    </row>
    <row r="61" spans="1:26" ht="17.100000000000001" customHeight="1">
      <c r="A61" s="85"/>
      <c r="B61" s="85"/>
      <c r="C61" s="85"/>
      <c r="D61" s="85"/>
      <c r="E61" s="85"/>
      <c r="F61" s="85"/>
      <c r="G61" s="85"/>
      <c r="H61" s="85"/>
      <c r="I61" s="85"/>
      <c r="J61" s="85"/>
      <c r="K61" s="85"/>
      <c r="L61" s="85"/>
      <c r="M61" s="85"/>
      <c r="N61" s="85"/>
      <c r="O61" s="85"/>
      <c r="P61" s="85"/>
      <c r="Q61" s="85"/>
      <c r="R61" s="85"/>
      <c r="S61" s="85"/>
      <c r="T61" s="85"/>
      <c r="U61" s="85"/>
      <c r="V61" s="85"/>
      <c r="W61" s="85"/>
      <c r="X61" s="85"/>
      <c r="Y61" s="85"/>
      <c r="Z61" s="85"/>
    </row>
    <row r="62" spans="1:26" ht="17.100000000000001" customHeight="1">
      <c r="A62" s="85"/>
      <c r="B62" s="85"/>
      <c r="C62" s="85"/>
      <c r="D62" s="85"/>
      <c r="E62" s="85"/>
      <c r="F62" s="85"/>
      <c r="G62" s="85"/>
      <c r="H62" s="85"/>
      <c r="I62" s="85"/>
      <c r="J62" s="85"/>
      <c r="K62" s="85"/>
      <c r="L62" s="85"/>
      <c r="M62" s="85"/>
      <c r="N62" s="85"/>
      <c r="O62" s="85"/>
      <c r="P62" s="85"/>
      <c r="Q62" s="85"/>
      <c r="R62" s="85"/>
      <c r="S62" s="85"/>
      <c r="T62" s="85"/>
      <c r="U62" s="85"/>
      <c r="V62" s="85"/>
      <c r="W62" s="85"/>
      <c r="X62" s="85"/>
      <c r="Y62" s="85"/>
      <c r="Z62" s="85"/>
    </row>
    <row r="63" spans="1:26" ht="17.100000000000001" customHeight="1">
      <c r="A63" s="85"/>
      <c r="B63" s="85"/>
      <c r="C63" s="85"/>
      <c r="D63" s="85"/>
      <c r="E63" s="85"/>
      <c r="F63" s="85"/>
      <c r="G63" s="85"/>
      <c r="H63" s="85"/>
      <c r="I63" s="85"/>
      <c r="J63" s="85"/>
      <c r="K63" s="85"/>
      <c r="L63" s="85"/>
      <c r="M63" s="85"/>
      <c r="N63" s="85"/>
      <c r="O63" s="85"/>
      <c r="P63" s="85"/>
      <c r="Q63" s="85"/>
      <c r="R63" s="85"/>
      <c r="S63" s="85"/>
      <c r="T63" s="85"/>
      <c r="U63" s="85"/>
      <c r="V63" s="85"/>
      <c r="W63" s="85"/>
      <c r="X63" s="85"/>
      <c r="Y63" s="85"/>
      <c r="Z63" s="85"/>
    </row>
    <row r="64" spans="1:26" ht="17.100000000000001" customHeight="1">
      <c r="A64" s="85"/>
      <c r="B64" s="85"/>
      <c r="C64" s="85"/>
      <c r="D64" s="85"/>
      <c r="E64" s="85"/>
      <c r="F64" s="85"/>
      <c r="G64" s="85"/>
      <c r="H64" s="85"/>
      <c r="I64" s="85"/>
      <c r="J64" s="85"/>
      <c r="K64" s="85"/>
      <c r="L64" s="85"/>
      <c r="M64" s="85"/>
      <c r="N64" s="85"/>
      <c r="O64" s="85"/>
      <c r="P64" s="85"/>
      <c r="Q64" s="85"/>
      <c r="R64" s="85"/>
      <c r="S64" s="85"/>
      <c r="T64" s="85"/>
      <c r="U64" s="85"/>
      <c r="V64" s="85"/>
      <c r="W64" s="85"/>
      <c r="X64" s="85"/>
      <c r="Y64" s="85"/>
      <c r="Z64" s="85"/>
    </row>
    <row r="65" spans="1:26" ht="17.100000000000001" customHeight="1">
      <c r="A65" s="85"/>
      <c r="B65" s="85"/>
      <c r="C65" s="85"/>
      <c r="D65" s="85"/>
      <c r="E65" s="85"/>
      <c r="F65" s="85"/>
      <c r="G65" s="85"/>
      <c r="H65" s="85"/>
      <c r="I65" s="85"/>
      <c r="J65" s="85"/>
      <c r="K65" s="85"/>
      <c r="L65" s="85"/>
      <c r="M65" s="85"/>
      <c r="N65" s="85"/>
      <c r="O65" s="85"/>
      <c r="P65" s="85"/>
      <c r="Q65" s="85"/>
      <c r="R65" s="85"/>
      <c r="S65" s="85"/>
      <c r="T65" s="85"/>
      <c r="U65" s="85"/>
      <c r="V65" s="85"/>
      <c r="W65" s="85"/>
      <c r="X65" s="85"/>
      <c r="Y65" s="85"/>
      <c r="Z65" s="85"/>
    </row>
    <row r="66" spans="1:26" ht="17.100000000000001" customHeight="1">
      <c r="A66" s="85"/>
      <c r="B66" s="85"/>
      <c r="C66" s="85"/>
      <c r="D66" s="85"/>
      <c r="E66" s="85"/>
      <c r="F66" s="85"/>
      <c r="G66" s="85"/>
      <c r="H66" s="85"/>
      <c r="I66" s="85"/>
      <c r="J66" s="85"/>
      <c r="K66" s="85"/>
      <c r="L66" s="85"/>
      <c r="M66" s="85"/>
      <c r="N66" s="85"/>
      <c r="O66" s="85"/>
      <c r="P66" s="85"/>
      <c r="Q66" s="85"/>
      <c r="R66" s="85"/>
      <c r="S66" s="85"/>
      <c r="T66" s="85"/>
      <c r="U66" s="85"/>
      <c r="V66" s="85"/>
      <c r="W66" s="85"/>
      <c r="X66" s="85"/>
      <c r="Y66" s="85"/>
      <c r="Z66" s="85"/>
    </row>
    <row r="67" spans="1:26" ht="17.100000000000001" customHeight="1">
      <c r="A67" s="85"/>
      <c r="B67" s="85"/>
      <c r="C67" s="85"/>
      <c r="D67" s="85"/>
      <c r="E67" s="85"/>
      <c r="F67" s="85"/>
      <c r="G67" s="85"/>
      <c r="H67" s="85"/>
      <c r="I67" s="85"/>
      <c r="J67" s="85"/>
      <c r="K67" s="85"/>
      <c r="L67" s="85"/>
      <c r="M67" s="85"/>
      <c r="N67" s="85"/>
      <c r="O67" s="85"/>
      <c r="P67" s="85"/>
      <c r="Q67" s="85"/>
      <c r="R67" s="85"/>
      <c r="S67" s="85"/>
      <c r="T67" s="85"/>
      <c r="U67" s="85"/>
      <c r="V67" s="85"/>
      <c r="W67" s="85"/>
      <c r="X67" s="85"/>
      <c r="Y67" s="85"/>
      <c r="Z67" s="85"/>
    </row>
    <row r="68" spans="1:26" ht="17.100000000000001" customHeight="1">
      <c r="A68" s="85"/>
      <c r="B68" s="85"/>
      <c r="C68" s="85"/>
      <c r="D68" s="85"/>
      <c r="E68" s="85"/>
      <c r="F68" s="85"/>
      <c r="G68" s="85"/>
      <c r="H68" s="85"/>
      <c r="I68" s="85"/>
      <c r="J68" s="85"/>
      <c r="K68" s="85"/>
      <c r="L68" s="85"/>
      <c r="M68" s="85"/>
      <c r="N68" s="85"/>
      <c r="O68" s="85"/>
      <c r="P68" s="85"/>
      <c r="Q68" s="85"/>
      <c r="R68" s="85"/>
      <c r="S68" s="85"/>
      <c r="T68" s="85"/>
      <c r="U68" s="85"/>
      <c r="V68" s="85"/>
      <c r="W68" s="85"/>
      <c r="X68" s="85"/>
      <c r="Y68" s="85"/>
      <c r="Z68" s="85"/>
    </row>
    <row r="69" spans="1:26" ht="17.100000000000001" customHeight="1">
      <c r="A69" s="85"/>
      <c r="B69" s="85"/>
      <c r="C69" s="85"/>
      <c r="D69" s="85"/>
      <c r="E69" s="85"/>
      <c r="F69" s="85"/>
      <c r="G69" s="85"/>
      <c r="H69" s="85"/>
      <c r="I69" s="85"/>
      <c r="J69" s="85"/>
      <c r="K69" s="85"/>
      <c r="L69" s="85"/>
      <c r="M69" s="85"/>
      <c r="N69" s="85"/>
      <c r="O69" s="85"/>
      <c r="P69" s="85"/>
      <c r="Q69" s="85"/>
      <c r="R69" s="85"/>
      <c r="S69" s="85"/>
      <c r="T69" s="85"/>
      <c r="U69" s="85"/>
      <c r="V69" s="85"/>
      <c r="W69" s="85"/>
      <c r="X69" s="85"/>
      <c r="Y69" s="85"/>
      <c r="Z69" s="85"/>
    </row>
    <row r="70" spans="1:26" ht="17.100000000000001" customHeight="1">
      <c r="A70" s="85"/>
      <c r="B70" s="85"/>
      <c r="C70" s="85"/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85"/>
      <c r="U70" s="85"/>
      <c r="V70" s="85"/>
      <c r="W70" s="85"/>
      <c r="X70" s="85"/>
      <c r="Y70" s="85"/>
      <c r="Z70" s="85"/>
    </row>
    <row r="71" spans="1:26" ht="17.100000000000001" customHeight="1">
      <c r="A71" s="85"/>
      <c r="B71" s="85"/>
      <c r="C71" s="85"/>
      <c r="D71" s="85"/>
      <c r="E71" s="85"/>
      <c r="F71" s="85"/>
      <c r="G71" s="85"/>
      <c r="H71" s="85"/>
      <c r="I71" s="85"/>
      <c r="J71" s="85"/>
      <c r="K71" s="85"/>
      <c r="L71" s="85"/>
      <c r="M71" s="85"/>
      <c r="N71" s="85"/>
      <c r="O71" s="85"/>
      <c r="P71" s="85"/>
      <c r="Q71" s="85"/>
      <c r="R71" s="85"/>
      <c r="S71" s="85"/>
      <c r="T71" s="85"/>
      <c r="U71" s="85"/>
      <c r="V71" s="85"/>
      <c r="W71" s="85"/>
      <c r="X71" s="85"/>
      <c r="Y71" s="85"/>
      <c r="Z71" s="85"/>
    </row>
    <row r="72" spans="1:26" ht="17.100000000000001" customHeight="1">
      <c r="A72" s="85"/>
      <c r="B72" s="85"/>
      <c r="C72" s="85"/>
      <c r="D72" s="85"/>
      <c r="E72" s="85"/>
      <c r="F72" s="85"/>
      <c r="G72" s="85"/>
      <c r="H72" s="85"/>
      <c r="I72" s="85"/>
      <c r="J72" s="85"/>
      <c r="K72" s="85"/>
      <c r="L72" s="85"/>
      <c r="M72" s="85"/>
      <c r="N72" s="85"/>
      <c r="O72" s="85"/>
      <c r="P72" s="85"/>
      <c r="Q72" s="85"/>
      <c r="R72" s="85"/>
      <c r="S72" s="85"/>
      <c r="T72" s="85"/>
      <c r="U72" s="85"/>
      <c r="V72" s="85"/>
      <c r="W72" s="85"/>
      <c r="X72" s="85"/>
      <c r="Y72" s="85"/>
      <c r="Z72" s="85"/>
    </row>
    <row r="73" spans="1:26" ht="17.100000000000001" customHeight="1">
      <c r="A73" s="85"/>
      <c r="B73" s="85"/>
      <c r="C73" s="85"/>
      <c r="D73" s="85"/>
      <c r="E73" s="85"/>
      <c r="F73" s="85"/>
      <c r="G73" s="85"/>
      <c r="H73" s="85"/>
      <c r="I73" s="85"/>
      <c r="J73" s="85"/>
      <c r="K73" s="85"/>
      <c r="L73" s="85"/>
      <c r="M73" s="85"/>
      <c r="N73" s="85"/>
      <c r="O73" s="85"/>
      <c r="P73" s="85"/>
      <c r="Q73" s="85"/>
      <c r="R73" s="85"/>
      <c r="S73" s="85"/>
      <c r="T73" s="85"/>
      <c r="U73" s="85"/>
      <c r="V73" s="85"/>
      <c r="W73" s="85"/>
      <c r="X73" s="85"/>
      <c r="Y73" s="85"/>
      <c r="Z73" s="85"/>
    </row>
    <row r="74" spans="1:26" ht="17.100000000000001" customHeight="1">
      <c r="A74" s="85"/>
      <c r="B74" s="85"/>
      <c r="C74" s="85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85"/>
      <c r="U74" s="85"/>
      <c r="V74" s="85"/>
      <c r="W74" s="85"/>
      <c r="X74" s="85"/>
      <c r="Y74" s="85"/>
      <c r="Z74" s="85"/>
    </row>
    <row r="75" spans="1:26" ht="17.100000000000001" customHeight="1">
      <c r="A75" s="85"/>
      <c r="B75" s="85"/>
      <c r="C75" s="85"/>
      <c r="D75" s="85"/>
      <c r="E75" s="85"/>
      <c r="F75" s="85"/>
      <c r="G75" s="85"/>
      <c r="H75" s="85"/>
      <c r="I75" s="85"/>
      <c r="J75" s="85"/>
      <c r="K75" s="85"/>
      <c r="L75" s="85"/>
      <c r="M75" s="85"/>
      <c r="N75" s="85"/>
      <c r="O75" s="85"/>
      <c r="P75" s="85"/>
      <c r="Q75" s="85"/>
      <c r="R75" s="85"/>
      <c r="S75" s="85"/>
      <c r="T75" s="85"/>
      <c r="U75" s="85"/>
      <c r="V75" s="85"/>
      <c r="W75" s="85"/>
      <c r="X75" s="85"/>
      <c r="Y75" s="85"/>
      <c r="Z75" s="85"/>
    </row>
    <row r="76" spans="1:26" ht="17.100000000000001" customHeight="1">
      <c r="A76" s="85"/>
      <c r="B76" s="85"/>
      <c r="C76" s="85"/>
      <c r="D76" s="85"/>
      <c r="E76" s="85"/>
      <c r="F76" s="85"/>
      <c r="G76" s="85"/>
      <c r="H76" s="85"/>
      <c r="I76" s="85"/>
      <c r="J76" s="85"/>
      <c r="K76" s="85"/>
      <c r="L76" s="85"/>
      <c r="M76" s="85"/>
      <c r="N76" s="85"/>
      <c r="O76" s="85"/>
      <c r="P76" s="85"/>
      <c r="Q76" s="85"/>
      <c r="R76" s="85"/>
      <c r="S76" s="85"/>
      <c r="T76" s="85"/>
      <c r="U76" s="85"/>
      <c r="V76" s="85"/>
      <c r="W76" s="85"/>
      <c r="X76" s="85"/>
      <c r="Y76" s="85"/>
      <c r="Z76" s="85"/>
    </row>
    <row r="77" spans="1:26" ht="17.100000000000001" customHeight="1">
      <c r="A77" s="85"/>
      <c r="B77" s="85"/>
      <c r="C77" s="85"/>
      <c r="D77" s="85"/>
      <c r="E77" s="85"/>
      <c r="F77" s="85"/>
      <c r="G77" s="85"/>
      <c r="H77" s="85"/>
      <c r="I77" s="85"/>
      <c r="J77" s="85"/>
      <c r="K77" s="85"/>
      <c r="L77" s="85"/>
      <c r="M77" s="85"/>
      <c r="N77" s="85"/>
      <c r="O77" s="85"/>
      <c r="P77" s="85"/>
      <c r="Q77" s="85"/>
      <c r="R77" s="85"/>
      <c r="S77" s="85"/>
      <c r="T77" s="85"/>
      <c r="U77" s="85"/>
      <c r="V77" s="85"/>
      <c r="W77" s="85"/>
      <c r="X77" s="85"/>
      <c r="Y77" s="85"/>
      <c r="Z77" s="85"/>
    </row>
    <row r="78" spans="1:26" ht="17.100000000000001" customHeight="1">
      <c r="A78" s="85"/>
      <c r="B78" s="86"/>
      <c r="C78" s="85"/>
      <c r="D78" s="85"/>
      <c r="E78" s="85"/>
      <c r="F78" s="85"/>
      <c r="G78" s="85"/>
      <c r="H78" s="89"/>
      <c r="I78" s="89"/>
      <c r="J78" s="89"/>
      <c r="K78" s="89"/>
      <c r="L78" s="89"/>
      <c r="M78" s="89"/>
      <c r="N78" s="89"/>
      <c r="O78" s="89"/>
      <c r="P78" s="89"/>
      <c r="Q78" s="89"/>
      <c r="R78" s="89"/>
      <c r="S78" s="89"/>
      <c r="T78" s="90"/>
      <c r="U78" s="90"/>
      <c r="V78" s="85"/>
      <c r="W78" s="85"/>
      <c r="X78" s="85"/>
      <c r="Y78" s="85"/>
      <c r="Z78" s="85"/>
    </row>
    <row r="79" spans="1:26" ht="17.100000000000001" customHeight="1">
      <c r="A79" s="85"/>
      <c r="B79" s="85"/>
      <c r="C79" s="380"/>
      <c r="D79" s="380"/>
      <c r="E79" s="380"/>
      <c r="F79" s="380"/>
      <c r="G79" s="380"/>
      <c r="H79" s="380"/>
      <c r="I79" s="380"/>
      <c r="J79" s="380"/>
      <c r="K79" s="380"/>
      <c r="L79" s="380"/>
      <c r="M79" s="380"/>
      <c r="N79" s="380"/>
      <c r="O79" s="380"/>
      <c r="P79" s="380"/>
      <c r="Q79" s="380"/>
      <c r="R79" s="380"/>
      <c r="S79" s="380"/>
      <c r="T79" s="380"/>
      <c r="U79" s="380"/>
      <c r="V79" s="85"/>
      <c r="W79" s="85"/>
      <c r="X79" s="85"/>
      <c r="Y79" s="85"/>
      <c r="Z79" s="85"/>
    </row>
    <row r="80" spans="1:26" ht="17.100000000000001" customHeight="1">
      <c r="A80" s="379"/>
      <c r="B80" s="379"/>
      <c r="C80" s="379"/>
      <c r="D80" s="379"/>
      <c r="E80" s="379"/>
      <c r="F80" s="379"/>
      <c r="G80" s="379"/>
      <c r="H80" s="379"/>
      <c r="I80" s="379"/>
      <c r="J80" s="379"/>
      <c r="K80" s="379"/>
      <c r="L80" s="379"/>
      <c r="M80" s="379"/>
      <c r="N80" s="379"/>
      <c r="O80" s="379"/>
      <c r="P80" s="379"/>
      <c r="Q80" s="379"/>
      <c r="R80" s="379"/>
      <c r="S80" s="379"/>
      <c r="T80" s="379"/>
      <c r="U80" s="379"/>
      <c r="V80" s="85"/>
      <c r="W80" s="85"/>
      <c r="X80" s="85"/>
      <c r="Y80" s="85"/>
      <c r="Z80" s="85"/>
    </row>
    <row r="81" spans="1:26" ht="17.100000000000001" customHeight="1">
      <c r="A81" s="85"/>
      <c r="B81" s="85"/>
      <c r="C81" s="85"/>
      <c r="D81" s="85"/>
      <c r="E81" s="85"/>
      <c r="F81" s="85"/>
      <c r="G81" s="85"/>
      <c r="H81" s="85"/>
      <c r="I81" s="85"/>
      <c r="J81" s="85"/>
      <c r="K81" s="85"/>
      <c r="L81" s="85"/>
      <c r="M81" s="85"/>
      <c r="N81" s="85"/>
      <c r="O81" s="85"/>
      <c r="P81" s="85"/>
      <c r="Q81" s="85"/>
      <c r="R81" s="85"/>
      <c r="S81" s="85"/>
      <c r="T81" s="85"/>
      <c r="U81" s="85"/>
      <c r="V81" s="85"/>
      <c r="W81" s="85"/>
      <c r="X81" s="85"/>
      <c r="Y81" s="85"/>
      <c r="Z81" s="85"/>
    </row>
    <row r="82" spans="1:26" ht="17.100000000000001" customHeight="1">
      <c r="A82" s="85"/>
      <c r="B82" s="85"/>
      <c r="C82" s="85"/>
      <c r="D82" s="85"/>
      <c r="E82" s="85"/>
      <c r="F82" s="85"/>
      <c r="G82" s="85"/>
      <c r="H82" s="85"/>
      <c r="I82" s="85"/>
      <c r="J82" s="85"/>
      <c r="K82" s="85"/>
      <c r="L82" s="85"/>
      <c r="M82" s="85"/>
      <c r="N82" s="85"/>
      <c r="O82" s="85"/>
      <c r="P82" s="85"/>
      <c r="Q82" s="85"/>
      <c r="R82" s="85"/>
      <c r="S82" s="85"/>
      <c r="T82" s="85"/>
      <c r="U82" s="85"/>
      <c r="V82" s="85"/>
      <c r="W82" s="85"/>
      <c r="X82" s="85"/>
      <c r="Y82" s="85"/>
      <c r="Z82" s="85"/>
    </row>
    <row r="83" spans="1:26" ht="17.100000000000001" customHeight="1">
      <c r="A83" s="85"/>
      <c r="B83" s="85"/>
      <c r="C83" s="85"/>
      <c r="D83" s="85"/>
      <c r="E83" s="85"/>
      <c r="F83" s="85"/>
      <c r="G83" s="85"/>
      <c r="H83" s="85"/>
      <c r="I83" s="85"/>
      <c r="J83" s="85"/>
      <c r="K83" s="85"/>
      <c r="L83" s="85"/>
      <c r="M83" s="85"/>
      <c r="N83" s="85"/>
      <c r="O83" s="85"/>
      <c r="P83" s="85"/>
      <c r="Q83" s="85"/>
      <c r="R83" s="85"/>
      <c r="S83" s="85"/>
      <c r="T83" s="85"/>
      <c r="U83" s="85"/>
      <c r="V83" s="85"/>
      <c r="W83" s="85"/>
      <c r="X83" s="85"/>
      <c r="Y83" s="85"/>
      <c r="Z83" s="85"/>
    </row>
    <row r="84" spans="1:26" ht="17.100000000000001" customHeight="1">
      <c r="A84" s="85"/>
      <c r="B84" s="85"/>
      <c r="C84" s="85"/>
      <c r="D84" s="85"/>
      <c r="E84" s="85"/>
      <c r="F84" s="85"/>
      <c r="G84" s="85"/>
      <c r="H84" s="85"/>
      <c r="I84" s="85"/>
      <c r="J84" s="85"/>
      <c r="K84" s="85"/>
      <c r="L84" s="85"/>
      <c r="M84" s="85"/>
      <c r="N84" s="85"/>
      <c r="O84" s="85"/>
      <c r="P84" s="85"/>
      <c r="Q84" s="85"/>
      <c r="R84" s="85"/>
      <c r="S84" s="85"/>
      <c r="T84" s="85"/>
      <c r="U84" s="85"/>
      <c r="V84" s="85"/>
      <c r="W84" s="85"/>
      <c r="X84" s="85"/>
      <c r="Y84" s="85"/>
      <c r="Z84" s="85"/>
    </row>
    <row r="85" spans="1:26" ht="17.100000000000001" customHeight="1">
      <c r="A85" s="85"/>
      <c r="B85" s="85"/>
      <c r="C85" s="85"/>
      <c r="D85" s="85"/>
      <c r="E85" s="85"/>
      <c r="F85" s="85"/>
      <c r="G85" s="85"/>
      <c r="H85" s="85"/>
      <c r="I85" s="85"/>
      <c r="J85" s="85"/>
      <c r="K85" s="85"/>
      <c r="L85" s="85"/>
      <c r="M85" s="85"/>
      <c r="N85" s="85"/>
      <c r="O85" s="85"/>
      <c r="P85" s="85"/>
      <c r="Q85" s="85"/>
      <c r="R85" s="85"/>
      <c r="S85" s="85"/>
      <c r="T85" s="85"/>
      <c r="U85" s="85"/>
      <c r="V85" s="85"/>
      <c r="W85" s="85"/>
      <c r="X85" s="85"/>
      <c r="Y85" s="85"/>
      <c r="Z85" s="85"/>
    </row>
    <row r="86" spans="1:26" ht="17.100000000000001" customHeight="1">
      <c r="A86" s="85"/>
      <c r="B86" s="85"/>
      <c r="C86" s="85"/>
      <c r="D86" s="85"/>
      <c r="E86" s="85"/>
      <c r="F86" s="85"/>
      <c r="G86" s="85"/>
      <c r="H86" s="85"/>
      <c r="I86" s="85"/>
      <c r="J86" s="85"/>
      <c r="K86" s="85"/>
      <c r="L86" s="85"/>
      <c r="M86" s="85"/>
      <c r="N86" s="85"/>
      <c r="O86" s="85"/>
      <c r="P86" s="85"/>
      <c r="Q86" s="85"/>
      <c r="R86" s="85"/>
      <c r="S86" s="85"/>
      <c r="T86" s="85"/>
      <c r="U86" s="85"/>
      <c r="V86" s="85"/>
      <c r="W86" s="85"/>
      <c r="X86" s="85"/>
      <c r="Y86" s="85"/>
      <c r="Z86" s="85"/>
    </row>
    <row r="87" spans="1:26" ht="17.100000000000001" customHeight="1">
      <c r="A87" s="85"/>
      <c r="B87" s="85"/>
      <c r="C87" s="85"/>
      <c r="D87" s="85"/>
      <c r="E87" s="85"/>
      <c r="F87" s="85"/>
      <c r="G87" s="85"/>
      <c r="H87" s="85"/>
      <c r="I87" s="85"/>
      <c r="J87" s="85"/>
      <c r="K87" s="85"/>
      <c r="L87" s="85"/>
      <c r="M87" s="85"/>
      <c r="N87" s="85"/>
      <c r="O87" s="85"/>
      <c r="P87" s="85"/>
      <c r="Q87" s="85"/>
      <c r="R87" s="85"/>
      <c r="S87" s="85"/>
      <c r="T87" s="85"/>
      <c r="U87" s="85"/>
      <c r="V87" s="85"/>
      <c r="W87" s="85"/>
      <c r="X87" s="85"/>
      <c r="Y87" s="85"/>
      <c r="Z87" s="85"/>
    </row>
    <row r="88" spans="1:26" ht="17.100000000000001" customHeight="1">
      <c r="A88" s="85"/>
      <c r="B88" s="85"/>
      <c r="C88" s="85"/>
      <c r="D88" s="85"/>
      <c r="E88" s="85"/>
      <c r="F88" s="85"/>
      <c r="G88" s="85"/>
      <c r="H88" s="85"/>
      <c r="I88" s="85"/>
      <c r="J88" s="85"/>
      <c r="K88" s="85"/>
      <c r="L88" s="85"/>
      <c r="M88" s="85"/>
      <c r="N88" s="85"/>
      <c r="O88" s="85"/>
      <c r="P88" s="85"/>
      <c r="Q88" s="85"/>
      <c r="R88" s="85"/>
      <c r="S88" s="85"/>
      <c r="T88" s="85"/>
      <c r="U88" s="85"/>
      <c r="V88" s="85"/>
      <c r="W88" s="85"/>
      <c r="X88" s="85"/>
      <c r="Y88" s="85"/>
      <c r="Z88" s="85"/>
    </row>
    <row r="89" spans="1:26" ht="17.100000000000001" customHeight="1">
      <c r="A89" s="85"/>
      <c r="B89" s="85"/>
      <c r="C89" s="85"/>
      <c r="D89" s="85"/>
      <c r="E89" s="85"/>
      <c r="F89" s="85"/>
      <c r="G89" s="85"/>
      <c r="H89" s="85"/>
      <c r="I89" s="85"/>
      <c r="J89" s="85"/>
      <c r="K89" s="85"/>
      <c r="L89" s="85"/>
      <c r="M89" s="85"/>
      <c r="N89" s="85"/>
      <c r="O89" s="85"/>
      <c r="P89" s="85"/>
      <c r="Q89" s="85"/>
      <c r="R89" s="85"/>
      <c r="S89" s="85"/>
      <c r="T89" s="85"/>
      <c r="U89" s="85"/>
      <c r="V89" s="85"/>
      <c r="W89" s="85"/>
      <c r="X89" s="85"/>
      <c r="Y89" s="85"/>
      <c r="Z89" s="85"/>
    </row>
    <row r="90" spans="1:26" ht="17.100000000000001" customHeight="1">
      <c r="A90" s="85"/>
      <c r="B90" s="85"/>
      <c r="C90" s="85"/>
      <c r="D90" s="85"/>
      <c r="E90" s="85"/>
      <c r="F90" s="85"/>
      <c r="G90" s="85"/>
      <c r="H90" s="85"/>
      <c r="I90" s="85"/>
      <c r="J90" s="85"/>
      <c r="K90" s="85"/>
      <c r="L90" s="85"/>
      <c r="M90" s="85"/>
      <c r="N90" s="85"/>
      <c r="O90" s="85"/>
      <c r="P90" s="85"/>
      <c r="Q90" s="85"/>
      <c r="R90" s="85"/>
      <c r="S90" s="85"/>
      <c r="T90" s="85"/>
      <c r="U90" s="85"/>
      <c r="V90" s="85"/>
      <c r="W90" s="85"/>
      <c r="X90" s="85"/>
      <c r="Y90" s="85"/>
      <c r="Z90" s="85"/>
    </row>
    <row r="91" spans="1:26" ht="17.100000000000001" customHeight="1">
      <c r="A91" s="85"/>
      <c r="B91" s="85"/>
      <c r="C91" s="85"/>
      <c r="D91" s="85"/>
      <c r="E91" s="85"/>
      <c r="F91" s="85"/>
      <c r="G91" s="85"/>
      <c r="H91" s="85"/>
      <c r="I91" s="85"/>
      <c r="J91" s="85"/>
      <c r="K91" s="85"/>
      <c r="L91" s="85"/>
      <c r="M91" s="85"/>
      <c r="N91" s="85"/>
      <c r="O91" s="85"/>
      <c r="P91" s="85"/>
      <c r="Q91" s="85"/>
      <c r="R91" s="85"/>
      <c r="S91" s="85"/>
      <c r="T91" s="85"/>
      <c r="U91" s="85"/>
      <c r="V91" s="85"/>
      <c r="W91" s="85"/>
      <c r="X91" s="85"/>
      <c r="Y91" s="85"/>
      <c r="Z91" s="85"/>
    </row>
    <row r="92" spans="1:26" ht="17.100000000000001" customHeight="1">
      <c r="A92" s="85"/>
      <c r="B92" s="85"/>
      <c r="C92" s="85"/>
      <c r="D92" s="85"/>
      <c r="E92" s="85"/>
      <c r="F92" s="85"/>
      <c r="G92" s="85"/>
      <c r="H92" s="85"/>
      <c r="I92" s="85"/>
      <c r="J92" s="85"/>
      <c r="K92" s="85"/>
      <c r="L92" s="85"/>
      <c r="M92" s="85"/>
      <c r="N92" s="85"/>
      <c r="O92" s="85"/>
      <c r="P92" s="85"/>
      <c r="Q92" s="85"/>
      <c r="R92" s="85"/>
      <c r="S92" s="85"/>
      <c r="T92" s="85"/>
      <c r="U92" s="85"/>
      <c r="V92" s="85"/>
      <c r="W92" s="85"/>
      <c r="X92" s="85"/>
      <c r="Y92" s="85"/>
      <c r="Z92" s="85"/>
    </row>
    <row r="93" spans="1:26" ht="17.100000000000001" customHeight="1">
      <c r="A93" s="85"/>
      <c r="B93" s="85"/>
      <c r="C93" s="85"/>
      <c r="D93" s="85"/>
      <c r="E93" s="85"/>
      <c r="F93" s="85"/>
      <c r="G93" s="85"/>
      <c r="H93" s="85"/>
      <c r="I93" s="85"/>
      <c r="J93" s="85"/>
      <c r="K93" s="85"/>
      <c r="L93" s="85"/>
      <c r="M93" s="85"/>
      <c r="N93" s="85"/>
      <c r="O93" s="85"/>
      <c r="P93" s="85"/>
      <c r="Q93" s="85"/>
      <c r="R93" s="85"/>
      <c r="S93" s="85"/>
      <c r="T93" s="85"/>
      <c r="U93" s="85"/>
      <c r="V93" s="85"/>
      <c r="W93" s="85"/>
      <c r="X93" s="85"/>
      <c r="Y93" s="85"/>
      <c r="Z93" s="85"/>
    </row>
    <row r="94" spans="1:26" ht="17.100000000000001" customHeight="1">
      <c r="A94" s="85"/>
      <c r="B94" s="85"/>
      <c r="C94" s="85"/>
      <c r="D94" s="85"/>
      <c r="E94" s="85"/>
      <c r="F94" s="85"/>
      <c r="G94" s="85"/>
      <c r="H94" s="85"/>
      <c r="I94" s="85"/>
      <c r="J94" s="85"/>
      <c r="K94" s="85"/>
      <c r="L94" s="85"/>
      <c r="M94" s="85"/>
      <c r="N94" s="85"/>
      <c r="O94" s="85"/>
      <c r="P94" s="85"/>
      <c r="Q94" s="85"/>
      <c r="R94" s="85"/>
      <c r="S94" s="85"/>
      <c r="T94" s="85"/>
      <c r="U94" s="85"/>
      <c r="V94" s="85"/>
      <c r="W94" s="85"/>
      <c r="X94" s="85"/>
      <c r="Y94" s="85"/>
      <c r="Z94" s="85"/>
    </row>
    <row r="95" spans="1:26" ht="17.100000000000001" customHeight="1">
      <c r="A95" s="85"/>
      <c r="B95" s="85"/>
      <c r="C95" s="85"/>
      <c r="D95" s="85"/>
      <c r="E95" s="85"/>
      <c r="F95" s="85"/>
      <c r="G95" s="85"/>
      <c r="H95" s="85"/>
      <c r="I95" s="85"/>
      <c r="J95" s="85"/>
      <c r="K95" s="85"/>
      <c r="L95" s="85"/>
      <c r="M95" s="85"/>
      <c r="N95" s="85"/>
      <c r="O95" s="85"/>
      <c r="P95" s="85"/>
      <c r="Q95" s="85"/>
      <c r="R95" s="85"/>
      <c r="S95" s="85"/>
      <c r="T95" s="85"/>
      <c r="U95" s="85"/>
      <c r="V95" s="85"/>
      <c r="W95" s="85"/>
      <c r="X95" s="85"/>
      <c r="Y95" s="85"/>
      <c r="Z95" s="85"/>
    </row>
    <row r="96" spans="1:26" ht="17.100000000000001" customHeight="1">
      <c r="A96" s="85"/>
      <c r="B96" s="85"/>
      <c r="C96" s="85"/>
      <c r="D96" s="85"/>
      <c r="E96" s="85"/>
      <c r="F96" s="85"/>
      <c r="G96" s="85"/>
      <c r="H96" s="85"/>
      <c r="I96" s="85"/>
      <c r="J96" s="85"/>
      <c r="K96" s="85"/>
      <c r="L96" s="85"/>
      <c r="M96" s="85"/>
      <c r="N96" s="85"/>
      <c r="O96" s="85"/>
      <c r="P96" s="85"/>
      <c r="Q96" s="85"/>
      <c r="R96" s="85"/>
      <c r="S96" s="85"/>
      <c r="T96" s="85"/>
      <c r="U96" s="85"/>
      <c r="V96" s="85"/>
      <c r="W96" s="85"/>
      <c r="X96" s="85"/>
      <c r="Y96" s="85"/>
      <c r="Z96" s="85"/>
    </row>
    <row r="97" spans="1:26" ht="17.100000000000001" customHeight="1">
      <c r="A97" s="85"/>
      <c r="B97" s="85"/>
      <c r="C97" s="85"/>
      <c r="D97" s="85"/>
      <c r="E97" s="85"/>
      <c r="F97" s="85"/>
      <c r="G97" s="85"/>
      <c r="H97" s="85"/>
      <c r="I97" s="85"/>
      <c r="J97" s="85"/>
      <c r="K97" s="85"/>
      <c r="L97" s="85"/>
      <c r="M97" s="85"/>
      <c r="N97" s="85"/>
      <c r="O97" s="85"/>
      <c r="P97" s="85"/>
      <c r="Q97" s="85"/>
      <c r="R97" s="85"/>
      <c r="S97" s="85"/>
      <c r="T97" s="85"/>
      <c r="U97" s="85"/>
      <c r="V97" s="85"/>
      <c r="W97" s="85"/>
      <c r="X97" s="85"/>
      <c r="Y97" s="85"/>
      <c r="Z97" s="85"/>
    </row>
    <row r="98" spans="1:26" ht="17.100000000000001" customHeight="1">
      <c r="A98" s="85"/>
      <c r="B98" s="85"/>
      <c r="C98" s="85"/>
      <c r="D98" s="85"/>
      <c r="E98" s="85"/>
      <c r="F98" s="85"/>
      <c r="G98" s="85"/>
      <c r="H98" s="85"/>
      <c r="I98" s="85"/>
      <c r="J98" s="85"/>
      <c r="K98" s="85"/>
      <c r="L98" s="85"/>
      <c r="M98" s="85"/>
      <c r="N98" s="85"/>
      <c r="O98" s="85"/>
      <c r="P98" s="85"/>
      <c r="Q98" s="85"/>
      <c r="R98" s="85"/>
      <c r="S98" s="85"/>
      <c r="T98" s="85"/>
      <c r="U98" s="85"/>
      <c r="V98" s="85"/>
      <c r="W98" s="85"/>
      <c r="X98" s="85"/>
      <c r="Y98" s="85"/>
      <c r="Z98" s="85"/>
    </row>
    <row r="99" spans="1:26" ht="17.100000000000001" customHeight="1">
      <c r="A99" s="85"/>
      <c r="B99" s="85"/>
      <c r="C99" s="85"/>
      <c r="D99" s="85"/>
      <c r="E99" s="85"/>
      <c r="F99" s="85"/>
      <c r="G99" s="85"/>
      <c r="H99" s="85"/>
      <c r="I99" s="85"/>
      <c r="J99" s="85"/>
      <c r="K99" s="85"/>
      <c r="L99" s="85"/>
      <c r="M99" s="85"/>
      <c r="N99" s="85"/>
      <c r="O99" s="85"/>
      <c r="P99" s="85"/>
      <c r="Q99" s="85"/>
      <c r="R99" s="85"/>
      <c r="S99" s="85"/>
      <c r="T99" s="85"/>
      <c r="U99" s="85"/>
      <c r="V99" s="85"/>
      <c r="W99" s="85"/>
      <c r="X99" s="85"/>
      <c r="Y99" s="85"/>
      <c r="Z99" s="85"/>
    </row>
    <row r="100" spans="1:26" ht="17.100000000000001" customHeight="1">
      <c r="A100" s="85"/>
      <c r="B100" s="85"/>
      <c r="C100" s="85"/>
      <c r="D100" s="85"/>
      <c r="E100" s="85"/>
      <c r="F100" s="85"/>
      <c r="G100" s="85"/>
      <c r="H100" s="85"/>
      <c r="I100" s="85"/>
      <c r="J100" s="85"/>
      <c r="K100" s="85"/>
      <c r="L100" s="85"/>
      <c r="M100" s="85"/>
      <c r="N100" s="85"/>
      <c r="O100" s="85"/>
      <c r="P100" s="85"/>
      <c r="Q100" s="85"/>
      <c r="R100" s="85"/>
      <c r="S100" s="85"/>
      <c r="T100" s="85"/>
      <c r="U100" s="85"/>
      <c r="V100" s="85"/>
      <c r="W100" s="85"/>
      <c r="X100" s="85"/>
      <c r="Y100" s="85"/>
      <c r="Z100" s="85"/>
    </row>
    <row r="101" spans="1:26" ht="17.100000000000001" customHeight="1">
      <c r="A101" s="85"/>
      <c r="B101" s="85"/>
      <c r="C101" s="85"/>
      <c r="D101" s="85"/>
      <c r="E101" s="85"/>
      <c r="F101" s="85"/>
      <c r="G101" s="85"/>
      <c r="H101" s="85"/>
      <c r="I101" s="85"/>
      <c r="J101" s="85"/>
      <c r="K101" s="85"/>
      <c r="L101" s="85"/>
      <c r="M101" s="85"/>
      <c r="N101" s="85"/>
      <c r="O101" s="85"/>
      <c r="P101" s="85"/>
      <c r="Q101" s="85"/>
      <c r="R101" s="85"/>
      <c r="S101" s="85"/>
      <c r="T101" s="85"/>
      <c r="U101" s="85"/>
      <c r="V101" s="85"/>
      <c r="W101" s="85"/>
      <c r="X101" s="85"/>
      <c r="Y101" s="85"/>
      <c r="Z101" s="85"/>
    </row>
    <row r="102" spans="1:26" ht="17.100000000000001" customHeight="1">
      <c r="A102" s="85"/>
      <c r="B102" s="85"/>
      <c r="C102" s="85"/>
      <c r="D102" s="85"/>
      <c r="E102" s="85"/>
      <c r="F102" s="85"/>
      <c r="G102" s="85"/>
      <c r="H102" s="85"/>
      <c r="I102" s="85"/>
      <c r="J102" s="85"/>
      <c r="K102" s="85"/>
      <c r="L102" s="85"/>
      <c r="M102" s="85"/>
      <c r="N102" s="85"/>
      <c r="O102" s="85"/>
      <c r="P102" s="85"/>
      <c r="Q102" s="85"/>
      <c r="R102" s="85"/>
      <c r="S102" s="85"/>
      <c r="T102" s="85"/>
      <c r="U102" s="85"/>
      <c r="V102" s="85"/>
      <c r="W102" s="85"/>
      <c r="X102" s="85"/>
      <c r="Y102" s="85"/>
      <c r="Z102" s="85"/>
    </row>
    <row r="103" spans="1:26" ht="17.100000000000001" customHeight="1">
      <c r="A103" s="85"/>
      <c r="B103" s="85"/>
      <c r="C103" s="85"/>
      <c r="D103" s="85"/>
      <c r="E103" s="85"/>
      <c r="F103" s="85"/>
      <c r="G103" s="85"/>
      <c r="H103" s="85"/>
      <c r="I103" s="85"/>
      <c r="J103" s="85"/>
      <c r="K103" s="85"/>
      <c r="L103" s="85"/>
      <c r="M103" s="85"/>
      <c r="N103" s="85"/>
      <c r="O103" s="85"/>
      <c r="P103" s="85"/>
      <c r="Q103" s="85"/>
      <c r="R103" s="85"/>
      <c r="S103" s="85"/>
      <c r="T103" s="85"/>
      <c r="U103" s="85"/>
      <c r="V103" s="85"/>
      <c r="W103" s="85"/>
      <c r="X103" s="85"/>
      <c r="Y103" s="85"/>
      <c r="Z103" s="85"/>
    </row>
    <row r="104" spans="1:26" ht="17.100000000000001" customHeight="1">
      <c r="A104" s="85"/>
      <c r="B104" s="85"/>
      <c r="C104" s="85"/>
      <c r="D104" s="85"/>
      <c r="E104" s="85"/>
      <c r="F104" s="85"/>
      <c r="G104" s="85"/>
      <c r="H104" s="85"/>
      <c r="I104" s="85"/>
      <c r="J104" s="85"/>
      <c r="K104" s="85"/>
      <c r="L104" s="85"/>
      <c r="M104" s="85"/>
      <c r="N104" s="85"/>
      <c r="O104" s="85"/>
      <c r="P104" s="85"/>
      <c r="Q104" s="85"/>
      <c r="R104" s="85"/>
      <c r="S104" s="85"/>
      <c r="T104" s="85"/>
      <c r="U104" s="85"/>
      <c r="V104" s="85"/>
      <c r="W104" s="85"/>
      <c r="X104" s="85"/>
      <c r="Y104" s="85"/>
      <c r="Z104" s="85"/>
    </row>
    <row r="105" spans="1:26" ht="17.100000000000001" customHeight="1">
      <c r="A105" s="85"/>
      <c r="B105" s="85"/>
      <c r="C105" s="85"/>
      <c r="D105" s="85"/>
      <c r="E105" s="85"/>
      <c r="F105" s="85"/>
      <c r="G105" s="85"/>
      <c r="H105" s="85"/>
      <c r="I105" s="85"/>
      <c r="J105" s="85"/>
      <c r="K105" s="85"/>
      <c r="L105" s="85"/>
      <c r="M105" s="85"/>
      <c r="N105" s="85"/>
      <c r="O105" s="85"/>
      <c r="P105" s="85"/>
      <c r="Q105" s="85"/>
      <c r="R105" s="85"/>
      <c r="S105" s="85"/>
      <c r="T105" s="85"/>
      <c r="U105" s="85"/>
      <c r="V105" s="85"/>
      <c r="W105" s="85"/>
      <c r="X105" s="85"/>
      <c r="Y105" s="85"/>
      <c r="Z105" s="85"/>
    </row>
    <row r="106" spans="1:26" ht="17.100000000000001" customHeight="1">
      <c r="A106" s="85"/>
      <c r="B106" s="85"/>
      <c r="C106" s="85"/>
      <c r="D106" s="85"/>
      <c r="E106" s="85"/>
      <c r="F106" s="85"/>
      <c r="G106" s="85"/>
      <c r="H106" s="85"/>
      <c r="I106" s="85"/>
      <c r="J106" s="85"/>
      <c r="K106" s="85"/>
      <c r="L106" s="85"/>
      <c r="M106" s="85"/>
      <c r="N106" s="85"/>
      <c r="O106" s="85"/>
      <c r="P106" s="85"/>
      <c r="Q106" s="85"/>
      <c r="R106" s="85"/>
      <c r="S106" s="85"/>
      <c r="T106" s="85"/>
      <c r="U106" s="85"/>
      <c r="V106" s="85"/>
      <c r="W106" s="85"/>
      <c r="X106" s="85"/>
      <c r="Y106" s="85"/>
      <c r="Z106" s="85"/>
    </row>
    <row r="107" spans="1:26" ht="17.100000000000001" customHeight="1">
      <c r="A107" s="85"/>
      <c r="B107" s="85"/>
      <c r="C107" s="85"/>
      <c r="D107" s="85"/>
      <c r="E107" s="85"/>
      <c r="F107" s="85"/>
      <c r="G107" s="85"/>
      <c r="H107" s="85"/>
      <c r="I107" s="85"/>
      <c r="J107" s="85"/>
      <c r="K107" s="85"/>
      <c r="L107" s="85"/>
      <c r="M107" s="85"/>
      <c r="N107" s="85"/>
      <c r="O107" s="85"/>
      <c r="P107" s="85"/>
      <c r="Q107" s="85"/>
      <c r="R107" s="85"/>
      <c r="S107" s="85"/>
      <c r="T107" s="85"/>
      <c r="U107" s="85"/>
      <c r="V107" s="85"/>
      <c r="W107" s="85"/>
      <c r="X107" s="85"/>
      <c r="Y107" s="85"/>
      <c r="Z107" s="85"/>
    </row>
    <row r="108" spans="1:26" ht="17.100000000000001" customHeight="1">
      <c r="A108" s="85"/>
      <c r="B108" s="85"/>
      <c r="C108" s="85"/>
      <c r="D108" s="85"/>
      <c r="E108" s="85"/>
      <c r="F108" s="85"/>
      <c r="G108" s="85"/>
      <c r="H108" s="85"/>
      <c r="I108" s="85"/>
      <c r="J108" s="85"/>
      <c r="K108" s="85"/>
      <c r="L108" s="85"/>
      <c r="M108" s="85"/>
      <c r="N108" s="85"/>
      <c r="O108" s="85"/>
      <c r="P108" s="85"/>
      <c r="Q108" s="85"/>
      <c r="R108" s="85"/>
      <c r="S108" s="85"/>
      <c r="T108" s="85"/>
      <c r="U108" s="85"/>
      <c r="V108" s="85"/>
      <c r="W108" s="85"/>
      <c r="X108" s="85"/>
      <c r="Y108" s="85"/>
      <c r="Z108" s="85"/>
    </row>
    <row r="109" spans="1:26" ht="17.100000000000001" customHeight="1">
      <c r="A109" s="85"/>
      <c r="B109" s="85"/>
      <c r="C109" s="85"/>
      <c r="D109" s="85"/>
      <c r="E109" s="85"/>
      <c r="F109" s="85"/>
      <c r="G109" s="85"/>
      <c r="H109" s="85"/>
      <c r="I109" s="85"/>
      <c r="J109" s="85"/>
      <c r="K109" s="85"/>
      <c r="L109" s="85"/>
      <c r="M109" s="85"/>
      <c r="N109" s="85"/>
      <c r="O109" s="85"/>
      <c r="P109" s="85"/>
      <c r="Q109" s="85"/>
      <c r="R109" s="85"/>
      <c r="S109" s="85"/>
      <c r="T109" s="85"/>
      <c r="U109" s="85"/>
      <c r="V109" s="85"/>
      <c r="W109" s="85"/>
      <c r="X109" s="85"/>
      <c r="Y109" s="85"/>
      <c r="Z109" s="85"/>
    </row>
    <row r="110" spans="1:26" ht="17.100000000000001" customHeight="1">
      <c r="A110" s="85"/>
      <c r="B110" s="85"/>
      <c r="C110" s="85"/>
      <c r="D110" s="85"/>
      <c r="E110" s="85"/>
      <c r="F110" s="85"/>
      <c r="G110" s="85"/>
      <c r="H110" s="85"/>
      <c r="I110" s="85"/>
      <c r="J110" s="85"/>
      <c r="K110" s="85"/>
      <c r="L110" s="85"/>
      <c r="M110" s="85"/>
      <c r="N110" s="85"/>
      <c r="O110" s="85"/>
      <c r="P110" s="85"/>
      <c r="Q110" s="85"/>
      <c r="R110" s="85"/>
      <c r="S110" s="85"/>
      <c r="T110" s="85"/>
      <c r="U110" s="85"/>
      <c r="V110" s="85"/>
      <c r="W110" s="85"/>
      <c r="X110" s="85"/>
      <c r="Y110" s="85"/>
      <c r="Z110" s="85"/>
    </row>
    <row r="111" spans="1:26" ht="17.100000000000001" customHeight="1"/>
    <row r="112" spans="1:26" ht="17.100000000000001" customHeight="1"/>
    <row r="113" ht="17.100000000000001" customHeight="1"/>
    <row r="114" ht="17.100000000000001" customHeight="1"/>
    <row r="115" ht="17.100000000000001" customHeight="1"/>
    <row r="116" ht="17.100000000000001" customHeight="1"/>
    <row r="117" ht="17.100000000000001" customHeight="1"/>
    <row r="118" ht="17.100000000000001" customHeight="1"/>
    <row r="119" ht="17.100000000000001" customHeight="1"/>
    <row r="120" ht="17.100000000000001" customHeight="1"/>
    <row r="121" ht="17.100000000000001" customHeight="1"/>
    <row r="122" ht="17.100000000000001" customHeight="1"/>
    <row r="123" ht="17.100000000000001" customHeight="1"/>
    <row r="124" ht="17.100000000000001" customHeight="1"/>
    <row r="125" ht="17.100000000000001" customHeight="1"/>
    <row r="126" ht="17.100000000000001" customHeight="1"/>
    <row r="127" ht="17.100000000000001" customHeight="1"/>
    <row r="128" ht="17.100000000000001" customHeight="1"/>
    <row r="129" ht="17.100000000000001" customHeight="1"/>
    <row r="130" ht="17.100000000000001" customHeight="1"/>
    <row r="131" ht="17.100000000000001" customHeight="1"/>
    <row r="132" ht="17.100000000000001" customHeight="1"/>
    <row r="133" ht="17.100000000000001" customHeight="1"/>
    <row r="134" ht="17.100000000000001" customHeight="1"/>
    <row r="135" ht="17.100000000000001" customHeight="1"/>
    <row r="136" ht="17.100000000000001" customHeight="1"/>
    <row r="137" ht="17.100000000000001" customHeight="1"/>
    <row r="138" ht="17.100000000000001" customHeight="1"/>
    <row r="139" ht="17.100000000000001" customHeight="1"/>
    <row r="140" ht="17.100000000000001" customHeight="1"/>
    <row r="141" ht="17.100000000000001" customHeight="1"/>
    <row r="142" ht="17.100000000000001" customHeight="1"/>
    <row r="143" ht="17.100000000000001" customHeight="1"/>
    <row r="144" ht="17.100000000000001" customHeight="1"/>
    <row r="145" ht="17.100000000000001" customHeight="1"/>
    <row r="146" ht="17.100000000000001" customHeight="1"/>
    <row r="147" ht="17.100000000000001" customHeight="1"/>
    <row r="148" ht="17.100000000000001" customHeight="1"/>
    <row r="149" ht="17.100000000000001" customHeight="1"/>
    <row r="150" ht="17.100000000000001" customHeight="1"/>
    <row r="151" ht="17.100000000000001" customHeight="1"/>
    <row r="152" ht="17.100000000000001" customHeight="1"/>
    <row r="153" ht="17.100000000000001" customHeight="1"/>
    <row r="154" ht="17.100000000000001" customHeight="1"/>
    <row r="155" ht="17.100000000000001" customHeight="1"/>
    <row r="156" ht="17.100000000000001" customHeight="1"/>
    <row r="157" ht="17.100000000000001" customHeight="1"/>
    <row r="158" ht="17.100000000000001" customHeight="1"/>
    <row r="159" ht="17.100000000000001" customHeight="1"/>
    <row r="160" ht="17.100000000000001" customHeight="1"/>
    <row r="161" ht="17.100000000000001" customHeight="1"/>
    <row r="162" ht="17.100000000000001" customHeight="1"/>
    <row r="163" ht="17.100000000000001" customHeight="1"/>
    <row r="164" ht="17.100000000000001" customHeight="1"/>
    <row r="165" ht="17.100000000000001" customHeight="1"/>
    <row r="166" ht="17.100000000000001" customHeight="1"/>
    <row r="167" ht="17.100000000000001" customHeight="1"/>
    <row r="168" ht="17.100000000000001" customHeight="1"/>
    <row r="169" ht="17.100000000000001" customHeight="1"/>
    <row r="170" ht="17.100000000000001" customHeight="1"/>
    <row r="171" ht="17.100000000000001" customHeight="1"/>
    <row r="172" ht="17.100000000000001" customHeight="1"/>
    <row r="173" ht="17.100000000000001" customHeight="1"/>
    <row r="174" ht="17.100000000000001" customHeight="1"/>
    <row r="175" ht="17.100000000000001" customHeight="1"/>
    <row r="176" ht="17.100000000000001" customHeight="1"/>
    <row r="177" ht="17.100000000000001" customHeight="1"/>
    <row r="178" ht="17.100000000000001" customHeight="1"/>
    <row r="179" ht="17.100000000000001" customHeight="1"/>
    <row r="180" ht="17.100000000000001" customHeight="1"/>
    <row r="181" ht="17.100000000000001" customHeight="1"/>
    <row r="182" ht="17.100000000000001" customHeight="1"/>
    <row r="183" ht="17.100000000000001" customHeight="1"/>
    <row r="184" ht="17.100000000000001" customHeight="1"/>
    <row r="185" ht="17.100000000000001" customHeight="1"/>
    <row r="186" ht="17.100000000000001" customHeight="1"/>
    <row r="187" ht="17.100000000000001" customHeight="1"/>
    <row r="188" ht="17.100000000000001" customHeight="1"/>
    <row r="189" ht="17.100000000000001" customHeight="1"/>
    <row r="190" ht="17.100000000000001" customHeight="1"/>
    <row r="191" ht="17.100000000000001" customHeight="1"/>
    <row r="192" ht="17.100000000000001" customHeight="1"/>
    <row r="193" ht="17.100000000000001" customHeight="1"/>
    <row r="194" ht="17.100000000000001" customHeight="1"/>
  </sheetData>
  <mergeCells count="104">
    <mergeCell ref="D25:G25"/>
    <mergeCell ref="H25:K25"/>
    <mergeCell ref="L25:O25"/>
    <mergeCell ref="D26:G26"/>
    <mergeCell ref="H26:K26"/>
    <mergeCell ref="L26:O26"/>
    <mergeCell ref="D27:G27"/>
    <mergeCell ref="H27:K27"/>
    <mergeCell ref="L27:O27"/>
    <mergeCell ref="A3:V3"/>
    <mergeCell ref="D8:G9"/>
    <mergeCell ref="H8:K9"/>
    <mergeCell ref="L8:O9"/>
    <mergeCell ref="P8:S9"/>
    <mergeCell ref="Q7:R7"/>
    <mergeCell ref="H6:J6"/>
    <mergeCell ref="C6:F6"/>
    <mergeCell ref="A80:U80"/>
    <mergeCell ref="C79:U79"/>
    <mergeCell ref="D10:G10"/>
    <mergeCell ref="D11:G11"/>
    <mergeCell ref="D12:G12"/>
    <mergeCell ref="H10:K10"/>
    <mergeCell ref="H11:K11"/>
    <mergeCell ref="H12:K12"/>
    <mergeCell ref="D13:G13"/>
    <mergeCell ref="D14:G14"/>
    <mergeCell ref="D15:G15"/>
    <mergeCell ref="D16:G16"/>
    <mergeCell ref="D17:G17"/>
    <mergeCell ref="D18:G18"/>
    <mergeCell ref="D19:G19"/>
    <mergeCell ref="D20:G20"/>
    <mergeCell ref="D23:G24"/>
    <mergeCell ref="H23:K24"/>
    <mergeCell ref="L23:O24"/>
    <mergeCell ref="P23:S24"/>
    <mergeCell ref="Q22:R22"/>
    <mergeCell ref="H18:K18"/>
    <mergeCell ref="H19:K19"/>
    <mergeCell ref="H20:K20"/>
    <mergeCell ref="L10:O10"/>
    <mergeCell ref="L11:O11"/>
    <mergeCell ref="L12:O12"/>
    <mergeCell ref="L13:O13"/>
    <mergeCell ref="L14:O14"/>
    <mergeCell ref="L15:O15"/>
    <mergeCell ref="L16:O16"/>
    <mergeCell ref="L17:O17"/>
    <mergeCell ref="L18:O18"/>
    <mergeCell ref="L19:O19"/>
    <mergeCell ref="L20:O20"/>
    <mergeCell ref="H13:K13"/>
    <mergeCell ref="H14:K14"/>
    <mergeCell ref="H15:K15"/>
    <mergeCell ref="H16:K16"/>
    <mergeCell ref="H17:K17"/>
    <mergeCell ref="L31:O31"/>
    <mergeCell ref="D32:G32"/>
    <mergeCell ref="H32:K32"/>
    <mergeCell ref="L32:O32"/>
    <mergeCell ref="D33:G33"/>
    <mergeCell ref="H33:K33"/>
    <mergeCell ref="L33:O33"/>
    <mergeCell ref="H28:K28"/>
    <mergeCell ref="L28:O28"/>
    <mergeCell ref="D29:G29"/>
    <mergeCell ref="H29:K29"/>
    <mergeCell ref="L29:O29"/>
    <mergeCell ref="D28:G28"/>
    <mergeCell ref="D30:G30"/>
    <mergeCell ref="H30:K30"/>
    <mergeCell ref="L30:O30"/>
    <mergeCell ref="D31:G31"/>
    <mergeCell ref="H31:K31"/>
    <mergeCell ref="A40:V40"/>
    <mergeCell ref="D34:G34"/>
    <mergeCell ref="H34:K34"/>
    <mergeCell ref="L34:O34"/>
    <mergeCell ref="D35:G35"/>
    <mergeCell ref="H35:K35"/>
    <mergeCell ref="L35:O35"/>
    <mergeCell ref="P34:S34"/>
    <mergeCell ref="P35:S35"/>
    <mergeCell ref="P15:S15"/>
    <mergeCell ref="P16:S16"/>
    <mergeCell ref="P17:S17"/>
    <mergeCell ref="P18:S18"/>
    <mergeCell ref="P19:S19"/>
    <mergeCell ref="P10:S10"/>
    <mergeCell ref="P11:S11"/>
    <mergeCell ref="P12:S12"/>
    <mergeCell ref="P13:S13"/>
    <mergeCell ref="P14:S14"/>
    <mergeCell ref="P29:S29"/>
    <mergeCell ref="P30:S30"/>
    <mergeCell ref="P31:S31"/>
    <mergeCell ref="P32:S32"/>
    <mergeCell ref="P33:S33"/>
    <mergeCell ref="P20:S20"/>
    <mergeCell ref="P25:S25"/>
    <mergeCell ref="P26:S26"/>
    <mergeCell ref="P27:S27"/>
    <mergeCell ref="P28:S28"/>
  </mergeCells>
  <pageMargins left="0.31496062992125984" right="0.31496062992125984" top="0.98425196850393704" bottom="0.19685039370078741" header="0.31496062992125984" footer="0.11811023622047245"/>
  <pageSetup paperSize="9" orientation="portrait" r:id="rId1"/>
  <headerFooter>
    <oddFooter>&amp;R&amp;"Gulim,Regular"&amp;10SP-FM-04-15 REV.0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AE180"/>
  <sheetViews>
    <sheetView view="pageBreakPreview" zoomScaleNormal="100" zoomScaleSheetLayoutView="100" workbookViewId="0"/>
  </sheetViews>
  <sheetFormatPr defaultRowHeight="15"/>
  <cols>
    <col min="1" max="43" width="4.42578125" customWidth="1"/>
  </cols>
  <sheetData>
    <row r="1" spans="1:26" ht="17.100000000000001" customHeight="1">
      <c r="A1" s="84"/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</row>
    <row r="2" spans="1:26" ht="17.100000000000001" customHeight="1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84"/>
      <c r="T2" s="84"/>
    </row>
    <row r="3" spans="1:26" ht="34.5" customHeight="1">
      <c r="A3" s="376" t="s">
        <v>39</v>
      </c>
      <c r="B3" s="376"/>
      <c r="C3" s="376"/>
      <c r="D3" s="376"/>
      <c r="E3" s="376"/>
      <c r="F3" s="376"/>
      <c r="G3" s="376"/>
      <c r="H3" s="376"/>
      <c r="I3" s="376"/>
      <c r="J3" s="376"/>
      <c r="K3" s="376"/>
      <c r="L3" s="376"/>
      <c r="M3" s="376"/>
      <c r="N3" s="376"/>
      <c r="O3" s="376"/>
      <c r="P3" s="376"/>
      <c r="Q3" s="376"/>
      <c r="R3" s="376"/>
      <c r="S3" s="376"/>
      <c r="T3" s="376"/>
      <c r="U3" s="376"/>
      <c r="V3" s="376"/>
    </row>
    <row r="4" spans="1:26" ht="16.5" customHeight="1">
      <c r="A4" s="84"/>
      <c r="B4" s="84"/>
      <c r="F4" s="84"/>
      <c r="G4" s="84"/>
      <c r="L4" s="84"/>
      <c r="M4" s="84"/>
      <c r="N4" s="84"/>
      <c r="O4" s="84"/>
      <c r="P4" s="84"/>
      <c r="Q4" s="84"/>
      <c r="R4" s="84"/>
      <c r="S4" s="84"/>
      <c r="T4" s="84"/>
    </row>
    <row r="5" spans="1:26" ht="23.1" customHeight="1">
      <c r="A5" s="85"/>
      <c r="C5" s="86" t="s">
        <v>67</v>
      </c>
      <c r="D5" s="86"/>
      <c r="E5" s="86"/>
      <c r="G5" s="243" t="str">
        <f>'Result (Lenght)'!G5</f>
        <v>SPR15120045-1</v>
      </c>
      <c r="H5" s="243"/>
      <c r="I5" s="243"/>
      <c r="J5" s="243"/>
      <c r="L5" s="84"/>
      <c r="M5" s="84"/>
      <c r="N5" s="85"/>
      <c r="O5" s="85"/>
      <c r="P5" s="85"/>
      <c r="Q5" s="85"/>
      <c r="S5" s="244" t="s">
        <v>148</v>
      </c>
      <c r="U5" s="141"/>
    </row>
    <row r="6" spans="1:26" ht="17.100000000000001" customHeight="1">
      <c r="A6" s="85"/>
      <c r="C6" s="378"/>
      <c r="D6" s="378"/>
      <c r="E6" s="378"/>
      <c r="F6" s="378"/>
      <c r="G6" s="98"/>
      <c r="H6" s="377"/>
      <c r="I6" s="377"/>
      <c r="J6" s="377"/>
      <c r="K6" s="84"/>
      <c r="L6" s="84"/>
      <c r="M6" s="84"/>
      <c r="N6" s="84"/>
      <c r="O6" s="84"/>
      <c r="P6" s="85"/>
      <c r="Q6" s="85"/>
      <c r="R6" s="85"/>
      <c r="S6" s="85"/>
      <c r="T6" s="91"/>
      <c r="U6" s="91"/>
      <c r="V6" s="91"/>
      <c r="W6" s="93"/>
    </row>
    <row r="7" spans="1:26" ht="17.100000000000001" customHeight="1">
      <c r="A7" s="85"/>
      <c r="B7" s="85"/>
      <c r="C7" s="84" t="s">
        <v>139</v>
      </c>
      <c r="D7" s="85"/>
      <c r="E7" s="86"/>
      <c r="F7" s="85"/>
      <c r="G7" s="85"/>
      <c r="H7" s="85"/>
      <c r="I7" s="85"/>
      <c r="J7" s="85"/>
      <c r="K7" s="85"/>
      <c r="L7" s="85"/>
      <c r="M7" s="85"/>
      <c r="N7" s="85"/>
      <c r="O7" s="85"/>
      <c r="P7" s="85"/>
      <c r="Q7" s="265"/>
      <c r="R7" s="265"/>
      <c r="S7" s="256"/>
      <c r="T7" s="85"/>
      <c r="U7" s="85"/>
      <c r="V7" s="85"/>
      <c r="W7" s="85"/>
      <c r="X7" s="85"/>
      <c r="Y7" s="85"/>
      <c r="Z7" s="85"/>
    </row>
    <row r="8" spans="1:26" s="141" customFormat="1" ht="18.95" customHeight="1">
      <c r="B8" s="85"/>
      <c r="C8" s="85"/>
      <c r="D8" s="366" t="s">
        <v>130</v>
      </c>
      <c r="E8" s="366"/>
      <c r="F8" s="366"/>
      <c r="G8" s="366"/>
      <c r="H8" s="366" t="s">
        <v>131</v>
      </c>
      <c r="I8" s="366"/>
      <c r="J8" s="366"/>
      <c r="K8" s="366"/>
      <c r="L8" s="367" t="s">
        <v>52</v>
      </c>
      <c r="M8" s="367"/>
      <c r="N8" s="367"/>
      <c r="O8" s="367"/>
      <c r="P8" s="368" t="s">
        <v>147</v>
      </c>
      <c r="Q8" s="369"/>
      <c r="R8" s="369"/>
      <c r="S8" s="370"/>
      <c r="U8" s="248"/>
    </row>
    <row r="9" spans="1:26" s="141" customFormat="1" ht="18.95" customHeight="1">
      <c r="B9" s="85"/>
      <c r="C9" s="85"/>
      <c r="D9" s="366"/>
      <c r="E9" s="366"/>
      <c r="F9" s="366"/>
      <c r="G9" s="366"/>
      <c r="H9" s="366"/>
      <c r="I9" s="366"/>
      <c r="J9" s="366"/>
      <c r="K9" s="366"/>
      <c r="L9" s="367"/>
      <c r="M9" s="367"/>
      <c r="N9" s="367"/>
      <c r="O9" s="367"/>
      <c r="P9" s="371"/>
      <c r="Q9" s="372"/>
      <c r="R9" s="372"/>
      <c r="S9" s="373"/>
      <c r="U9" s="248"/>
    </row>
    <row r="10" spans="1:26" s="141" customFormat="1" ht="18.95" customHeight="1">
      <c r="B10" s="85"/>
      <c r="C10" s="85"/>
      <c r="D10" s="384">
        <f>'Data Record (angle)'!C17</f>
        <v>15</v>
      </c>
      <c r="E10" s="385"/>
      <c r="F10" s="249" t="str">
        <f>'Data Record (angle)'!E17</f>
        <v>'</v>
      </c>
      <c r="G10" s="262"/>
      <c r="H10" s="384">
        <f>'Data Record (angle)'!N17</f>
        <v>15</v>
      </c>
      <c r="I10" s="385"/>
      <c r="J10" s="249" t="str">
        <f>'Data Record (angle)'!E17</f>
        <v>'</v>
      </c>
      <c r="K10" s="250"/>
      <c r="L10" s="384">
        <f>'Data Record (angle)'!Q17</f>
        <v>0</v>
      </c>
      <c r="M10" s="385"/>
      <c r="N10" s="249" t="str">
        <f>'Data Record (angle)'!E17</f>
        <v>'</v>
      </c>
      <c r="O10" s="250"/>
      <c r="P10" s="358">
        <f>'Uncertainty Budget (Angle)'!P18</f>
        <v>12.000001402777697</v>
      </c>
      <c r="Q10" s="359"/>
      <c r="R10" s="359"/>
      <c r="S10" s="360"/>
      <c r="U10" s="248"/>
    </row>
    <row r="11" spans="1:26" s="141" customFormat="1" ht="18.95" customHeight="1">
      <c r="B11" s="85"/>
      <c r="C11" s="85"/>
      <c r="D11" s="382">
        <f>'Data Record (angle)'!C18</f>
        <v>30</v>
      </c>
      <c r="E11" s="383"/>
      <c r="F11" s="94" t="str">
        <f>'Data Record (angle)'!E18</f>
        <v>'</v>
      </c>
      <c r="G11" s="264"/>
      <c r="H11" s="382">
        <f>'Data Record (angle)'!N18</f>
        <v>30</v>
      </c>
      <c r="I11" s="383"/>
      <c r="J11" s="94" t="str">
        <f>'Data Record (angle)'!E18</f>
        <v>'</v>
      </c>
      <c r="K11" s="253"/>
      <c r="L11" s="382">
        <f>'Data Record (angle)'!Q18</f>
        <v>0</v>
      </c>
      <c r="M11" s="383"/>
      <c r="N11" s="94" t="str">
        <f>'Data Record (angle)'!E18</f>
        <v>'</v>
      </c>
      <c r="O11" s="253"/>
      <c r="P11" s="352"/>
      <c r="Q11" s="353"/>
      <c r="R11" s="353"/>
      <c r="S11" s="354"/>
      <c r="U11" s="248"/>
    </row>
    <row r="12" spans="1:26" ht="20.100000000000001" customHeight="1">
      <c r="A12" s="85"/>
      <c r="B12" s="85"/>
      <c r="C12" s="85"/>
      <c r="D12" s="382">
        <f>'Data Record (angle)'!C19</f>
        <v>1</v>
      </c>
      <c r="E12" s="383"/>
      <c r="F12" s="94" t="str">
        <f>'Data Record (angle)'!E19</f>
        <v>°</v>
      </c>
      <c r="G12" s="253"/>
      <c r="H12" s="382">
        <f>'Data Record (angle)'!N19</f>
        <v>1</v>
      </c>
      <c r="I12" s="383"/>
      <c r="J12" s="94" t="str">
        <f>'Data Record (angle)'!E19</f>
        <v>°</v>
      </c>
      <c r="K12" s="253"/>
      <c r="L12" s="382">
        <f>'Data Record (angle)'!Q19</f>
        <v>0</v>
      </c>
      <c r="M12" s="383"/>
      <c r="N12" s="94" t="str">
        <f>'Data Record (angle)'!E19</f>
        <v>°</v>
      </c>
      <c r="O12" s="253"/>
      <c r="P12" s="352"/>
      <c r="Q12" s="353"/>
      <c r="R12" s="353"/>
      <c r="S12" s="354"/>
      <c r="T12" s="85"/>
      <c r="U12" s="85"/>
      <c r="V12" s="85"/>
      <c r="W12" s="85"/>
      <c r="X12" s="85"/>
      <c r="Y12" s="85"/>
    </row>
    <row r="13" spans="1:26" ht="20.100000000000001" customHeight="1">
      <c r="A13" s="85"/>
      <c r="B13" s="85"/>
      <c r="C13" s="85"/>
      <c r="D13" s="382">
        <f>'Data Record (angle)'!C20</f>
        <v>2</v>
      </c>
      <c r="E13" s="383"/>
      <c r="F13" s="94" t="str">
        <f>'Data Record (angle)'!E20</f>
        <v>°</v>
      </c>
      <c r="G13" s="253"/>
      <c r="H13" s="382">
        <f>'Data Record (angle)'!N20</f>
        <v>2</v>
      </c>
      <c r="I13" s="383"/>
      <c r="J13" s="94" t="str">
        <f>'Data Record (angle)'!E20</f>
        <v>°</v>
      </c>
      <c r="K13" s="253"/>
      <c r="L13" s="382">
        <f>'Data Record (angle)'!Q20</f>
        <v>0</v>
      </c>
      <c r="M13" s="383"/>
      <c r="N13" s="94" t="str">
        <f>'Data Record (angle)'!E20</f>
        <v>°</v>
      </c>
      <c r="O13" s="253"/>
      <c r="P13" s="352"/>
      <c r="Q13" s="353"/>
      <c r="R13" s="353"/>
      <c r="S13" s="354"/>
      <c r="T13" s="85"/>
      <c r="U13" s="85"/>
      <c r="V13" s="85"/>
      <c r="W13" s="85"/>
      <c r="X13" s="85"/>
      <c r="Y13" s="85"/>
    </row>
    <row r="14" spans="1:26" ht="20.100000000000001" customHeight="1">
      <c r="A14" s="85"/>
      <c r="B14" s="85"/>
      <c r="C14" s="85"/>
      <c r="D14" s="382">
        <f>'Data Record (angle)'!C21</f>
        <v>3</v>
      </c>
      <c r="E14" s="383"/>
      <c r="F14" s="94" t="str">
        <f>'Data Record (angle)'!E21</f>
        <v>°</v>
      </c>
      <c r="G14" s="253"/>
      <c r="H14" s="382">
        <f>'Data Record (angle)'!N21</f>
        <v>3</v>
      </c>
      <c r="I14" s="383"/>
      <c r="J14" s="94" t="str">
        <f>'Data Record (angle)'!E21</f>
        <v>°</v>
      </c>
      <c r="K14" s="253"/>
      <c r="L14" s="382">
        <f>'Data Record (angle)'!Q21</f>
        <v>0</v>
      </c>
      <c r="M14" s="383"/>
      <c r="N14" s="94" t="str">
        <f>'Data Record (angle)'!E21</f>
        <v>°</v>
      </c>
      <c r="O14" s="253"/>
      <c r="P14" s="352"/>
      <c r="Q14" s="353"/>
      <c r="R14" s="353"/>
      <c r="S14" s="354"/>
      <c r="T14" s="85"/>
      <c r="U14" s="85"/>
      <c r="V14" s="85"/>
      <c r="W14" s="85"/>
      <c r="X14" s="85"/>
      <c r="Y14" s="85"/>
    </row>
    <row r="15" spans="1:26" ht="20.100000000000001" customHeight="1">
      <c r="A15" s="85"/>
      <c r="B15" s="85"/>
      <c r="C15" s="85"/>
      <c r="D15" s="382">
        <f>'Data Record (angle)'!C22</f>
        <v>4</v>
      </c>
      <c r="E15" s="383"/>
      <c r="F15" s="94" t="str">
        <f>'Data Record (angle)'!E22</f>
        <v>°</v>
      </c>
      <c r="G15" s="253"/>
      <c r="H15" s="382">
        <f>'Data Record (angle)'!N22</f>
        <v>4</v>
      </c>
      <c r="I15" s="383"/>
      <c r="J15" s="94" t="str">
        <f>'Data Record (angle)'!E22</f>
        <v>°</v>
      </c>
      <c r="K15" s="253"/>
      <c r="L15" s="382">
        <f>'Data Record (angle)'!Q22</f>
        <v>0</v>
      </c>
      <c r="M15" s="383"/>
      <c r="N15" s="94" t="str">
        <f>'Data Record (angle)'!E22</f>
        <v>°</v>
      </c>
      <c r="O15" s="253"/>
      <c r="P15" s="352"/>
      <c r="Q15" s="353"/>
      <c r="R15" s="353"/>
      <c r="S15" s="354"/>
      <c r="T15" s="85"/>
      <c r="U15" s="85"/>
      <c r="V15" s="85"/>
      <c r="W15" s="85"/>
      <c r="X15" s="85"/>
      <c r="Y15" s="85"/>
    </row>
    <row r="16" spans="1:26" ht="20.100000000000001" customHeight="1">
      <c r="A16" s="85"/>
      <c r="B16" s="85"/>
      <c r="C16" s="85"/>
      <c r="D16" s="382">
        <f>'Data Record (angle)'!C23</f>
        <v>5</v>
      </c>
      <c r="E16" s="383"/>
      <c r="F16" s="94" t="str">
        <f>'Data Record (angle)'!E23</f>
        <v>°</v>
      </c>
      <c r="G16" s="253"/>
      <c r="H16" s="382">
        <f>'Data Record (angle)'!N23</f>
        <v>5</v>
      </c>
      <c r="I16" s="383"/>
      <c r="J16" s="94" t="str">
        <f>'Data Record (angle)'!E23</f>
        <v>°</v>
      </c>
      <c r="K16" s="253"/>
      <c r="L16" s="382">
        <f>'Data Record (angle)'!Q23</f>
        <v>0</v>
      </c>
      <c r="M16" s="383"/>
      <c r="N16" s="94" t="str">
        <f>'Data Record (angle)'!E23</f>
        <v>°</v>
      </c>
      <c r="O16" s="253"/>
      <c r="P16" s="352"/>
      <c r="Q16" s="353"/>
      <c r="R16" s="353"/>
      <c r="S16" s="354"/>
      <c r="T16" s="85"/>
      <c r="U16" s="85"/>
      <c r="V16" s="85"/>
      <c r="W16" s="85"/>
      <c r="X16" s="85"/>
      <c r="Y16" s="85"/>
    </row>
    <row r="17" spans="1:31" ht="20.100000000000001" customHeight="1">
      <c r="A17" s="85"/>
      <c r="B17" s="85"/>
      <c r="C17" s="85"/>
      <c r="D17" s="382">
        <f>'Data Record (angle)'!C24</f>
        <v>10</v>
      </c>
      <c r="E17" s="383"/>
      <c r="F17" s="94" t="str">
        <f>'Data Record (angle)'!E24</f>
        <v>°</v>
      </c>
      <c r="G17" s="253"/>
      <c r="H17" s="382">
        <f>'Data Record (angle)'!N24</f>
        <v>10</v>
      </c>
      <c r="I17" s="383"/>
      <c r="J17" s="94" t="str">
        <f>'Data Record (angle)'!E24</f>
        <v>°</v>
      </c>
      <c r="K17" s="253"/>
      <c r="L17" s="382">
        <f>'Data Record (angle)'!Q24</f>
        <v>0</v>
      </c>
      <c r="M17" s="383"/>
      <c r="N17" s="94" t="str">
        <f>'Data Record (angle)'!E24</f>
        <v>°</v>
      </c>
      <c r="O17" s="253"/>
      <c r="P17" s="352"/>
      <c r="Q17" s="353"/>
      <c r="R17" s="353"/>
      <c r="S17" s="354"/>
      <c r="T17" s="85"/>
      <c r="U17" s="85"/>
      <c r="V17" s="85"/>
      <c r="W17" s="85"/>
      <c r="X17" s="85"/>
      <c r="Y17" s="85"/>
    </row>
    <row r="18" spans="1:31" ht="20.100000000000001" customHeight="1">
      <c r="A18" s="85"/>
      <c r="B18" s="85"/>
      <c r="C18" s="85"/>
      <c r="D18" s="382">
        <f>'Data Record (angle)'!C25</f>
        <v>15</v>
      </c>
      <c r="E18" s="383"/>
      <c r="F18" s="94" t="str">
        <f>'Data Record (angle)'!E25</f>
        <v>°</v>
      </c>
      <c r="G18" s="253"/>
      <c r="H18" s="382">
        <f>'Data Record (angle)'!N25</f>
        <v>15</v>
      </c>
      <c r="I18" s="383"/>
      <c r="J18" s="94" t="str">
        <f>'Data Record (angle)'!E25</f>
        <v>°</v>
      </c>
      <c r="K18" s="253"/>
      <c r="L18" s="382">
        <f>'Data Record (angle)'!Q25</f>
        <v>0</v>
      </c>
      <c r="M18" s="383"/>
      <c r="N18" s="94" t="str">
        <f>'Data Record (angle)'!E25</f>
        <v>°</v>
      </c>
      <c r="O18" s="253"/>
      <c r="P18" s="352"/>
      <c r="Q18" s="353"/>
      <c r="R18" s="353"/>
      <c r="S18" s="354"/>
      <c r="T18" s="85"/>
      <c r="U18" s="85"/>
      <c r="V18" s="85"/>
      <c r="W18" s="85"/>
      <c r="X18" s="85"/>
      <c r="Y18" s="85"/>
    </row>
    <row r="19" spans="1:31" ht="20.100000000000001" customHeight="1">
      <c r="A19" s="85"/>
      <c r="B19" s="85"/>
      <c r="C19" s="85"/>
      <c r="D19" s="382">
        <f>'Data Record (angle)'!C26</f>
        <v>20</v>
      </c>
      <c r="E19" s="383"/>
      <c r="F19" s="94" t="str">
        <f>'Data Record (angle)'!E26</f>
        <v>°</v>
      </c>
      <c r="G19" s="253"/>
      <c r="H19" s="382">
        <f>'Data Record (angle)'!N26</f>
        <v>20</v>
      </c>
      <c r="I19" s="383"/>
      <c r="J19" s="94" t="str">
        <f>'Data Record (angle)'!E26</f>
        <v>°</v>
      </c>
      <c r="K19" s="253"/>
      <c r="L19" s="382">
        <f>'Data Record (angle)'!Q26</f>
        <v>0</v>
      </c>
      <c r="M19" s="383"/>
      <c r="N19" s="94" t="str">
        <f>'Data Record (angle)'!E26</f>
        <v>°</v>
      </c>
      <c r="O19" s="253"/>
      <c r="P19" s="352"/>
      <c r="Q19" s="353"/>
      <c r="R19" s="353"/>
      <c r="S19" s="354"/>
      <c r="T19" s="85"/>
      <c r="U19" s="85"/>
      <c r="V19" s="85"/>
      <c r="W19" s="85"/>
      <c r="X19" s="85"/>
      <c r="Y19" s="85"/>
    </row>
    <row r="20" spans="1:31" ht="20.100000000000001" customHeight="1">
      <c r="A20" s="85"/>
      <c r="B20" s="85"/>
      <c r="C20" s="84"/>
      <c r="D20" s="382">
        <f>'Data Record (angle)'!C27</f>
        <v>25</v>
      </c>
      <c r="E20" s="383"/>
      <c r="F20" s="94" t="str">
        <f>'Data Record (angle)'!E27</f>
        <v>°</v>
      </c>
      <c r="G20" s="253"/>
      <c r="H20" s="382">
        <f>'Data Record (angle)'!N27</f>
        <v>25</v>
      </c>
      <c r="I20" s="383"/>
      <c r="J20" s="94" t="str">
        <f>'Data Record (angle)'!E27</f>
        <v>°</v>
      </c>
      <c r="K20" s="253"/>
      <c r="L20" s="382">
        <f>'Data Record (angle)'!Q27</f>
        <v>0</v>
      </c>
      <c r="M20" s="383"/>
      <c r="N20" s="94" t="str">
        <f>'Data Record (angle)'!E27</f>
        <v>°</v>
      </c>
      <c r="O20" s="253"/>
      <c r="P20" s="352"/>
      <c r="Q20" s="353"/>
      <c r="R20" s="353"/>
      <c r="S20" s="354"/>
      <c r="T20" s="85"/>
      <c r="U20" s="85"/>
      <c r="V20" s="85"/>
      <c r="W20" s="85"/>
      <c r="X20" s="85"/>
      <c r="Y20" s="85"/>
    </row>
    <row r="21" spans="1:31" ht="20.100000000000001" customHeight="1">
      <c r="A21" s="85"/>
      <c r="B21" s="85"/>
      <c r="C21" s="84"/>
      <c r="D21" s="386">
        <f>'Data Record (angle)'!C28</f>
        <v>30</v>
      </c>
      <c r="E21" s="387"/>
      <c r="F21" s="254" t="str">
        <f>'Data Record (angle)'!E28</f>
        <v>°</v>
      </c>
      <c r="G21" s="255"/>
      <c r="H21" s="386">
        <f>'Data Record (angle)'!N28</f>
        <v>30</v>
      </c>
      <c r="I21" s="387"/>
      <c r="J21" s="94" t="str">
        <f>'Data Record (angle)'!E28</f>
        <v>°</v>
      </c>
      <c r="K21" s="255"/>
      <c r="L21" s="382">
        <f>'Data Record (angle)'!Q28</f>
        <v>0</v>
      </c>
      <c r="M21" s="383"/>
      <c r="N21" s="94" t="str">
        <f>'Data Record (angle)'!E28</f>
        <v>°</v>
      </c>
      <c r="O21" s="255"/>
      <c r="P21" s="355"/>
      <c r="Q21" s="356"/>
      <c r="R21" s="356"/>
      <c r="S21" s="357"/>
      <c r="T21" s="85"/>
      <c r="U21" s="85"/>
      <c r="V21" s="85"/>
      <c r="W21" s="85"/>
      <c r="X21" s="85"/>
      <c r="Y21" s="85"/>
    </row>
    <row r="22" spans="1:31" ht="17.100000000000001" customHeight="1">
      <c r="A22" s="85"/>
      <c r="B22" s="85"/>
      <c r="C22" s="85"/>
      <c r="D22" s="85"/>
      <c r="E22" s="94"/>
      <c r="F22" s="94"/>
      <c r="G22" s="94"/>
      <c r="H22" s="251"/>
      <c r="I22" s="251"/>
      <c r="J22" s="251"/>
      <c r="K22" s="251"/>
      <c r="L22" s="251"/>
      <c r="M22" s="251"/>
      <c r="N22" s="252"/>
      <c r="O22" s="252"/>
      <c r="P22" s="252"/>
      <c r="Q22" s="252"/>
      <c r="R22" s="85"/>
      <c r="S22" s="85"/>
      <c r="T22" s="85"/>
      <c r="U22" s="85"/>
      <c r="V22" s="85"/>
      <c r="W22" s="85"/>
      <c r="X22" s="85"/>
      <c r="Y22" s="85"/>
      <c r="Z22" s="85"/>
      <c r="AA22" s="85"/>
      <c r="AB22" s="85"/>
      <c r="AC22" s="85"/>
      <c r="AD22" s="85"/>
      <c r="AE22" s="85"/>
    </row>
    <row r="23" spans="1:31" ht="18.95" customHeight="1">
      <c r="A23" s="161"/>
      <c r="B23" s="164" t="s">
        <v>40</v>
      </c>
      <c r="C23" s="165"/>
      <c r="D23" s="165"/>
      <c r="E23" s="165"/>
      <c r="F23" s="165"/>
      <c r="G23" s="165"/>
      <c r="H23" s="165"/>
      <c r="I23" s="165"/>
      <c r="J23" s="165"/>
      <c r="K23" s="165"/>
      <c r="L23" s="165"/>
      <c r="M23" s="165"/>
      <c r="N23" s="165"/>
      <c r="O23" s="165"/>
      <c r="P23" s="165"/>
      <c r="Q23" s="165"/>
      <c r="R23" s="165"/>
      <c r="S23" s="165"/>
      <c r="T23" s="165"/>
      <c r="U23" s="165"/>
      <c r="V23" s="161"/>
      <c r="W23" s="161"/>
      <c r="X23" s="85"/>
      <c r="Y23" s="85"/>
      <c r="Z23" s="85"/>
    </row>
    <row r="24" spans="1:31" ht="18.95" customHeight="1">
      <c r="A24" s="165"/>
      <c r="B24" s="138" t="s">
        <v>91</v>
      </c>
      <c r="D24" s="165"/>
      <c r="E24" s="165"/>
      <c r="F24" s="165"/>
      <c r="G24" s="165"/>
      <c r="H24" s="165"/>
      <c r="I24" s="165"/>
      <c r="J24" s="165"/>
      <c r="K24" s="165"/>
      <c r="L24" s="165"/>
      <c r="M24" s="165"/>
      <c r="N24" s="165"/>
      <c r="O24" s="165"/>
      <c r="P24" s="165"/>
      <c r="Q24" s="165"/>
      <c r="R24" s="165"/>
      <c r="S24" s="165"/>
      <c r="T24" s="165"/>
      <c r="U24" s="165"/>
      <c r="V24" s="165"/>
      <c r="W24" s="161"/>
      <c r="X24" s="85"/>
      <c r="Y24" s="85"/>
      <c r="Z24" s="85"/>
    </row>
    <row r="25" spans="1:31" ht="18.95" customHeight="1">
      <c r="A25" s="138" t="s">
        <v>92</v>
      </c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61"/>
      <c r="X25" s="85"/>
      <c r="Y25" s="85"/>
      <c r="Z25" s="85"/>
    </row>
    <row r="26" spans="1:31" ht="18.95" customHeight="1">
      <c r="A26" s="361" t="s">
        <v>93</v>
      </c>
      <c r="B26" s="361"/>
      <c r="C26" s="361"/>
      <c r="D26" s="361"/>
      <c r="E26" s="361"/>
      <c r="F26" s="361"/>
      <c r="G26" s="361"/>
      <c r="H26" s="361"/>
      <c r="I26" s="361"/>
      <c r="J26" s="361"/>
      <c r="K26" s="361"/>
      <c r="L26" s="361"/>
      <c r="M26" s="361"/>
      <c r="N26" s="361"/>
      <c r="O26" s="361"/>
      <c r="P26" s="361"/>
      <c r="Q26" s="361"/>
      <c r="R26" s="361"/>
      <c r="S26" s="361"/>
      <c r="T26" s="361"/>
      <c r="U26" s="361"/>
      <c r="V26" s="361"/>
      <c r="W26" s="161"/>
      <c r="X26" s="85"/>
      <c r="Y26" s="85"/>
      <c r="Z26" s="85"/>
    </row>
    <row r="27" spans="1:31" ht="17.100000000000001" customHeight="1">
      <c r="V27" s="166"/>
      <c r="W27" s="161"/>
      <c r="X27" s="85"/>
      <c r="Y27" s="85"/>
      <c r="Z27" s="85"/>
    </row>
    <row r="28" spans="1:31" ht="17.100000000000001" customHeight="1">
      <c r="A28" s="85"/>
      <c r="B28" s="85"/>
      <c r="C28" s="85"/>
      <c r="D28" s="85"/>
      <c r="E28" s="85"/>
      <c r="F28" s="85"/>
      <c r="G28" s="85"/>
      <c r="H28" s="85"/>
      <c r="I28" s="85"/>
      <c r="J28" s="85"/>
      <c r="K28" s="85"/>
      <c r="L28" s="85"/>
      <c r="M28" s="85"/>
      <c r="N28" s="85"/>
      <c r="O28" s="85"/>
      <c r="P28" s="85"/>
      <c r="Q28" s="85"/>
      <c r="R28" s="85"/>
      <c r="S28" s="85"/>
      <c r="T28" s="85"/>
      <c r="U28" s="85"/>
      <c r="V28" s="85"/>
      <c r="W28" s="85"/>
      <c r="X28" s="85"/>
      <c r="Y28" s="85"/>
      <c r="Z28" s="85"/>
    </row>
    <row r="29" spans="1:31" ht="17.100000000000001" customHeight="1">
      <c r="A29" s="85"/>
      <c r="B29" s="85"/>
      <c r="C29" s="85"/>
      <c r="D29" s="85"/>
      <c r="E29" s="85"/>
      <c r="F29" s="85"/>
      <c r="G29" s="85"/>
      <c r="H29" s="85"/>
      <c r="I29" s="85"/>
      <c r="J29" s="85"/>
      <c r="K29" s="85"/>
      <c r="L29" s="85"/>
      <c r="M29" s="85"/>
      <c r="N29" s="85"/>
      <c r="O29" s="85"/>
      <c r="P29" s="85"/>
      <c r="Q29" s="85"/>
      <c r="R29" s="85"/>
      <c r="S29" s="85"/>
      <c r="T29" s="85"/>
      <c r="U29" s="85"/>
      <c r="V29" s="85"/>
      <c r="W29" s="85"/>
      <c r="X29" s="85"/>
      <c r="Y29" s="85"/>
      <c r="Z29" s="85"/>
    </row>
    <row r="30" spans="1:31" ht="17.100000000000001" customHeight="1">
      <c r="A30" s="85"/>
      <c r="B30" s="85"/>
      <c r="C30" s="85"/>
      <c r="D30" s="85"/>
      <c r="E30" s="85"/>
      <c r="F30" s="85"/>
      <c r="G30" s="85"/>
      <c r="H30" s="85"/>
      <c r="I30" s="85"/>
      <c r="J30" s="85"/>
      <c r="K30" s="85"/>
      <c r="L30" s="85"/>
      <c r="M30" s="85"/>
      <c r="N30" s="85"/>
      <c r="O30" s="85"/>
      <c r="P30" s="85"/>
      <c r="Q30" s="85"/>
      <c r="R30" s="85"/>
      <c r="S30" s="85"/>
      <c r="T30" s="85"/>
      <c r="U30" s="85"/>
      <c r="V30" s="85"/>
      <c r="W30" s="85"/>
      <c r="X30" s="85"/>
      <c r="Y30" s="85"/>
      <c r="Z30" s="85"/>
    </row>
    <row r="31" spans="1:31" ht="17.100000000000001" customHeight="1">
      <c r="A31" s="85"/>
      <c r="B31" s="85"/>
      <c r="C31" s="85"/>
      <c r="D31" s="85"/>
      <c r="E31" s="85"/>
      <c r="F31" s="85"/>
      <c r="G31" s="85"/>
      <c r="H31" s="85"/>
      <c r="I31" s="85"/>
      <c r="J31" s="85"/>
      <c r="K31" s="85"/>
      <c r="L31" s="85"/>
      <c r="M31" s="85"/>
      <c r="N31" s="85"/>
      <c r="O31" s="85"/>
      <c r="P31" s="85"/>
      <c r="Q31" s="85"/>
      <c r="R31" s="85"/>
      <c r="S31" s="85"/>
      <c r="T31" s="85"/>
      <c r="U31" s="85"/>
      <c r="V31" s="85"/>
      <c r="W31" s="85"/>
      <c r="X31" s="85"/>
      <c r="Y31" s="85"/>
      <c r="Z31" s="85"/>
    </row>
    <row r="32" spans="1:31" ht="17.100000000000001" customHeight="1">
      <c r="A32" s="85"/>
      <c r="B32" s="85"/>
      <c r="C32" s="85"/>
      <c r="D32" s="85"/>
      <c r="E32" s="85"/>
      <c r="F32" s="85"/>
      <c r="G32" s="85"/>
      <c r="H32" s="85"/>
      <c r="I32" s="85"/>
      <c r="J32" s="85"/>
      <c r="K32" s="85"/>
      <c r="L32" s="85"/>
      <c r="M32" s="85"/>
      <c r="N32" s="85"/>
      <c r="O32" s="85"/>
      <c r="P32" s="85"/>
      <c r="Q32" s="85"/>
      <c r="R32" s="85"/>
      <c r="S32" s="85"/>
      <c r="T32" s="85"/>
      <c r="U32" s="85"/>
      <c r="V32" s="85"/>
      <c r="W32" s="85"/>
      <c r="X32" s="85"/>
      <c r="Y32" s="85"/>
      <c r="Z32" s="85"/>
    </row>
    <row r="33" spans="1:26" ht="17.100000000000001" customHeight="1">
      <c r="A33" s="85"/>
      <c r="B33" s="85"/>
      <c r="C33" s="85"/>
      <c r="D33" s="85"/>
      <c r="E33" s="85"/>
      <c r="F33" s="85"/>
      <c r="G33" s="85"/>
      <c r="H33" s="85"/>
      <c r="I33" s="85"/>
      <c r="J33" s="85"/>
      <c r="K33" s="85"/>
      <c r="L33" s="85"/>
      <c r="M33" s="85"/>
      <c r="N33" s="85"/>
      <c r="O33" s="85"/>
      <c r="P33" s="85"/>
      <c r="Q33" s="85"/>
      <c r="R33" s="85"/>
      <c r="S33" s="85"/>
      <c r="T33" s="85"/>
      <c r="U33" s="85"/>
      <c r="V33" s="85"/>
      <c r="W33" s="85"/>
      <c r="X33" s="85"/>
      <c r="Y33" s="85"/>
      <c r="Z33" s="85"/>
    </row>
    <row r="34" spans="1:26" ht="17.100000000000001" customHeight="1">
      <c r="A34" s="85"/>
      <c r="B34" s="85"/>
      <c r="C34" s="85"/>
      <c r="D34" s="85"/>
      <c r="E34" s="85"/>
      <c r="F34" s="85"/>
      <c r="G34" s="85"/>
      <c r="H34" s="85"/>
      <c r="I34" s="85"/>
      <c r="J34" s="85"/>
      <c r="K34" s="85"/>
      <c r="L34" s="85"/>
      <c r="M34" s="85"/>
      <c r="N34" s="85"/>
      <c r="O34" s="85"/>
      <c r="P34" s="85"/>
      <c r="Q34" s="85"/>
      <c r="R34" s="85"/>
      <c r="S34" s="85"/>
      <c r="T34" s="85"/>
      <c r="U34" s="85"/>
      <c r="V34" s="85"/>
      <c r="W34" s="85"/>
      <c r="X34" s="85"/>
      <c r="Y34" s="85"/>
      <c r="Z34" s="85"/>
    </row>
    <row r="35" spans="1:26" ht="17.100000000000001" customHeight="1">
      <c r="A35" s="85"/>
      <c r="B35" s="85"/>
      <c r="C35" s="85"/>
      <c r="D35" s="85"/>
      <c r="E35" s="85"/>
      <c r="F35" s="85"/>
      <c r="G35" s="85"/>
      <c r="H35" s="85"/>
      <c r="I35" s="85"/>
      <c r="J35" s="85"/>
      <c r="K35" s="85"/>
      <c r="L35" s="85"/>
      <c r="M35" s="85"/>
      <c r="N35" s="85"/>
      <c r="O35" s="85"/>
      <c r="P35" s="85"/>
      <c r="Q35" s="85"/>
      <c r="R35" s="85"/>
      <c r="S35" s="85"/>
      <c r="T35" s="85"/>
      <c r="U35" s="85"/>
      <c r="V35" s="85"/>
      <c r="W35" s="85"/>
      <c r="X35" s="85"/>
      <c r="Y35" s="85"/>
      <c r="Z35" s="85"/>
    </row>
    <row r="36" spans="1:26" ht="17.100000000000001" customHeight="1">
      <c r="A36" s="85"/>
      <c r="B36" s="85"/>
      <c r="C36" s="85"/>
      <c r="D36" s="85"/>
      <c r="E36" s="85"/>
      <c r="F36" s="85"/>
      <c r="G36" s="85"/>
      <c r="H36" s="85"/>
      <c r="I36" s="85"/>
      <c r="J36" s="85"/>
      <c r="K36" s="85"/>
      <c r="L36" s="85"/>
      <c r="M36" s="85"/>
      <c r="N36" s="85"/>
      <c r="O36" s="85"/>
      <c r="P36" s="85"/>
      <c r="Q36" s="85"/>
      <c r="R36" s="85"/>
      <c r="S36" s="85"/>
      <c r="T36" s="85"/>
      <c r="U36" s="85"/>
      <c r="V36" s="85"/>
      <c r="W36" s="85"/>
      <c r="X36" s="85"/>
      <c r="Y36" s="85"/>
      <c r="Z36" s="85"/>
    </row>
    <row r="37" spans="1:26" ht="17.100000000000001" customHeight="1">
      <c r="A37" s="85"/>
      <c r="B37" s="85"/>
      <c r="C37" s="85"/>
      <c r="D37" s="85"/>
      <c r="E37" s="85"/>
      <c r="F37" s="85"/>
      <c r="G37" s="85"/>
      <c r="H37" s="85"/>
      <c r="I37" s="85"/>
      <c r="J37" s="85"/>
      <c r="K37" s="85"/>
      <c r="L37" s="85"/>
      <c r="M37" s="85"/>
      <c r="N37" s="85"/>
      <c r="O37" s="85"/>
      <c r="P37" s="85"/>
      <c r="Q37" s="85"/>
      <c r="R37" s="85"/>
      <c r="S37" s="85"/>
      <c r="T37" s="85"/>
      <c r="U37" s="85"/>
      <c r="V37" s="85"/>
      <c r="W37" s="85"/>
      <c r="X37" s="85"/>
      <c r="Y37" s="85"/>
      <c r="Z37" s="85"/>
    </row>
    <row r="38" spans="1:26" ht="17.100000000000001" customHeight="1">
      <c r="A38" s="85"/>
      <c r="B38" s="85"/>
      <c r="C38" s="85"/>
      <c r="D38" s="85"/>
      <c r="E38" s="85"/>
      <c r="F38" s="85"/>
      <c r="G38" s="85"/>
      <c r="H38" s="85"/>
      <c r="I38" s="85"/>
      <c r="J38" s="85"/>
      <c r="K38" s="85"/>
      <c r="L38" s="85"/>
      <c r="M38" s="85"/>
      <c r="N38" s="85"/>
      <c r="O38" s="85"/>
      <c r="P38" s="85"/>
      <c r="Q38" s="85"/>
      <c r="R38" s="85"/>
      <c r="S38" s="85"/>
      <c r="T38" s="85"/>
      <c r="U38" s="85"/>
      <c r="V38" s="85"/>
      <c r="W38" s="85"/>
      <c r="X38" s="85"/>
      <c r="Y38" s="85"/>
      <c r="Z38" s="85"/>
    </row>
    <row r="39" spans="1:26" ht="17.100000000000001" customHeight="1">
      <c r="A39" s="85"/>
      <c r="B39" s="85"/>
      <c r="C39" s="85"/>
      <c r="D39" s="85"/>
      <c r="E39" s="85"/>
      <c r="F39" s="85"/>
      <c r="G39" s="85"/>
      <c r="H39" s="85"/>
      <c r="I39" s="85"/>
      <c r="J39" s="85"/>
      <c r="K39" s="85"/>
      <c r="L39" s="85"/>
      <c r="M39" s="85"/>
      <c r="N39" s="85"/>
      <c r="O39" s="85"/>
      <c r="P39" s="85"/>
      <c r="Q39" s="85"/>
      <c r="R39" s="85"/>
      <c r="S39" s="85"/>
      <c r="T39" s="85"/>
      <c r="U39" s="85"/>
      <c r="V39" s="85"/>
      <c r="W39" s="85"/>
      <c r="X39" s="85"/>
      <c r="Y39" s="85"/>
      <c r="Z39" s="85"/>
    </row>
    <row r="40" spans="1:26" ht="17.100000000000001" customHeight="1">
      <c r="A40" s="85"/>
      <c r="B40" s="85"/>
      <c r="C40" s="85"/>
      <c r="D40" s="85"/>
      <c r="E40" s="85"/>
      <c r="F40" s="85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5"/>
      <c r="V40" s="85"/>
      <c r="W40" s="85"/>
      <c r="X40" s="85"/>
      <c r="Y40" s="85"/>
      <c r="Z40" s="85"/>
    </row>
    <row r="41" spans="1:26" ht="17.100000000000001" customHeight="1">
      <c r="A41" s="85"/>
      <c r="B41" s="85"/>
      <c r="C41" s="85"/>
      <c r="D41" s="85"/>
      <c r="E41" s="85"/>
      <c r="F41" s="85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5"/>
      <c r="V41" s="85"/>
      <c r="W41" s="85"/>
      <c r="X41" s="85"/>
      <c r="Y41" s="85"/>
      <c r="Z41" s="85"/>
    </row>
    <row r="42" spans="1:26" ht="17.100000000000001" customHeight="1">
      <c r="A42" s="85"/>
      <c r="B42" s="85"/>
      <c r="C42" s="85"/>
      <c r="D42" s="85"/>
      <c r="E42" s="85"/>
      <c r="F42" s="85"/>
      <c r="G42" s="85"/>
      <c r="H42" s="85"/>
      <c r="I42" s="85"/>
      <c r="J42" s="85"/>
      <c r="K42" s="85"/>
      <c r="L42" s="85"/>
      <c r="M42" s="85"/>
      <c r="N42" s="85"/>
      <c r="O42" s="85"/>
      <c r="P42" s="85"/>
      <c r="Q42" s="85"/>
      <c r="R42" s="85"/>
      <c r="S42" s="85"/>
      <c r="T42" s="85"/>
      <c r="U42" s="85"/>
      <c r="V42" s="85"/>
      <c r="W42" s="85"/>
      <c r="X42" s="85"/>
      <c r="Y42" s="85"/>
      <c r="Z42" s="85"/>
    </row>
    <row r="43" spans="1:26" ht="17.100000000000001" customHeight="1">
      <c r="A43" s="85"/>
      <c r="B43" s="85"/>
      <c r="C43" s="85"/>
      <c r="D43" s="85"/>
      <c r="E43" s="85"/>
      <c r="F43" s="85"/>
      <c r="G43" s="85"/>
      <c r="H43" s="85"/>
      <c r="I43" s="85"/>
      <c r="J43" s="85"/>
      <c r="K43" s="85"/>
      <c r="L43" s="85"/>
      <c r="M43" s="85"/>
      <c r="N43" s="85"/>
      <c r="O43" s="85"/>
      <c r="P43" s="85"/>
      <c r="Q43" s="85"/>
      <c r="R43" s="85"/>
      <c r="S43" s="85"/>
      <c r="T43" s="85"/>
      <c r="U43" s="85"/>
      <c r="V43" s="85"/>
      <c r="W43" s="85"/>
      <c r="X43" s="85"/>
      <c r="Y43" s="85"/>
      <c r="Z43" s="85"/>
    </row>
    <row r="44" spans="1:26" ht="17.100000000000001" customHeight="1">
      <c r="A44" s="85"/>
      <c r="B44" s="85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85"/>
      <c r="U44" s="85"/>
      <c r="V44" s="85"/>
      <c r="W44" s="85"/>
      <c r="X44" s="85"/>
      <c r="Y44" s="85"/>
      <c r="Z44" s="85"/>
    </row>
    <row r="45" spans="1:26" ht="17.100000000000001" customHeight="1">
      <c r="A45" s="85"/>
      <c r="B45" s="85"/>
      <c r="C45" s="85"/>
      <c r="D45" s="85"/>
      <c r="E45" s="85"/>
      <c r="F45" s="85"/>
      <c r="G45" s="85"/>
      <c r="H45" s="85"/>
      <c r="I45" s="85"/>
      <c r="J45" s="85"/>
      <c r="K45" s="85"/>
      <c r="L45" s="85"/>
      <c r="M45" s="85"/>
      <c r="N45" s="85"/>
      <c r="O45" s="85"/>
      <c r="P45" s="85"/>
      <c r="Q45" s="85"/>
      <c r="R45" s="85"/>
      <c r="S45" s="85"/>
      <c r="T45" s="85"/>
      <c r="U45" s="85"/>
      <c r="V45" s="85"/>
      <c r="W45" s="85"/>
      <c r="X45" s="85"/>
      <c r="Y45" s="85"/>
      <c r="Z45" s="85"/>
    </row>
    <row r="46" spans="1:26" ht="17.100000000000001" customHeight="1">
      <c r="A46" s="85"/>
      <c r="B46" s="85"/>
      <c r="C46" s="85"/>
      <c r="D46" s="85"/>
      <c r="E46" s="85"/>
      <c r="F46" s="85"/>
      <c r="G46" s="85"/>
      <c r="H46" s="85"/>
      <c r="I46" s="85"/>
      <c r="J46" s="85"/>
      <c r="K46" s="85"/>
      <c r="L46" s="85"/>
      <c r="M46" s="85"/>
      <c r="N46" s="85"/>
      <c r="O46" s="85"/>
      <c r="P46" s="85"/>
      <c r="Q46" s="85"/>
      <c r="R46" s="85"/>
      <c r="S46" s="85"/>
      <c r="T46" s="85"/>
      <c r="U46" s="85"/>
      <c r="V46" s="85"/>
      <c r="W46" s="85"/>
      <c r="X46" s="85"/>
      <c r="Y46" s="85"/>
      <c r="Z46" s="85"/>
    </row>
    <row r="47" spans="1:26" ht="17.100000000000001" customHeight="1">
      <c r="A47" s="85"/>
      <c r="B47" s="85"/>
      <c r="C47" s="85"/>
      <c r="D47" s="85"/>
      <c r="E47" s="85"/>
      <c r="F47" s="85"/>
      <c r="G47" s="85"/>
      <c r="H47" s="85"/>
      <c r="I47" s="85"/>
      <c r="J47" s="85"/>
      <c r="K47" s="85"/>
      <c r="L47" s="85"/>
      <c r="M47" s="85"/>
      <c r="N47" s="85"/>
      <c r="O47" s="85"/>
      <c r="P47" s="85"/>
      <c r="Q47" s="85"/>
      <c r="R47" s="85"/>
      <c r="S47" s="85"/>
      <c r="T47" s="85"/>
      <c r="U47" s="85"/>
      <c r="V47" s="85"/>
      <c r="W47" s="85"/>
      <c r="X47" s="85"/>
      <c r="Y47" s="85"/>
      <c r="Z47" s="85"/>
    </row>
    <row r="48" spans="1:26" ht="17.100000000000001" customHeight="1">
      <c r="A48" s="85"/>
      <c r="B48" s="85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85"/>
      <c r="U48" s="85"/>
      <c r="V48" s="85"/>
      <c r="W48" s="85"/>
      <c r="X48" s="85"/>
      <c r="Y48" s="85"/>
      <c r="Z48" s="85"/>
    </row>
    <row r="49" spans="1:26" ht="17.100000000000001" customHeight="1">
      <c r="A49" s="85"/>
      <c r="B49" s="85"/>
      <c r="C49" s="85"/>
      <c r="D49" s="85"/>
      <c r="E49" s="85"/>
      <c r="F49" s="85"/>
      <c r="G49" s="85"/>
      <c r="H49" s="85"/>
      <c r="I49" s="85"/>
      <c r="J49" s="85"/>
      <c r="K49" s="85"/>
      <c r="L49" s="85"/>
      <c r="M49" s="85"/>
      <c r="N49" s="85"/>
      <c r="O49" s="85"/>
      <c r="P49" s="85"/>
      <c r="Q49" s="85"/>
      <c r="R49" s="85"/>
      <c r="S49" s="85"/>
      <c r="T49" s="85"/>
      <c r="U49" s="85"/>
      <c r="V49" s="85"/>
      <c r="W49" s="85"/>
      <c r="X49" s="85"/>
      <c r="Y49" s="85"/>
      <c r="Z49" s="85"/>
    </row>
    <row r="50" spans="1:26" ht="17.100000000000001" customHeight="1">
      <c r="A50" s="85"/>
      <c r="B50" s="85"/>
      <c r="C50" s="85"/>
      <c r="D50" s="85"/>
      <c r="E50" s="85"/>
      <c r="F50" s="85"/>
      <c r="G50" s="85"/>
      <c r="H50" s="85"/>
      <c r="I50" s="85"/>
      <c r="J50" s="85"/>
      <c r="K50" s="85"/>
      <c r="L50" s="85"/>
      <c r="M50" s="85"/>
      <c r="N50" s="85"/>
      <c r="O50" s="85"/>
      <c r="P50" s="85"/>
      <c r="Q50" s="85"/>
      <c r="R50" s="85"/>
      <c r="S50" s="85"/>
      <c r="T50" s="85"/>
      <c r="U50" s="85"/>
      <c r="V50" s="85"/>
      <c r="W50" s="85"/>
      <c r="X50" s="85"/>
      <c r="Y50" s="85"/>
      <c r="Z50" s="85"/>
    </row>
    <row r="51" spans="1:26" ht="17.100000000000001" customHeight="1">
      <c r="A51" s="85"/>
      <c r="B51" s="85"/>
      <c r="C51" s="85"/>
      <c r="D51" s="85"/>
      <c r="E51" s="85"/>
      <c r="F51" s="85"/>
      <c r="G51" s="85"/>
      <c r="H51" s="85"/>
      <c r="I51" s="85"/>
      <c r="J51" s="85"/>
      <c r="K51" s="85"/>
      <c r="L51" s="85"/>
      <c r="M51" s="85"/>
      <c r="N51" s="85"/>
      <c r="O51" s="85"/>
      <c r="P51" s="85"/>
      <c r="Q51" s="85"/>
      <c r="R51" s="85"/>
      <c r="S51" s="85"/>
      <c r="T51" s="85"/>
      <c r="U51" s="85"/>
      <c r="V51" s="85"/>
      <c r="W51" s="85"/>
      <c r="X51" s="85"/>
      <c r="Y51" s="85"/>
      <c r="Z51" s="85"/>
    </row>
    <row r="52" spans="1:26" ht="17.100000000000001" customHeight="1">
      <c r="A52" s="85"/>
      <c r="B52" s="85"/>
      <c r="C52" s="85"/>
      <c r="D52" s="85"/>
      <c r="E52" s="85"/>
      <c r="F52" s="85"/>
      <c r="G52" s="85"/>
      <c r="H52" s="85"/>
      <c r="I52" s="85"/>
      <c r="J52" s="85"/>
      <c r="K52" s="85"/>
      <c r="L52" s="85"/>
      <c r="M52" s="85"/>
      <c r="N52" s="85"/>
      <c r="O52" s="85"/>
      <c r="P52" s="85"/>
      <c r="Q52" s="85"/>
      <c r="R52" s="85"/>
      <c r="S52" s="85"/>
      <c r="T52" s="85"/>
      <c r="U52" s="85"/>
      <c r="V52" s="85"/>
      <c r="W52" s="85"/>
      <c r="X52" s="85"/>
      <c r="Y52" s="85"/>
      <c r="Z52" s="85"/>
    </row>
    <row r="53" spans="1:26" ht="17.100000000000001" customHeight="1">
      <c r="A53" s="85"/>
      <c r="B53" s="85"/>
      <c r="C53" s="85"/>
      <c r="D53" s="85"/>
      <c r="E53" s="85"/>
      <c r="F53" s="85"/>
      <c r="G53" s="85"/>
      <c r="H53" s="85"/>
      <c r="I53" s="85"/>
      <c r="J53" s="85"/>
      <c r="K53" s="85"/>
      <c r="L53" s="85"/>
      <c r="M53" s="85"/>
      <c r="N53" s="85"/>
      <c r="O53" s="85"/>
      <c r="P53" s="85"/>
      <c r="Q53" s="85"/>
      <c r="R53" s="85"/>
      <c r="S53" s="85"/>
      <c r="T53" s="85"/>
      <c r="U53" s="85"/>
      <c r="V53" s="85"/>
      <c r="W53" s="85"/>
      <c r="X53" s="85"/>
      <c r="Y53" s="85"/>
      <c r="Z53" s="85"/>
    </row>
    <row r="54" spans="1:26" ht="17.100000000000001" customHeight="1">
      <c r="A54" s="85"/>
      <c r="B54" s="85"/>
      <c r="C54" s="85"/>
      <c r="D54" s="85"/>
      <c r="E54" s="85"/>
      <c r="F54" s="85"/>
      <c r="G54" s="85"/>
      <c r="H54" s="85"/>
      <c r="I54" s="85"/>
      <c r="J54" s="85"/>
      <c r="K54" s="85"/>
      <c r="L54" s="85"/>
      <c r="M54" s="85"/>
      <c r="N54" s="85"/>
      <c r="O54" s="85"/>
      <c r="P54" s="85"/>
      <c r="Q54" s="85"/>
      <c r="R54" s="85"/>
      <c r="S54" s="85"/>
      <c r="T54" s="85"/>
      <c r="U54" s="85"/>
      <c r="V54" s="85"/>
      <c r="W54" s="85"/>
      <c r="X54" s="85"/>
      <c r="Y54" s="85"/>
      <c r="Z54" s="85"/>
    </row>
    <row r="55" spans="1:26" ht="17.100000000000001" customHeight="1">
      <c r="A55" s="85"/>
      <c r="B55" s="85"/>
      <c r="C55" s="85"/>
      <c r="D55" s="85"/>
      <c r="E55" s="85"/>
      <c r="F55" s="85"/>
      <c r="G55" s="85"/>
      <c r="H55" s="85"/>
      <c r="I55" s="85"/>
      <c r="J55" s="85"/>
      <c r="K55" s="85"/>
      <c r="L55" s="85"/>
      <c r="M55" s="85"/>
      <c r="N55" s="85"/>
      <c r="O55" s="85"/>
      <c r="P55" s="85"/>
      <c r="Q55" s="85"/>
      <c r="R55" s="85"/>
      <c r="S55" s="85"/>
      <c r="T55" s="85"/>
      <c r="U55" s="85"/>
      <c r="V55" s="85"/>
      <c r="W55" s="85"/>
      <c r="X55" s="85"/>
      <c r="Y55" s="85"/>
      <c r="Z55" s="85"/>
    </row>
    <row r="56" spans="1:26" ht="17.100000000000001" customHeight="1">
      <c r="A56" s="85"/>
      <c r="B56" s="85"/>
      <c r="C56" s="85"/>
      <c r="D56" s="85"/>
      <c r="E56" s="85"/>
      <c r="F56" s="85"/>
      <c r="G56" s="85"/>
      <c r="H56" s="85"/>
      <c r="I56" s="85"/>
      <c r="J56" s="85"/>
      <c r="K56" s="85"/>
      <c r="L56" s="85"/>
      <c r="M56" s="85"/>
      <c r="N56" s="85"/>
      <c r="O56" s="85"/>
      <c r="P56" s="85"/>
      <c r="Q56" s="85"/>
      <c r="R56" s="85"/>
      <c r="S56" s="85"/>
      <c r="T56" s="85"/>
      <c r="U56" s="85"/>
      <c r="V56" s="85"/>
      <c r="W56" s="85"/>
      <c r="X56" s="85"/>
      <c r="Y56" s="85"/>
      <c r="Z56" s="85"/>
    </row>
    <row r="57" spans="1:26" ht="17.100000000000001" customHeight="1">
      <c r="A57" s="85"/>
      <c r="B57" s="85"/>
      <c r="C57" s="85"/>
      <c r="D57" s="85"/>
      <c r="E57" s="85"/>
      <c r="F57" s="85"/>
      <c r="G57" s="85"/>
      <c r="H57" s="85"/>
      <c r="I57" s="85"/>
      <c r="J57" s="85"/>
      <c r="K57" s="85"/>
      <c r="L57" s="85"/>
      <c r="M57" s="85"/>
      <c r="N57" s="85"/>
      <c r="O57" s="85"/>
      <c r="P57" s="85"/>
      <c r="Q57" s="85"/>
      <c r="R57" s="85"/>
      <c r="S57" s="85"/>
      <c r="T57" s="85"/>
      <c r="U57" s="85"/>
      <c r="V57" s="85"/>
      <c r="W57" s="85"/>
      <c r="X57" s="85"/>
      <c r="Y57" s="85"/>
      <c r="Z57" s="85"/>
    </row>
    <row r="58" spans="1:26" ht="17.100000000000001" customHeight="1">
      <c r="A58" s="85"/>
      <c r="B58" s="85"/>
      <c r="C58" s="85"/>
      <c r="D58" s="85"/>
      <c r="E58" s="85"/>
      <c r="F58" s="85"/>
      <c r="G58" s="85"/>
      <c r="H58" s="85"/>
      <c r="I58" s="85"/>
      <c r="J58" s="85"/>
      <c r="K58" s="85"/>
      <c r="L58" s="85"/>
      <c r="M58" s="85"/>
      <c r="N58" s="85"/>
      <c r="O58" s="85"/>
      <c r="P58" s="85"/>
      <c r="Q58" s="85"/>
      <c r="R58" s="85"/>
      <c r="S58" s="85"/>
      <c r="T58" s="85"/>
      <c r="U58" s="85"/>
      <c r="V58" s="85"/>
      <c r="W58" s="85"/>
      <c r="X58" s="85"/>
      <c r="Y58" s="85"/>
      <c r="Z58" s="85"/>
    </row>
    <row r="59" spans="1:26" ht="17.100000000000001" customHeight="1">
      <c r="A59" s="85"/>
      <c r="B59" s="85"/>
      <c r="C59" s="85"/>
      <c r="D59" s="85"/>
      <c r="E59" s="85"/>
      <c r="F59" s="85"/>
      <c r="G59" s="85"/>
      <c r="H59" s="85"/>
      <c r="I59" s="85"/>
      <c r="J59" s="85"/>
      <c r="K59" s="85"/>
      <c r="L59" s="85"/>
      <c r="M59" s="85"/>
      <c r="N59" s="85"/>
      <c r="O59" s="85"/>
      <c r="P59" s="85"/>
      <c r="Q59" s="85"/>
      <c r="R59" s="85"/>
      <c r="S59" s="85"/>
      <c r="T59" s="85"/>
      <c r="U59" s="85"/>
      <c r="V59" s="85"/>
      <c r="W59" s="85"/>
      <c r="X59" s="85"/>
      <c r="Y59" s="85"/>
      <c r="Z59" s="85"/>
    </row>
    <row r="60" spans="1:26" ht="17.100000000000001" customHeight="1">
      <c r="A60" s="85"/>
      <c r="B60" s="85"/>
      <c r="C60" s="85"/>
      <c r="D60" s="85"/>
      <c r="E60" s="85"/>
      <c r="F60" s="85"/>
      <c r="G60" s="85"/>
      <c r="H60" s="85"/>
      <c r="I60" s="85"/>
      <c r="J60" s="85"/>
      <c r="K60" s="85"/>
      <c r="L60" s="85"/>
      <c r="M60" s="85"/>
      <c r="N60" s="85"/>
      <c r="O60" s="85"/>
      <c r="P60" s="85"/>
      <c r="Q60" s="85"/>
      <c r="R60" s="85"/>
      <c r="S60" s="85"/>
      <c r="T60" s="85"/>
      <c r="U60" s="85"/>
      <c r="V60" s="85"/>
      <c r="W60" s="85"/>
      <c r="X60" s="85"/>
      <c r="Y60" s="85"/>
      <c r="Z60" s="85"/>
    </row>
    <row r="61" spans="1:26" ht="17.100000000000001" customHeight="1">
      <c r="A61" s="85"/>
      <c r="B61" s="85"/>
      <c r="C61" s="85"/>
      <c r="D61" s="85"/>
      <c r="E61" s="85"/>
      <c r="F61" s="85"/>
      <c r="G61" s="85"/>
      <c r="H61" s="85"/>
      <c r="I61" s="85"/>
      <c r="J61" s="85"/>
      <c r="K61" s="85"/>
      <c r="L61" s="85"/>
      <c r="M61" s="85"/>
      <c r="N61" s="85"/>
      <c r="O61" s="85"/>
      <c r="P61" s="85"/>
      <c r="Q61" s="85"/>
      <c r="R61" s="85"/>
      <c r="S61" s="85"/>
      <c r="T61" s="85"/>
      <c r="U61" s="85"/>
      <c r="V61" s="85"/>
      <c r="W61" s="85"/>
      <c r="X61" s="85"/>
      <c r="Y61" s="85"/>
      <c r="Z61" s="85"/>
    </row>
    <row r="62" spans="1:26" ht="17.100000000000001" customHeight="1">
      <c r="A62" s="85"/>
      <c r="B62" s="85"/>
      <c r="C62" s="85"/>
      <c r="D62" s="85"/>
      <c r="E62" s="85"/>
      <c r="F62" s="85"/>
      <c r="G62" s="85"/>
      <c r="H62" s="85"/>
      <c r="I62" s="85"/>
      <c r="J62" s="85"/>
      <c r="K62" s="85"/>
      <c r="L62" s="85"/>
      <c r="M62" s="85"/>
      <c r="N62" s="85"/>
      <c r="O62" s="85"/>
      <c r="P62" s="85"/>
      <c r="Q62" s="85"/>
      <c r="R62" s="85"/>
      <c r="S62" s="85"/>
      <c r="T62" s="85"/>
      <c r="U62" s="85"/>
      <c r="V62" s="85"/>
      <c r="W62" s="85"/>
      <c r="X62" s="85"/>
      <c r="Y62" s="85"/>
      <c r="Z62" s="85"/>
    </row>
    <row r="63" spans="1:26" ht="17.100000000000001" customHeight="1">
      <c r="A63" s="85"/>
      <c r="B63" s="85"/>
      <c r="C63" s="85"/>
      <c r="D63" s="85"/>
      <c r="E63" s="85"/>
      <c r="F63" s="85"/>
      <c r="G63" s="85"/>
      <c r="H63" s="85"/>
      <c r="I63" s="85"/>
      <c r="J63" s="85"/>
      <c r="K63" s="85"/>
      <c r="L63" s="85"/>
      <c r="M63" s="85"/>
      <c r="N63" s="85"/>
      <c r="O63" s="85"/>
      <c r="P63" s="85"/>
      <c r="Q63" s="85"/>
      <c r="R63" s="85"/>
      <c r="S63" s="85"/>
      <c r="T63" s="85"/>
      <c r="U63" s="85"/>
      <c r="V63" s="85"/>
      <c r="W63" s="85"/>
      <c r="X63" s="85"/>
      <c r="Y63" s="85"/>
      <c r="Z63" s="85"/>
    </row>
    <row r="64" spans="1:26" ht="17.100000000000001" customHeight="1">
      <c r="A64" s="85"/>
      <c r="B64" s="86"/>
      <c r="C64" s="85"/>
      <c r="D64" s="85"/>
      <c r="E64" s="85"/>
      <c r="F64" s="85"/>
      <c r="G64" s="85"/>
      <c r="H64" s="89"/>
      <c r="I64" s="89"/>
      <c r="J64" s="89"/>
      <c r="K64" s="89"/>
      <c r="L64" s="89"/>
      <c r="M64" s="89"/>
      <c r="N64" s="89"/>
      <c r="O64" s="89"/>
      <c r="P64" s="89"/>
      <c r="Q64" s="89"/>
      <c r="R64" s="89"/>
      <c r="S64" s="89"/>
      <c r="T64" s="90"/>
      <c r="U64" s="90"/>
      <c r="V64" s="85"/>
      <c r="W64" s="85"/>
      <c r="X64" s="85"/>
      <c r="Y64" s="85"/>
      <c r="Z64" s="85"/>
    </row>
    <row r="65" spans="1:26" ht="17.100000000000001" customHeight="1">
      <c r="A65" s="85"/>
      <c r="B65" s="85"/>
      <c r="C65" s="380"/>
      <c r="D65" s="380"/>
      <c r="E65" s="380"/>
      <c r="F65" s="380"/>
      <c r="G65" s="380"/>
      <c r="H65" s="380"/>
      <c r="I65" s="380"/>
      <c r="J65" s="380"/>
      <c r="K65" s="380"/>
      <c r="L65" s="380"/>
      <c r="M65" s="380"/>
      <c r="N65" s="380"/>
      <c r="O65" s="380"/>
      <c r="P65" s="380"/>
      <c r="Q65" s="380"/>
      <c r="R65" s="380"/>
      <c r="S65" s="380"/>
      <c r="T65" s="380"/>
      <c r="U65" s="380"/>
      <c r="V65" s="85"/>
      <c r="W65" s="85"/>
      <c r="X65" s="85"/>
      <c r="Y65" s="85"/>
      <c r="Z65" s="85"/>
    </row>
    <row r="66" spans="1:26" ht="17.100000000000001" customHeight="1">
      <c r="A66" s="379"/>
      <c r="B66" s="379"/>
      <c r="C66" s="379"/>
      <c r="D66" s="379"/>
      <c r="E66" s="379"/>
      <c r="F66" s="379"/>
      <c r="G66" s="379"/>
      <c r="H66" s="379"/>
      <c r="I66" s="379"/>
      <c r="J66" s="379"/>
      <c r="K66" s="379"/>
      <c r="L66" s="379"/>
      <c r="M66" s="379"/>
      <c r="N66" s="379"/>
      <c r="O66" s="379"/>
      <c r="P66" s="379"/>
      <c r="Q66" s="379"/>
      <c r="R66" s="379"/>
      <c r="S66" s="379"/>
      <c r="T66" s="379"/>
      <c r="U66" s="379"/>
      <c r="V66" s="85"/>
      <c r="W66" s="85"/>
      <c r="X66" s="85"/>
      <c r="Y66" s="85"/>
      <c r="Z66" s="85"/>
    </row>
    <row r="67" spans="1:26" ht="17.100000000000001" customHeight="1">
      <c r="A67" s="85"/>
      <c r="B67" s="85"/>
      <c r="C67" s="85"/>
      <c r="D67" s="85"/>
      <c r="E67" s="85"/>
      <c r="F67" s="85"/>
      <c r="G67" s="85"/>
      <c r="H67" s="85"/>
      <c r="I67" s="85"/>
      <c r="J67" s="85"/>
      <c r="K67" s="85"/>
      <c r="L67" s="85"/>
      <c r="M67" s="85"/>
      <c r="N67" s="85"/>
      <c r="O67" s="85"/>
      <c r="P67" s="85"/>
      <c r="Q67" s="85"/>
      <c r="R67" s="85"/>
      <c r="S67" s="85"/>
      <c r="T67" s="85"/>
      <c r="U67" s="85"/>
      <c r="V67" s="85"/>
      <c r="W67" s="85"/>
      <c r="X67" s="85"/>
      <c r="Y67" s="85"/>
      <c r="Z67" s="85"/>
    </row>
    <row r="68" spans="1:26" ht="17.100000000000001" customHeight="1">
      <c r="A68" s="85"/>
      <c r="B68" s="85"/>
      <c r="C68" s="85"/>
      <c r="D68" s="85"/>
      <c r="E68" s="85"/>
      <c r="F68" s="85"/>
      <c r="G68" s="85"/>
      <c r="H68" s="85"/>
      <c r="I68" s="85"/>
      <c r="J68" s="85"/>
      <c r="K68" s="85"/>
      <c r="L68" s="85"/>
      <c r="M68" s="85"/>
      <c r="N68" s="85"/>
      <c r="O68" s="85"/>
      <c r="P68" s="85"/>
      <c r="Q68" s="85"/>
      <c r="R68" s="85"/>
      <c r="S68" s="85"/>
      <c r="T68" s="85"/>
      <c r="U68" s="85"/>
      <c r="V68" s="85"/>
      <c r="W68" s="85"/>
      <c r="X68" s="85"/>
      <c r="Y68" s="85"/>
      <c r="Z68" s="85"/>
    </row>
    <row r="69" spans="1:26" ht="17.100000000000001" customHeight="1">
      <c r="A69" s="85"/>
      <c r="B69" s="85"/>
      <c r="C69" s="85"/>
      <c r="D69" s="85"/>
      <c r="E69" s="85"/>
      <c r="F69" s="85"/>
      <c r="G69" s="85"/>
      <c r="H69" s="85"/>
      <c r="I69" s="85"/>
      <c r="J69" s="85"/>
      <c r="K69" s="85"/>
      <c r="L69" s="85"/>
      <c r="M69" s="85"/>
      <c r="N69" s="85"/>
      <c r="O69" s="85"/>
      <c r="P69" s="85"/>
      <c r="Q69" s="85"/>
      <c r="R69" s="85"/>
      <c r="S69" s="85"/>
      <c r="T69" s="85"/>
      <c r="U69" s="85"/>
      <c r="V69" s="85"/>
      <c r="W69" s="85"/>
      <c r="X69" s="85"/>
      <c r="Y69" s="85"/>
      <c r="Z69" s="85"/>
    </row>
    <row r="70" spans="1:26" ht="17.100000000000001" customHeight="1">
      <c r="A70" s="85"/>
      <c r="B70" s="85"/>
      <c r="C70" s="85"/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85"/>
      <c r="U70" s="85"/>
      <c r="V70" s="85"/>
      <c r="W70" s="85"/>
      <c r="X70" s="85"/>
      <c r="Y70" s="85"/>
      <c r="Z70" s="85"/>
    </row>
    <row r="71" spans="1:26" ht="17.100000000000001" customHeight="1">
      <c r="A71" s="85"/>
      <c r="B71" s="85"/>
      <c r="C71" s="85"/>
      <c r="D71" s="85"/>
      <c r="E71" s="85"/>
      <c r="F71" s="85"/>
      <c r="G71" s="85"/>
      <c r="H71" s="85"/>
      <c r="I71" s="85"/>
      <c r="J71" s="85"/>
      <c r="K71" s="85"/>
      <c r="L71" s="85"/>
      <c r="M71" s="85"/>
      <c r="N71" s="85"/>
      <c r="O71" s="85"/>
      <c r="P71" s="85"/>
      <c r="Q71" s="85"/>
      <c r="R71" s="85"/>
      <c r="S71" s="85"/>
      <c r="T71" s="85"/>
      <c r="U71" s="85"/>
      <c r="V71" s="85"/>
      <c r="W71" s="85"/>
      <c r="X71" s="85"/>
      <c r="Y71" s="85"/>
      <c r="Z71" s="85"/>
    </row>
    <row r="72" spans="1:26" ht="17.100000000000001" customHeight="1">
      <c r="A72" s="85"/>
      <c r="B72" s="85"/>
      <c r="C72" s="85"/>
      <c r="D72" s="85"/>
      <c r="E72" s="85"/>
      <c r="F72" s="85"/>
      <c r="G72" s="85"/>
      <c r="H72" s="85"/>
      <c r="I72" s="85"/>
      <c r="J72" s="85"/>
      <c r="K72" s="85"/>
      <c r="L72" s="85"/>
      <c r="M72" s="85"/>
      <c r="N72" s="85"/>
      <c r="O72" s="85"/>
      <c r="P72" s="85"/>
      <c r="Q72" s="85"/>
      <c r="R72" s="85"/>
      <c r="S72" s="85"/>
      <c r="T72" s="85"/>
      <c r="U72" s="85"/>
      <c r="V72" s="85"/>
      <c r="W72" s="85"/>
      <c r="X72" s="85"/>
      <c r="Y72" s="85"/>
      <c r="Z72" s="85"/>
    </row>
    <row r="73" spans="1:26" ht="17.100000000000001" customHeight="1">
      <c r="A73" s="85"/>
      <c r="B73" s="85"/>
      <c r="C73" s="85"/>
      <c r="D73" s="85"/>
      <c r="E73" s="85"/>
      <c r="F73" s="85"/>
      <c r="G73" s="85"/>
      <c r="H73" s="85"/>
      <c r="I73" s="85"/>
      <c r="J73" s="85"/>
      <c r="K73" s="85"/>
      <c r="L73" s="85"/>
      <c r="M73" s="85"/>
      <c r="N73" s="85"/>
      <c r="O73" s="85"/>
      <c r="P73" s="85"/>
      <c r="Q73" s="85"/>
      <c r="R73" s="85"/>
      <c r="S73" s="85"/>
      <c r="T73" s="85"/>
      <c r="U73" s="85"/>
      <c r="V73" s="85"/>
      <c r="W73" s="85"/>
      <c r="X73" s="85"/>
      <c r="Y73" s="85"/>
      <c r="Z73" s="85"/>
    </row>
    <row r="74" spans="1:26" ht="17.100000000000001" customHeight="1">
      <c r="A74" s="85"/>
      <c r="B74" s="85"/>
      <c r="C74" s="85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85"/>
      <c r="U74" s="85"/>
      <c r="V74" s="85"/>
      <c r="W74" s="85"/>
      <c r="X74" s="85"/>
      <c r="Y74" s="85"/>
      <c r="Z74" s="85"/>
    </row>
    <row r="75" spans="1:26" ht="17.100000000000001" customHeight="1">
      <c r="A75" s="85"/>
      <c r="B75" s="85"/>
      <c r="C75" s="85"/>
      <c r="D75" s="85"/>
      <c r="E75" s="85"/>
      <c r="F75" s="85"/>
      <c r="G75" s="85"/>
      <c r="H75" s="85"/>
      <c r="I75" s="85"/>
      <c r="J75" s="85"/>
      <c r="K75" s="85"/>
      <c r="L75" s="85"/>
      <c r="M75" s="85"/>
      <c r="N75" s="85"/>
      <c r="O75" s="85"/>
      <c r="P75" s="85"/>
      <c r="Q75" s="85"/>
      <c r="R75" s="85"/>
      <c r="S75" s="85"/>
      <c r="T75" s="85"/>
      <c r="U75" s="85"/>
      <c r="V75" s="85"/>
      <c r="W75" s="85"/>
      <c r="X75" s="85"/>
      <c r="Y75" s="85"/>
      <c r="Z75" s="85"/>
    </row>
    <row r="76" spans="1:26" ht="17.100000000000001" customHeight="1">
      <c r="A76" s="85"/>
      <c r="B76" s="85"/>
      <c r="C76" s="85"/>
      <c r="D76" s="85"/>
      <c r="E76" s="85"/>
      <c r="F76" s="85"/>
      <c r="G76" s="85"/>
      <c r="H76" s="85"/>
      <c r="I76" s="85"/>
      <c r="J76" s="85"/>
      <c r="K76" s="85"/>
      <c r="L76" s="85"/>
      <c r="M76" s="85"/>
      <c r="N76" s="85"/>
      <c r="O76" s="85"/>
      <c r="P76" s="85"/>
      <c r="Q76" s="85"/>
      <c r="R76" s="85"/>
      <c r="S76" s="85"/>
      <c r="T76" s="85"/>
      <c r="U76" s="85"/>
      <c r="V76" s="85"/>
      <c r="W76" s="85"/>
      <c r="X76" s="85"/>
      <c r="Y76" s="85"/>
      <c r="Z76" s="85"/>
    </row>
    <row r="77" spans="1:26" ht="17.100000000000001" customHeight="1">
      <c r="A77" s="85"/>
      <c r="B77" s="85"/>
      <c r="C77" s="85"/>
      <c r="D77" s="85"/>
      <c r="E77" s="85"/>
      <c r="F77" s="85"/>
      <c r="G77" s="85"/>
      <c r="H77" s="85"/>
      <c r="I77" s="85"/>
      <c r="J77" s="85"/>
      <c r="K77" s="85"/>
      <c r="L77" s="85"/>
      <c r="M77" s="85"/>
      <c r="N77" s="85"/>
      <c r="O77" s="85"/>
      <c r="P77" s="85"/>
      <c r="Q77" s="85"/>
      <c r="R77" s="85"/>
      <c r="S77" s="85"/>
      <c r="T77" s="85"/>
      <c r="U77" s="85"/>
      <c r="V77" s="85"/>
      <c r="W77" s="85"/>
      <c r="X77" s="85"/>
      <c r="Y77" s="85"/>
      <c r="Z77" s="85"/>
    </row>
    <row r="78" spans="1:26" ht="17.100000000000001" customHeight="1">
      <c r="A78" s="85"/>
      <c r="B78" s="85"/>
      <c r="C78" s="85"/>
      <c r="D78" s="85"/>
      <c r="E78" s="85"/>
      <c r="F78" s="85"/>
      <c r="G78" s="85"/>
      <c r="H78" s="85"/>
      <c r="I78" s="85"/>
      <c r="J78" s="85"/>
      <c r="K78" s="85"/>
      <c r="L78" s="85"/>
      <c r="M78" s="85"/>
      <c r="N78" s="85"/>
      <c r="O78" s="85"/>
      <c r="P78" s="85"/>
      <c r="Q78" s="85"/>
      <c r="R78" s="85"/>
      <c r="S78" s="85"/>
      <c r="T78" s="85"/>
      <c r="U78" s="85"/>
      <c r="V78" s="85"/>
      <c r="W78" s="85"/>
      <c r="X78" s="85"/>
      <c r="Y78" s="85"/>
      <c r="Z78" s="85"/>
    </row>
    <row r="79" spans="1:26" ht="17.100000000000001" customHeight="1">
      <c r="A79" s="85"/>
      <c r="B79" s="85"/>
      <c r="C79" s="85"/>
      <c r="D79" s="85"/>
      <c r="E79" s="85"/>
      <c r="F79" s="85"/>
      <c r="G79" s="85"/>
      <c r="H79" s="85"/>
      <c r="I79" s="85"/>
      <c r="J79" s="85"/>
      <c r="K79" s="85"/>
      <c r="L79" s="85"/>
      <c r="M79" s="85"/>
      <c r="N79" s="85"/>
      <c r="O79" s="85"/>
      <c r="P79" s="85"/>
      <c r="Q79" s="85"/>
      <c r="R79" s="85"/>
      <c r="S79" s="85"/>
      <c r="T79" s="85"/>
      <c r="U79" s="85"/>
      <c r="V79" s="85"/>
      <c r="W79" s="85"/>
      <c r="X79" s="85"/>
      <c r="Y79" s="85"/>
      <c r="Z79" s="85"/>
    </row>
    <row r="80" spans="1:26" ht="17.100000000000001" customHeight="1">
      <c r="A80" s="85"/>
      <c r="B80" s="85"/>
      <c r="C80" s="85"/>
      <c r="D80" s="85"/>
      <c r="E80" s="85"/>
      <c r="F80" s="85"/>
      <c r="G80" s="85"/>
      <c r="H80" s="85"/>
      <c r="I80" s="85"/>
      <c r="J80" s="85"/>
      <c r="K80" s="85"/>
      <c r="L80" s="85"/>
      <c r="M80" s="85"/>
      <c r="N80" s="85"/>
      <c r="O80" s="85"/>
      <c r="P80" s="85"/>
      <c r="Q80" s="85"/>
      <c r="R80" s="85"/>
      <c r="S80" s="85"/>
      <c r="T80" s="85"/>
      <c r="U80" s="85"/>
      <c r="V80" s="85"/>
      <c r="W80" s="85"/>
      <c r="X80" s="85"/>
      <c r="Y80" s="85"/>
      <c r="Z80" s="85"/>
    </row>
    <row r="81" spans="1:26" ht="17.100000000000001" customHeight="1">
      <c r="A81" s="85"/>
      <c r="B81" s="85"/>
      <c r="C81" s="85"/>
      <c r="D81" s="85"/>
      <c r="E81" s="85"/>
      <c r="F81" s="85"/>
      <c r="G81" s="85"/>
      <c r="H81" s="85"/>
      <c r="I81" s="85"/>
      <c r="J81" s="85"/>
      <c r="K81" s="85"/>
      <c r="L81" s="85"/>
      <c r="M81" s="85"/>
      <c r="N81" s="85"/>
      <c r="O81" s="85"/>
      <c r="P81" s="85"/>
      <c r="Q81" s="85"/>
      <c r="R81" s="85"/>
      <c r="S81" s="85"/>
      <c r="T81" s="85"/>
      <c r="U81" s="85"/>
      <c r="V81" s="85"/>
      <c r="W81" s="85"/>
      <c r="X81" s="85"/>
      <c r="Y81" s="85"/>
      <c r="Z81" s="85"/>
    </row>
    <row r="82" spans="1:26" ht="17.100000000000001" customHeight="1">
      <c r="A82" s="85"/>
      <c r="B82" s="85"/>
      <c r="C82" s="85"/>
      <c r="D82" s="85"/>
      <c r="E82" s="85"/>
      <c r="F82" s="85"/>
      <c r="G82" s="85"/>
      <c r="H82" s="85"/>
      <c r="I82" s="85"/>
      <c r="J82" s="85"/>
      <c r="K82" s="85"/>
      <c r="L82" s="85"/>
      <c r="M82" s="85"/>
      <c r="N82" s="85"/>
      <c r="O82" s="85"/>
      <c r="P82" s="85"/>
      <c r="Q82" s="85"/>
      <c r="R82" s="85"/>
      <c r="S82" s="85"/>
      <c r="T82" s="85"/>
      <c r="U82" s="85"/>
      <c r="V82" s="85"/>
      <c r="W82" s="85"/>
      <c r="X82" s="85"/>
      <c r="Y82" s="85"/>
      <c r="Z82" s="85"/>
    </row>
    <row r="83" spans="1:26" ht="17.100000000000001" customHeight="1">
      <c r="A83" s="85"/>
      <c r="B83" s="85"/>
      <c r="C83" s="85"/>
      <c r="D83" s="85"/>
      <c r="E83" s="85"/>
      <c r="F83" s="85"/>
      <c r="G83" s="85"/>
      <c r="H83" s="85"/>
      <c r="I83" s="85"/>
      <c r="J83" s="85"/>
      <c r="K83" s="85"/>
      <c r="L83" s="85"/>
      <c r="M83" s="85"/>
      <c r="N83" s="85"/>
      <c r="O83" s="85"/>
      <c r="P83" s="85"/>
      <c r="Q83" s="85"/>
      <c r="R83" s="85"/>
      <c r="S83" s="85"/>
      <c r="T83" s="85"/>
      <c r="U83" s="85"/>
      <c r="V83" s="85"/>
      <c r="W83" s="85"/>
      <c r="X83" s="85"/>
      <c r="Y83" s="85"/>
      <c r="Z83" s="85"/>
    </row>
    <row r="84" spans="1:26" ht="17.100000000000001" customHeight="1">
      <c r="A84" s="85"/>
      <c r="B84" s="85"/>
      <c r="C84" s="85"/>
      <c r="D84" s="85"/>
      <c r="E84" s="85"/>
      <c r="F84" s="85"/>
      <c r="G84" s="85"/>
      <c r="H84" s="85"/>
      <c r="I84" s="85"/>
      <c r="J84" s="85"/>
      <c r="K84" s="85"/>
      <c r="L84" s="85"/>
      <c r="M84" s="85"/>
      <c r="N84" s="85"/>
      <c r="O84" s="85"/>
      <c r="P84" s="85"/>
      <c r="Q84" s="85"/>
      <c r="R84" s="85"/>
      <c r="S84" s="85"/>
      <c r="T84" s="85"/>
      <c r="U84" s="85"/>
      <c r="V84" s="85"/>
      <c r="W84" s="85"/>
      <c r="X84" s="85"/>
      <c r="Y84" s="85"/>
      <c r="Z84" s="85"/>
    </row>
    <row r="85" spans="1:26" ht="17.100000000000001" customHeight="1">
      <c r="A85" s="85"/>
      <c r="B85" s="85"/>
      <c r="C85" s="85"/>
      <c r="D85" s="85"/>
      <c r="E85" s="85"/>
      <c r="F85" s="85"/>
      <c r="G85" s="85"/>
      <c r="H85" s="85"/>
      <c r="I85" s="85"/>
      <c r="J85" s="85"/>
      <c r="K85" s="85"/>
      <c r="L85" s="85"/>
      <c r="M85" s="85"/>
      <c r="N85" s="85"/>
      <c r="O85" s="85"/>
      <c r="P85" s="85"/>
      <c r="Q85" s="85"/>
      <c r="R85" s="85"/>
      <c r="S85" s="85"/>
      <c r="T85" s="85"/>
      <c r="U85" s="85"/>
      <c r="V85" s="85"/>
      <c r="W85" s="85"/>
      <c r="X85" s="85"/>
      <c r="Y85" s="85"/>
      <c r="Z85" s="85"/>
    </row>
    <row r="86" spans="1:26" ht="17.100000000000001" customHeight="1">
      <c r="A86" s="85"/>
      <c r="B86" s="85"/>
      <c r="C86" s="85"/>
      <c r="D86" s="85"/>
      <c r="E86" s="85"/>
      <c r="F86" s="85"/>
      <c r="G86" s="85"/>
      <c r="H86" s="85"/>
      <c r="I86" s="85"/>
      <c r="J86" s="85"/>
      <c r="K86" s="85"/>
      <c r="L86" s="85"/>
      <c r="M86" s="85"/>
      <c r="N86" s="85"/>
      <c r="O86" s="85"/>
      <c r="P86" s="85"/>
      <c r="Q86" s="85"/>
      <c r="R86" s="85"/>
      <c r="S86" s="85"/>
      <c r="T86" s="85"/>
      <c r="U86" s="85"/>
      <c r="V86" s="85"/>
      <c r="W86" s="85"/>
      <c r="X86" s="85"/>
      <c r="Y86" s="85"/>
      <c r="Z86" s="85"/>
    </row>
    <row r="87" spans="1:26" ht="17.100000000000001" customHeight="1">
      <c r="A87" s="85"/>
      <c r="B87" s="85"/>
      <c r="C87" s="85"/>
      <c r="D87" s="85"/>
      <c r="E87" s="85"/>
      <c r="F87" s="85"/>
      <c r="G87" s="85"/>
      <c r="H87" s="85"/>
      <c r="I87" s="85"/>
      <c r="J87" s="85"/>
      <c r="K87" s="85"/>
      <c r="L87" s="85"/>
      <c r="M87" s="85"/>
      <c r="N87" s="85"/>
      <c r="O87" s="85"/>
      <c r="P87" s="85"/>
      <c r="Q87" s="85"/>
      <c r="R87" s="85"/>
      <c r="S87" s="85"/>
      <c r="T87" s="85"/>
      <c r="U87" s="85"/>
      <c r="V87" s="85"/>
      <c r="W87" s="85"/>
      <c r="X87" s="85"/>
      <c r="Y87" s="85"/>
      <c r="Z87" s="85"/>
    </row>
    <row r="88" spans="1:26" ht="17.100000000000001" customHeight="1">
      <c r="A88" s="85"/>
      <c r="B88" s="85"/>
      <c r="C88" s="85"/>
      <c r="D88" s="85"/>
      <c r="E88" s="85"/>
      <c r="F88" s="85"/>
      <c r="G88" s="85"/>
      <c r="H88" s="85"/>
      <c r="I88" s="85"/>
      <c r="J88" s="85"/>
      <c r="K88" s="85"/>
      <c r="L88" s="85"/>
      <c r="M88" s="85"/>
      <c r="N88" s="85"/>
      <c r="O88" s="85"/>
      <c r="P88" s="85"/>
      <c r="Q88" s="85"/>
      <c r="R88" s="85"/>
      <c r="S88" s="85"/>
      <c r="T88" s="85"/>
      <c r="U88" s="85"/>
      <c r="V88" s="85"/>
      <c r="W88" s="85"/>
      <c r="X88" s="85"/>
      <c r="Y88" s="85"/>
      <c r="Z88" s="85"/>
    </row>
    <row r="89" spans="1:26" ht="17.100000000000001" customHeight="1">
      <c r="A89" s="85"/>
      <c r="B89" s="85"/>
      <c r="C89" s="85"/>
      <c r="D89" s="85"/>
      <c r="E89" s="85"/>
      <c r="F89" s="85"/>
      <c r="G89" s="85"/>
      <c r="H89" s="85"/>
      <c r="I89" s="85"/>
      <c r="J89" s="85"/>
      <c r="K89" s="85"/>
      <c r="L89" s="85"/>
      <c r="M89" s="85"/>
      <c r="N89" s="85"/>
      <c r="O89" s="85"/>
      <c r="P89" s="85"/>
      <c r="Q89" s="85"/>
      <c r="R89" s="85"/>
      <c r="S89" s="85"/>
      <c r="T89" s="85"/>
      <c r="U89" s="85"/>
      <c r="V89" s="85"/>
      <c r="W89" s="85"/>
      <c r="X89" s="85"/>
      <c r="Y89" s="85"/>
      <c r="Z89" s="85"/>
    </row>
    <row r="90" spans="1:26" ht="17.100000000000001" customHeight="1">
      <c r="A90" s="85"/>
      <c r="B90" s="85"/>
      <c r="C90" s="85"/>
      <c r="D90" s="85"/>
      <c r="E90" s="85"/>
      <c r="F90" s="85"/>
      <c r="G90" s="85"/>
      <c r="H90" s="85"/>
      <c r="I90" s="85"/>
      <c r="J90" s="85"/>
      <c r="K90" s="85"/>
      <c r="L90" s="85"/>
      <c r="M90" s="85"/>
      <c r="N90" s="85"/>
      <c r="O90" s="85"/>
      <c r="P90" s="85"/>
      <c r="Q90" s="85"/>
      <c r="R90" s="85"/>
      <c r="S90" s="85"/>
      <c r="T90" s="85"/>
      <c r="U90" s="85"/>
      <c r="V90" s="85"/>
      <c r="W90" s="85"/>
      <c r="X90" s="85"/>
      <c r="Y90" s="85"/>
      <c r="Z90" s="85"/>
    </row>
    <row r="91" spans="1:26" ht="17.100000000000001" customHeight="1">
      <c r="A91" s="85"/>
      <c r="B91" s="85"/>
      <c r="C91" s="85"/>
      <c r="D91" s="85"/>
      <c r="E91" s="85"/>
      <c r="F91" s="85"/>
      <c r="G91" s="85"/>
      <c r="H91" s="85"/>
      <c r="I91" s="85"/>
      <c r="J91" s="85"/>
      <c r="K91" s="85"/>
      <c r="L91" s="85"/>
      <c r="M91" s="85"/>
      <c r="N91" s="85"/>
      <c r="O91" s="85"/>
      <c r="P91" s="85"/>
      <c r="Q91" s="85"/>
      <c r="R91" s="85"/>
      <c r="S91" s="85"/>
      <c r="T91" s="85"/>
      <c r="U91" s="85"/>
      <c r="V91" s="85"/>
      <c r="W91" s="85"/>
      <c r="X91" s="85"/>
      <c r="Y91" s="85"/>
      <c r="Z91" s="85"/>
    </row>
    <row r="92" spans="1:26" ht="17.100000000000001" customHeight="1">
      <c r="A92" s="85"/>
      <c r="B92" s="85"/>
      <c r="C92" s="85"/>
      <c r="D92" s="85"/>
      <c r="E92" s="85"/>
      <c r="F92" s="85"/>
      <c r="G92" s="85"/>
      <c r="H92" s="85"/>
      <c r="I92" s="85"/>
      <c r="J92" s="85"/>
      <c r="K92" s="85"/>
      <c r="L92" s="85"/>
      <c r="M92" s="85"/>
      <c r="N92" s="85"/>
      <c r="O92" s="85"/>
      <c r="P92" s="85"/>
      <c r="Q92" s="85"/>
      <c r="R92" s="85"/>
      <c r="S92" s="85"/>
      <c r="T92" s="85"/>
      <c r="U92" s="85"/>
      <c r="V92" s="85"/>
      <c r="W92" s="85"/>
      <c r="X92" s="85"/>
      <c r="Y92" s="85"/>
      <c r="Z92" s="85"/>
    </row>
    <row r="93" spans="1:26" ht="17.100000000000001" customHeight="1">
      <c r="A93" s="85"/>
      <c r="B93" s="85"/>
      <c r="C93" s="85"/>
      <c r="D93" s="85"/>
      <c r="E93" s="85"/>
      <c r="F93" s="85"/>
      <c r="G93" s="85"/>
      <c r="H93" s="85"/>
      <c r="I93" s="85"/>
      <c r="J93" s="85"/>
      <c r="K93" s="85"/>
      <c r="L93" s="85"/>
      <c r="M93" s="85"/>
      <c r="N93" s="85"/>
      <c r="O93" s="85"/>
      <c r="P93" s="85"/>
      <c r="Q93" s="85"/>
      <c r="R93" s="85"/>
      <c r="S93" s="85"/>
      <c r="T93" s="85"/>
      <c r="U93" s="85"/>
      <c r="V93" s="85"/>
      <c r="W93" s="85"/>
      <c r="X93" s="85"/>
      <c r="Y93" s="85"/>
      <c r="Z93" s="85"/>
    </row>
    <row r="94" spans="1:26" ht="17.100000000000001" customHeight="1">
      <c r="A94" s="85"/>
      <c r="B94" s="85"/>
      <c r="C94" s="85"/>
      <c r="D94" s="85"/>
      <c r="E94" s="85"/>
      <c r="F94" s="85"/>
      <c r="G94" s="85"/>
      <c r="H94" s="85"/>
      <c r="I94" s="85"/>
      <c r="J94" s="85"/>
      <c r="K94" s="85"/>
      <c r="L94" s="85"/>
      <c r="M94" s="85"/>
      <c r="N94" s="85"/>
      <c r="O94" s="85"/>
      <c r="P94" s="85"/>
      <c r="Q94" s="85"/>
      <c r="R94" s="85"/>
      <c r="S94" s="85"/>
      <c r="T94" s="85"/>
      <c r="U94" s="85"/>
      <c r="V94" s="85"/>
      <c r="W94" s="85"/>
      <c r="X94" s="85"/>
      <c r="Y94" s="85"/>
      <c r="Z94" s="85"/>
    </row>
    <row r="95" spans="1:26" ht="17.100000000000001" customHeight="1">
      <c r="A95" s="85"/>
      <c r="B95" s="85"/>
      <c r="C95" s="85"/>
      <c r="D95" s="85"/>
      <c r="E95" s="85"/>
      <c r="F95" s="85"/>
      <c r="G95" s="85"/>
      <c r="H95" s="85"/>
      <c r="I95" s="85"/>
      <c r="J95" s="85"/>
      <c r="K95" s="85"/>
      <c r="L95" s="85"/>
      <c r="M95" s="85"/>
      <c r="N95" s="85"/>
      <c r="O95" s="85"/>
      <c r="P95" s="85"/>
      <c r="Q95" s="85"/>
      <c r="R95" s="85"/>
      <c r="S95" s="85"/>
      <c r="T95" s="85"/>
      <c r="U95" s="85"/>
      <c r="V95" s="85"/>
      <c r="W95" s="85"/>
      <c r="X95" s="85"/>
      <c r="Y95" s="85"/>
      <c r="Z95" s="85"/>
    </row>
    <row r="96" spans="1:26" ht="17.100000000000001" customHeight="1">
      <c r="A96" s="85"/>
      <c r="B96" s="85"/>
      <c r="C96" s="85"/>
      <c r="D96" s="85"/>
      <c r="E96" s="85"/>
      <c r="F96" s="85"/>
      <c r="G96" s="85"/>
      <c r="H96" s="85"/>
      <c r="I96" s="85"/>
      <c r="J96" s="85"/>
      <c r="K96" s="85"/>
      <c r="L96" s="85"/>
      <c r="M96" s="85"/>
      <c r="N96" s="85"/>
      <c r="O96" s="85"/>
      <c r="P96" s="85"/>
      <c r="Q96" s="85"/>
      <c r="R96" s="85"/>
      <c r="S96" s="85"/>
      <c r="T96" s="85"/>
      <c r="U96" s="85"/>
      <c r="V96" s="85"/>
      <c r="W96" s="85"/>
      <c r="X96" s="85"/>
      <c r="Y96" s="85"/>
      <c r="Z96" s="85"/>
    </row>
    <row r="97" ht="17.100000000000001" customHeight="1"/>
    <row r="98" ht="17.100000000000001" customHeight="1"/>
    <row r="99" ht="17.100000000000001" customHeight="1"/>
    <row r="100" ht="17.100000000000001" customHeight="1"/>
    <row r="101" ht="17.100000000000001" customHeight="1"/>
    <row r="102" ht="17.100000000000001" customHeight="1"/>
    <row r="103" ht="17.100000000000001" customHeight="1"/>
    <row r="104" ht="17.100000000000001" customHeight="1"/>
    <row r="105" ht="17.100000000000001" customHeight="1"/>
    <row r="106" ht="17.100000000000001" customHeight="1"/>
    <row r="107" ht="17.100000000000001" customHeight="1"/>
    <row r="108" ht="17.100000000000001" customHeight="1"/>
    <row r="109" ht="17.100000000000001" customHeight="1"/>
    <row r="110" ht="17.100000000000001" customHeight="1"/>
    <row r="111" ht="17.100000000000001" customHeight="1"/>
    <row r="112" ht="17.100000000000001" customHeight="1"/>
    <row r="113" ht="17.100000000000001" customHeight="1"/>
    <row r="114" ht="17.100000000000001" customHeight="1"/>
    <row r="115" ht="17.100000000000001" customHeight="1"/>
    <row r="116" ht="17.100000000000001" customHeight="1"/>
    <row r="117" ht="17.100000000000001" customHeight="1"/>
    <row r="118" ht="17.100000000000001" customHeight="1"/>
    <row r="119" ht="17.100000000000001" customHeight="1"/>
    <row r="120" ht="17.100000000000001" customHeight="1"/>
    <row r="121" ht="17.100000000000001" customHeight="1"/>
    <row r="122" ht="17.100000000000001" customHeight="1"/>
    <row r="123" ht="17.100000000000001" customHeight="1"/>
    <row r="124" ht="17.100000000000001" customHeight="1"/>
    <row r="125" ht="17.100000000000001" customHeight="1"/>
    <row r="126" ht="17.100000000000001" customHeight="1"/>
    <row r="127" ht="17.100000000000001" customHeight="1"/>
    <row r="128" ht="17.100000000000001" customHeight="1"/>
    <row r="129" ht="17.100000000000001" customHeight="1"/>
    <row r="130" ht="17.100000000000001" customHeight="1"/>
    <row r="131" ht="17.100000000000001" customHeight="1"/>
    <row r="132" ht="17.100000000000001" customHeight="1"/>
    <row r="133" ht="17.100000000000001" customHeight="1"/>
    <row r="134" ht="17.100000000000001" customHeight="1"/>
    <row r="135" ht="17.100000000000001" customHeight="1"/>
    <row r="136" ht="17.100000000000001" customHeight="1"/>
    <row r="137" ht="17.100000000000001" customHeight="1"/>
    <row r="138" ht="17.100000000000001" customHeight="1"/>
    <row r="139" ht="17.100000000000001" customHeight="1"/>
    <row r="140" ht="17.100000000000001" customHeight="1"/>
    <row r="141" ht="17.100000000000001" customHeight="1"/>
    <row r="142" ht="17.100000000000001" customHeight="1"/>
    <row r="143" ht="17.100000000000001" customHeight="1"/>
    <row r="144" ht="17.100000000000001" customHeight="1"/>
    <row r="145" ht="17.100000000000001" customHeight="1"/>
    <row r="146" ht="17.100000000000001" customHeight="1"/>
    <row r="147" ht="17.100000000000001" customHeight="1"/>
    <row r="148" ht="17.100000000000001" customHeight="1"/>
    <row r="149" ht="17.100000000000001" customHeight="1"/>
    <row r="150" ht="17.100000000000001" customHeight="1"/>
    <row r="151" ht="17.100000000000001" customHeight="1"/>
    <row r="152" ht="17.100000000000001" customHeight="1"/>
    <row r="153" ht="17.100000000000001" customHeight="1"/>
    <row r="154" ht="17.100000000000001" customHeight="1"/>
    <row r="155" ht="17.100000000000001" customHeight="1"/>
    <row r="156" ht="17.100000000000001" customHeight="1"/>
    <row r="157" ht="17.100000000000001" customHeight="1"/>
    <row r="158" ht="17.100000000000001" customHeight="1"/>
    <row r="159" ht="17.100000000000001" customHeight="1"/>
    <row r="160" ht="17.100000000000001" customHeight="1"/>
    <row r="161" ht="17.100000000000001" customHeight="1"/>
    <row r="162" ht="17.100000000000001" customHeight="1"/>
    <row r="163" ht="17.100000000000001" customHeight="1"/>
    <row r="164" ht="17.100000000000001" customHeight="1"/>
    <row r="165" ht="17.100000000000001" customHeight="1"/>
    <row r="166" ht="17.100000000000001" customHeight="1"/>
    <row r="167" ht="17.100000000000001" customHeight="1"/>
    <row r="168" ht="17.100000000000001" customHeight="1"/>
    <row r="169" ht="17.100000000000001" customHeight="1"/>
    <row r="170" ht="17.100000000000001" customHeight="1"/>
    <row r="171" ht="17.100000000000001" customHeight="1"/>
    <row r="172" ht="17.100000000000001" customHeight="1"/>
    <row r="173" ht="17.100000000000001" customHeight="1"/>
    <row r="174" ht="17.100000000000001" customHeight="1"/>
    <row r="175" ht="17.100000000000001" customHeight="1"/>
    <row r="176" ht="17.100000000000001" customHeight="1"/>
    <row r="177" ht="17.100000000000001" customHeight="1"/>
    <row r="178" ht="17.100000000000001" customHeight="1"/>
    <row r="179" ht="17.100000000000001" customHeight="1"/>
    <row r="180" ht="17.100000000000001" customHeight="1"/>
  </sheetData>
  <mergeCells count="47">
    <mergeCell ref="L18:M18"/>
    <mergeCell ref="A3:V3"/>
    <mergeCell ref="C6:F6"/>
    <mergeCell ref="H6:J6"/>
    <mergeCell ref="D8:G9"/>
    <mergeCell ref="H8:K9"/>
    <mergeCell ref="L8:O9"/>
    <mergeCell ref="P8:S9"/>
    <mergeCell ref="D18:E18"/>
    <mergeCell ref="D17:E17"/>
    <mergeCell ref="H17:I17"/>
    <mergeCell ref="D11:E11"/>
    <mergeCell ref="H10:I10"/>
    <mergeCell ref="H11:I11"/>
    <mergeCell ref="L10:M10"/>
    <mergeCell ref="L11:M11"/>
    <mergeCell ref="A26:V26"/>
    <mergeCell ref="C65:U65"/>
    <mergeCell ref="A66:U66"/>
    <mergeCell ref="H19:I19"/>
    <mergeCell ref="H20:I20"/>
    <mergeCell ref="H21:I21"/>
    <mergeCell ref="D21:E21"/>
    <mergeCell ref="D20:E20"/>
    <mergeCell ref="D19:E19"/>
    <mergeCell ref="L19:M19"/>
    <mergeCell ref="L20:M20"/>
    <mergeCell ref="L21:M21"/>
    <mergeCell ref="P10:S21"/>
    <mergeCell ref="L16:M16"/>
    <mergeCell ref="L17:M17"/>
    <mergeCell ref="H18:I18"/>
    <mergeCell ref="H16:I16"/>
    <mergeCell ref="D10:E10"/>
    <mergeCell ref="D16:E16"/>
    <mergeCell ref="D15:E15"/>
    <mergeCell ref="D14:E14"/>
    <mergeCell ref="D13:E13"/>
    <mergeCell ref="D12:E12"/>
    <mergeCell ref="L12:M12"/>
    <mergeCell ref="L13:M13"/>
    <mergeCell ref="L14:M14"/>
    <mergeCell ref="L15:M15"/>
    <mergeCell ref="H12:I12"/>
    <mergeCell ref="H13:I13"/>
    <mergeCell ref="H14:I14"/>
    <mergeCell ref="H15:I15"/>
  </mergeCells>
  <pageMargins left="0.31496062992125984" right="0.31496062992125984" top="0.98425196850393704" bottom="0.19685039370078741" header="0.31496062992125984" footer="0.11811023622047245"/>
  <pageSetup paperSize="9" orientation="portrait" r:id="rId1"/>
  <headerFooter>
    <oddFooter>&amp;R&amp;"Gulim,Regular"&amp;10SP-FM-04-15 REV.0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P113"/>
  <sheetViews>
    <sheetView topLeftCell="A7" workbookViewId="0">
      <selection activeCell="O8" sqref="O8"/>
    </sheetView>
  </sheetViews>
  <sheetFormatPr defaultRowHeight="12.75"/>
  <cols>
    <col min="1" max="1" width="1.28515625" style="112" customWidth="1"/>
    <col min="2" max="7" width="8.7109375" style="112" customWidth="1"/>
    <col min="8" max="14" width="8.140625" style="112" customWidth="1"/>
    <col min="15" max="15" width="5" style="112" customWidth="1"/>
    <col min="16" max="16" width="8.140625" style="112" customWidth="1"/>
    <col min="17" max="256" width="9.140625" style="114"/>
    <col min="257" max="257" width="1.28515625" style="114" customWidth="1"/>
    <col min="258" max="263" width="8.7109375" style="114" customWidth="1"/>
    <col min="264" max="270" width="8.140625" style="114" customWidth="1"/>
    <col min="271" max="271" width="5" style="114" customWidth="1"/>
    <col min="272" max="272" width="8.140625" style="114" customWidth="1"/>
    <col min="273" max="512" width="9.140625" style="114"/>
    <col min="513" max="513" width="1.28515625" style="114" customWidth="1"/>
    <col min="514" max="519" width="8.7109375" style="114" customWidth="1"/>
    <col min="520" max="526" width="8.140625" style="114" customWidth="1"/>
    <col min="527" max="527" width="5" style="114" customWidth="1"/>
    <col min="528" max="528" width="8.140625" style="114" customWidth="1"/>
    <col min="529" max="768" width="9.140625" style="114"/>
    <col min="769" max="769" width="1.28515625" style="114" customWidth="1"/>
    <col min="770" max="775" width="8.7109375" style="114" customWidth="1"/>
    <col min="776" max="782" width="8.140625" style="114" customWidth="1"/>
    <col min="783" max="783" width="5" style="114" customWidth="1"/>
    <col min="784" max="784" width="8.140625" style="114" customWidth="1"/>
    <col min="785" max="1024" width="9.140625" style="114"/>
    <col min="1025" max="1025" width="1.28515625" style="114" customWidth="1"/>
    <col min="1026" max="1031" width="8.7109375" style="114" customWidth="1"/>
    <col min="1032" max="1038" width="8.140625" style="114" customWidth="1"/>
    <col min="1039" max="1039" width="5" style="114" customWidth="1"/>
    <col min="1040" max="1040" width="8.140625" style="114" customWidth="1"/>
    <col min="1041" max="1280" width="9.140625" style="114"/>
    <col min="1281" max="1281" width="1.28515625" style="114" customWidth="1"/>
    <col min="1282" max="1287" width="8.7109375" style="114" customWidth="1"/>
    <col min="1288" max="1294" width="8.140625" style="114" customWidth="1"/>
    <col min="1295" max="1295" width="5" style="114" customWidth="1"/>
    <col min="1296" max="1296" width="8.140625" style="114" customWidth="1"/>
    <col min="1297" max="1536" width="9.140625" style="114"/>
    <col min="1537" max="1537" width="1.28515625" style="114" customWidth="1"/>
    <col min="1538" max="1543" width="8.7109375" style="114" customWidth="1"/>
    <col min="1544" max="1550" width="8.140625" style="114" customWidth="1"/>
    <col min="1551" max="1551" width="5" style="114" customWidth="1"/>
    <col min="1552" max="1552" width="8.140625" style="114" customWidth="1"/>
    <col min="1553" max="1792" width="9.140625" style="114"/>
    <col min="1793" max="1793" width="1.28515625" style="114" customWidth="1"/>
    <col min="1794" max="1799" width="8.7109375" style="114" customWidth="1"/>
    <col min="1800" max="1806" width="8.140625" style="114" customWidth="1"/>
    <col min="1807" max="1807" width="5" style="114" customWidth="1"/>
    <col min="1808" max="1808" width="8.140625" style="114" customWidth="1"/>
    <col min="1809" max="2048" width="9.140625" style="114"/>
    <col min="2049" max="2049" width="1.28515625" style="114" customWidth="1"/>
    <col min="2050" max="2055" width="8.7109375" style="114" customWidth="1"/>
    <col min="2056" max="2062" width="8.140625" style="114" customWidth="1"/>
    <col min="2063" max="2063" width="5" style="114" customWidth="1"/>
    <col min="2064" max="2064" width="8.140625" style="114" customWidth="1"/>
    <col min="2065" max="2304" width="9.140625" style="114"/>
    <col min="2305" max="2305" width="1.28515625" style="114" customWidth="1"/>
    <col min="2306" max="2311" width="8.7109375" style="114" customWidth="1"/>
    <col min="2312" max="2318" width="8.140625" style="114" customWidth="1"/>
    <col min="2319" max="2319" width="5" style="114" customWidth="1"/>
    <col min="2320" max="2320" width="8.140625" style="114" customWidth="1"/>
    <col min="2321" max="2560" width="9.140625" style="114"/>
    <col min="2561" max="2561" width="1.28515625" style="114" customWidth="1"/>
    <col min="2562" max="2567" width="8.7109375" style="114" customWidth="1"/>
    <col min="2568" max="2574" width="8.140625" style="114" customWidth="1"/>
    <col min="2575" max="2575" width="5" style="114" customWidth="1"/>
    <col min="2576" max="2576" width="8.140625" style="114" customWidth="1"/>
    <col min="2577" max="2816" width="9.140625" style="114"/>
    <col min="2817" max="2817" width="1.28515625" style="114" customWidth="1"/>
    <col min="2818" max="2823" width="8.7109375" style="114" customWidth="1"/>
    <col min="2824" max="2830" width="8.140625" style="114" customWidth="1"/>
    <col min="2831" max="2831" width="5" style="114" customWidth="1"/>
    <col min="2832" max="2832" width="8.140625" style="114" customWidth="1"/>
    <col min="2833" max="3072" width="9.140625" style="114"/>
    <col min="3073" max="3073" width="1.28515625" style="114" customWidth="1"/>
    <col min="3074" max="3079" width="8.7109375" style="114" customWidth="1"/>
    <col min="3080" max="3086" width="8.140625" style="114" customWidth="1"/>
    <col min="3087" max="3087" width="5" style="114" customWidth="1"/>
    <col min="3088" max="3088" width="8.140625" style="114" customWidth="1"/>
    <col min="3089" max="3328" width="9.140625" style="114"/>
    <col min="3329" max="3329" width="1.28515625" style="114" customWidth="1"/>
    <col min="3330" max="3335" width="8.7109375" style="114" customWidth="1"/>
    <col min="3336" max="3342" width="8.140625" style="114" customWidth="1"/>
    <col min="3343" max="3343" width="5" style="114" customWidth="1"/>
    <col min="3344" max="3344" width="8.140625" style="114" customWidth="1"/>
    <col min="3345" max="3584" width="9.140625" style="114"/>
    <col min="3585" max="3585" width="1.28515625" style="114" customWidth="1"/>
    <col min="3586" max="3591" width="8.7109375" style="114" customWidth="1"/>
    <col min="3592" max="3598" width="8.140625" style="114" customWidth="1"/>
    <col min="3599" max="3599" width="5" style="114" customWidth="1"/>
    <col min="3600" max="3600" width="8.140625" style="114" customWidth="1"/>
    <col min="3601" max="3840" width="9.140625" style="114"/>
    <col min="3841" max="3841" width="1.28515625" style="114" customWidth="1"/>
    <col min="3842" max="3847" width="8.7109375" style="114" customWidth="1"/>
    <col min="3848" max="3854" width="8.140625" style="114" customWidth="1"/>
    <col min="3855" max="3855" width="5" style="114" customWidth="1"/>
    <col min="3856" max="3856" width="8.140625" style="114" customWidth="1"/>
    <col min="3857" max="4096" width="9.140625" style="114"/>
    <col min="4097" max="4097" width="1.28515625" style="114" customWidth="1"/>
    <col min="4098" max="4103" width="8.7109375" style="114" customWidth="1"/>
    <col min="4104" max="4110" width="8.140625" style="114" customWidth="1"/>
    <col min="4111" max="4111" width="5" style="114" customWidth="1"/>
    <col min="4112" max="4112" width="8.140625" style="114" customWidth="1"/>
    <col min="4113" max="4352" width="9.140625" style="114"/>
    <col min="4353" max="4353" width="1.28515625" style="114" customWidth="1"/>
    <col min="4354" max="4359" width="8.7109375" style="114" customWidth="1"/>
    <col min="4360" max="4366" width="8.140625" style="114" customWidth="1"/>
    <col min="4367" max="4367" width="5" style="114" customWidth="1"/>
    <col min="4368" max="4368" width="8.140625" style="114" customWidth="1"/>
    <col min="4369" max="4608" width="9.140625" style="114"/>
    <col min="4609" max="4609" width="1.28515625" style="114" customWidth="1"/>
    <col min="4610" max="4615" width="8.7109375" style="114" customWidth="1"/>
    <col min="4616" max="4622" width="8.140625" style="114" customWidth="1"/>
    <col min="4623" max="4623" width="5" style="114" customWidth="1"/>
    <col min="4624" max="4624" width="8.140625" style="114" customWidth="1"/>
    <col min="4625" max="4864" width="9.140625" style="114"/>
    <col min="4865" max="4865" width="1.28515625" style="114" customWidth="1"/>
    <col min="4866" max="4871" width="8.7109375" style="114" customWidth="1"/>
    <col min="4872" max="4878" width="8.140625" style="114" customWidth="1"/>
    <col min="4879" max="4879" width="5" style="114" customWidth="1"/>
    <col min="4880" max="4880" width="8.140625" style="114" customWidth="1"/>
    <col min="4881" max="5120" width="9.140625" style="114"/>
    <col min="5121" max="5121" width="1.28515625" style="114" customWidth="1"/>
    <col min="5122" max="5127" width="8.7109375" style="114" customWidth="1"/>
    <col min="5128" max="5134" width="8.140625" style="114" customWidth="1"/>
    <col min="5135" max="5135" width="5" style="114" customWidth="1"/>
    <col min="5136" max="5136" width="8.140625" style="114" customWidth="1"/>
    <col min="5137" max="5376" width="9.140625" style="114"/>
    <col min="5377" max="5377" width="1.28515625" style="114" customWidth="1"/>
    <col min="5378" max="5383" width="8.7109375" style="114" customWidth="1"/>
    <col min="5384" max="5390" width="8.140625" style="114" customWidth="1"/>
    <col min="5391" max="5391" width="5" style="114" customWidth="1"/>
    <col min="5392" max="5392" width="8.140625" style="114" customWidth="1"/>
    <col min="5393" max="5632" width="9.140625" style="114"/>
    <col min="5633" max="5633" width="1.28515625" style="114" customWidth="1"/>
    <col min="5634" max="5639" width="8.7109375" style="114" customWidth="1"/>
    <col min="5640" max="5646" width="8.140625" style="114" customWidth="1"/>
    <col min="5647" max="5647" width="5" style="114" customWidth="1"/>
    <col min="5648" max="5648" width="8.140625" style="114" customWidth="1"/>
    <col min="5649" max="5888" width="9.140625" style="114"/>
    <col min="5889" max="5889" width="1.28515625" style="114" customWidth="1"/>
    <col min="5890" max="5895" width="8.7109375" style="114" customWidth="1"/>
    <col min="5896" max="5902" width="8.140625" style="114" customWidth="1"/>
    <col min="5903" max="5903" width="5" style="114" customWidth="1"/>
    <col min="5904" max="5904" width="8.140625" style="114" customWidth="1"/>
    <col min="5905" max="6144" width="9.140625" style="114"/>
    <col min="6145" max="6145" width="1.28515625" style="114" customWidth="1"/>
    <col min="6146" max="6151" width="8.7109375" style="114" customWidth="1"/>
    <col min="6152" max="6158" width="8.140625" style="114" customWidth="1"/>
    <col min="6159" max="6159" width="5" style="114" customWidth="1"/>
    <col min="6160" max="6160" width="8.140625" style="114" customWidth="1"/>
    <col min="6161" max="6400" width="9.140625" style="114"/>
    <col min="6401" max="6401" width="1.28515625" style="114" customWidth="1"/>
    <col min="6402" max="6407" width="8.7109375" style="114" customWidth="1"/>
    <col min="6408" max="6414" width="8.140625" style="114" customWidth="1"/>
    <col min="6415" max="6415" width="5" style="114" customWidth="1"/>
    <col min="6416" max="6416" width="8.140625" style="114" customWidth="1"/>
    <col min="6417" max="6656" width="9.140625" style="114"/>
    <col min="6657" max="6657" width="1.28515625" style="114" customWidth="1"/>
    <col min="6658" max="6663" width="8.7109375" style="114" customWidth="1"/>
    <col min="6664" max="6670" width="8.140625" style="114" customWidth="1"/>
    <col min="6671" max="6671" width="5" style="114" customWidth="1"/>
    <col min="6672" max="6672" width="8.140625" style="114" customWidth="1"/>
    <col min="6673" max="6912" width="9.140625" style="114"/>
    <col min="6913" max="6913" width="1.28515625" style="114" customWidth="1"/>
    <col min="6914" max="6919" width="8.7109375" style="114" customWidth="1"/>
    <col min="6920" max="6926" width="8.140625" style="114" customWidth="1"/>
    <col min="6927" max="6927" width="5" style="114" customWidth="1"/>
    <col min="6928" max="6928" width="8.140625" style="114" customWidth="1"/>
    <col min="6929" max="7168" width="9.140625" style="114"/>
    <col min="7169" max="7169" width="1.28515625" style="114" customWidth="1"/>
    <col min="7170" max="7175" width="8.7109375" style="114" customWidth="1"/>
    <col min="7176" max="7182" width="8.140625" style="114" customWidth="1"/>
    <col min="7183" max="7183" width="5" style="114" customWidth="1"/>
    <col min="7184" max="7184" width="8.140625" style="114" customWidth="1"/>
    <col min="7185" max="7424" width="9.140625" style="114"/>
    <col min="7425" max="7425" width="1.28515625" style="114" customWidth="1"/>
    <col min="7426" max="7431" width="8.7109375" style="114" customWidth="1"/>
    <col min="7432" max="7438" width="8.140625" style="114" customWidth="1"/>
    <col min="7439" max="7439" width="5" style="114" customWidth="1"/>
    <col min="7440" max="7440" width="8.140625" style="114" customWidth="1"/>
    <col min="7441" max="7680" width="9.140625" style="114"/>
    <col min="7681" max="7681" width="1.28515625" style="114" customWidth="1"/>
    <col min="7682" max="7687" width="8.7109375" style="114" customWidth="1"/>
    <col min="7688" max="7694" width="8.140625" style="114" customWidth="1"/>
    <col min="7695" max="7695" width="5" style="114" customWidth="1"/>
    <col min="7696" max="7696" width="8.140625" style="114" customWidth="1"/>
    <col min="7697" max="7936" width="9.140625" style="114"/>
    <col min="7937" max="7937" width="1.28515625" style="114" customWidth="1"/>
    <col min="7938" max="7943" width="8.7109375" style="114" customWidth="1"/>
    <col min="7944" max="7950" width="8.140625" style="114" customWidth="1"/>
    <col min="7951" max="7951" width="5" style="114" customWidth="1"/>
    <col min="7952" max="7952" width="8.140625" style="114" customWidth="1"/>
    <col min="7953" max="8192" width="9.140625" style="114"/>
    <col min="8193" max="8193" width="1.28515625" style="114" customWidth="1"/>
    <col min="8194" max="8199" width="8.7109375" style="114" customWidth="1"/>
    <col min="8200" max="8206" width="8.140625" style="114" customWidth="1"/>
    <col min="8207" max="8207" width="5" style="114" customWidth="1"/>
    <col min="8208" max="8208" width="8.140625" style="114" customWidth="1"/>
    <col min="8209" max="8448" width="9.140625" style="114"/>
    <col min="8449" max="8449" width="1.28515625" style="114" customWidth="1"/>
    <col min="8450" max="8455" width="8.7109375" style="114" customWidth="1"/>
    <col min="8456" max="8462" width="8.140625" style="114" customWidth="1"/>
    <col min="8463" max="8463" width="5" style="114" customWidth="1"/>
    <col min="8464" max="8464" width="8.140625" style="114" customWidth="1"/>
    <col min="8465" max="8704" width="9.140625" style="114"/>
    <col min="8705" max="8705" width="1.28515625" style="114" customWidth="1"/>
    <col min="8706" max="8711" width="8.7109375" style="114" customWidth="1"/>
    <col min="8712" max="8718" width="8.140625" style="114" customWidth="1"/>
    <col min="8719" max="8719" width="5" style="114" customWidth="1"/>
    <col min="8720" max="8720" width="8.140625" style="114" customWidth="1"/>
    <col min="8721" max="8960" width="9.140625" style="114"/>
    <col min="8961" max="8961" width="1.28515625" style="114" customWidth="1"/>
    <col min="8962" max="8967" width="8.7109375" style="114" customWidth="1"/>
    <col min="8968" max="8974" width="8.140625" style="114" customWidth="1"/>
    <col min="8975" max="8975" width="5" style="114" customWidth="1"/>
    <col min="8976" max="8976" width="8.140625" style="114" customWidth="1"/>
    <col min="8977" max="9216" width="9.140625" style="114"/>
    <col min="9217" max="9217" width="1.28515625" style="114" customWidth="1"/>
    <col min="9218" max="9223" width="8.7109375" style="114" customWidth="1"/>
    <col min="9224" max="9230" width="8.140625" style="114" customWidth="1"/>
    <col min="9231" max="9231" width="5" style="114" customWidth="1"/>
    <col min="9232" max="9232" width="8.140625" style="114" customWidth="1"/>
    <col min="9233" max="9472" width="9.140625" style="114"/>
    <col min="9473" max="9473" width="1.28515625" style="114" customWidth="1"/>
    <col min="9474" max="9479" width="8.7109375" style="114" customWidth="1"/>
    <col min="9480" max="9486" width="8.140625" style="114" customWidth="1"/>
    <col min="9487" max="9487" width="5" style="114" customWidth="1"/>
    <col min="9488" max="9488" width="8.140625" style="114" customWidth="1"/>
    <col min="9489" max="9728" width="9.140625" style="114"/>
    <col min="9729" max="9729" width="1.28515625" style="114" customWidth="1"/>
    <col min="9730" max="9735" width="8.7109375" style="114" customWidth="1"/>
    <col min="9736" max="9742" width="8.140625" style="114" customWidth="1"/>
    <col min="9743" max="9743" width="5" style="114" customWidth="1"/>
    <col min="9744" max="9744" width="8.140625" style="114" customWidth="1"/>
    <col min="9745" max="9984" width="9.140625" style="114"/>
    <col min="9985" max="9985" width="1.28515625" style="114" customWidth="1"/>
    <col min="9986" max="9991" width="8.7109375" style="114" customWidth="1"/>
    <col min="9992" max="9998" width="8.140625" style="114" customWidth="1"/>
    <col min="9999" max="9999" width="5" style="114" customWidth="1"/>
    <col min="10000" max="10000" width="8.140625" style="114" customWidth="1"/>
    <col min="10001" max="10240" width="9.140625" style="114"/>
    <col min="10241" max="10241" width="1.28515625" style="114" customWidth="1"/>
    <col min="10242" max="10247" width="8.7109375" style="114" customWidth="1"/>
    <col min="10248" max="10254" width="8.140625" style="114" customWidth="1"/>
    <col min="10255" max="10255" width="5" style="114" customWidth="1"/>
    <col min="10256" max="10256" width="8.140625" style="114" customWidth="1"/>
    <col min="10257" max="10496" width="9.140625" style="114"/>
    <col min="10497" max="10497" width="1.28515625" style="114" customWidth="1"/>
    <col min="10498" max="10503" width="8.7109375" style="114" customWidth="1"/>
    <col min="10504" max="10510" width="8.140625" style="114" customWidth="1"/>
    <col min="10511" max="10511" width="5" style="114" customWidth="1"/>
    <col min="10512" max="10512" width="8.140625" style="114" customWidth="1"/>
    <col min="10513" max="10752" width="9.140625" style="114"/>
    <col min="10753" max="10753" width="1.28515625" style="114" customWidth="1"/>
    <col min="10754" max="10759" width="8.7109375" style="114" customWidth="1"/>
    <col min="10760" max="10766" width="8.140625" style="114" customWidth="1"/>
    <col min="10767" max="10767" width="5" style="114" customWidth="1"/>
    <col min="10768" max="10768" width="8.140625" style="114" customWidth="1"/>
    <col min="10769" max="11008" width="9.140625" style="114"/>
    <col min="11009" max="11009" width="1.28515625" style="114" customWidth="1"/>
    <col min="11010" max="11015" width="8.7109375" style="114" customWidth="1"/>
    <col min="11016" max="11022" width="8.140625" style="114" customWidth="1"/>
    <col min="11023" max="11023" width="5" style="114" customWidth="1"/>
    <col min="11024" max="11024" width="8.140625" style="114" customWidth="1"/>
    <col min="11025" max="11264" width="9.140625" style="114"/>
    <col min="11265" max="11265" width="1.28515625" style="114" customWidth="1"/>
    <col min="11266" max="11271" width="8.7109375" style="114" customWidth="1"/>
    <col min="11272" max="11278" width="8.140625" style="114" customWidth="1"/>
    <col min="11279" max="11279" width="5" style="114" customWidth="1"/>
    <col min="11280" max="11280" width="8.140625" style="114" customWidth="1"/>
    <col min="11281" max="11520" width="9.140625" style="114"/>
    <col min="11521" max="11521" width="1.28515625" style="114" customWidth="1"/>
    <col min="11522" max="11527" width="8.7109375" style="114" customWidth="1"/>
    <col min="11528" max="11534" width="8.140625" style="114" customWidth="1"/>
    <col min="11535" max="11535" width="5" style="114" customWidth="1"/>
    <col min="11536" max="11536" width="8.140625" style="114" customWidth="1"/>
    <col min="11537" max="11776" width="9.140625" style="114"/>
    <col min="11777" max="11777" width="1.28515625" style="114" customWidth="1"/>
    <col min="11778" max="11783" width="8.7109375" style="114" customWidth="1"/>
    <col min="11784" max="11790" width="8.140625" style="114" customWidth="1"/>
    <col min="11791" max="11791" width="5" style="114" customWidth="1"/>
    <col min="11792" max="11792" width="8.140625" style="114" customWidth="1"/>
    <col min="11793" max="12032" width="9.140625" style="114"/>
    <col min="12033" max="12033" width="1.28515625" style="114" customWidth="1"/>
    <col min="12034" max="12039" width="8.7109375" style="114" customWidth="1"/>
    <col min="12040" max="12046" width="8.140625" style="114" customWidth="1"/>
    <col min="12047" max="12047" width="5" style="114" customWidth="1"/>
    <col min="12048" max="12048" width="8.140625" style="114" customWidth="1"/>
    <col min="12049" max="12288" width="9.140625" style="114"/>
    <col min="12289" max="12289" width="1.28515625" style="114" customWidth="1"/>
    <col min="12290" max="12295" width="8.7109375" style="114" customWidth="1"/>
    <col min="12296" max="12302" width="8.140625" style="114" customWidth="1"/>
    <col min="12303" max="12303" width="5" style="114" customWidth="1"/>
    <col min="12304" max="12304" width="8.140625" style="114" customWidth="1"/>
    <col min="12305" max="12544" width="9.140625" style="114"/>
    <col min="12545" max="12545" width="1.28515625" style="114" customWidth="1"/>
    <col min="12546" max="12551" width="8.7109375" style="114" customWidth="1"/>
    <col min="12552" max="12558" width="8.140625" style="114" customWidth="1"/>
    <col min="12559" max="12559" width="5" style="114" customWidth="1"/>
    <col min="12560" max="12560" width="8.140625" style="114" customWidth="1"/>
    <col min="12561" max="12800" width="9.140625" style="114"/>
    <col min="12801" max="12801" width="1.28515625" style="114" customWidth="1"/>
    <col min="12802" max="12807" width="8.7109375" style="114" customWidth="1"/>
    <col min="12808" max="12814" width="8.140625" style="114" customWidth="1"/>
    <col min="12815" max="12815" width="5" style="114" customWidth="1"/>
    <col min="12816" max="12816" width="8.140625" style="114" customWidth="1"/>
    <col min="12817" max="13056" width="9.140625" style="114"/>
    <col min="13057" max="13057" width="1.28515625" style="114" customWidth="1"/>
    <col min="13058" max="13063" width="8.7109375" style="114" customWidth="1"/>
    <col min="13064" max="13070" width="8.140625" style="114" customWidth="1"/>
    <col min="13071" max="13071" width="5" style="114" customWidth="1"/>
    <col min="13072" max="13072" width="8.140625" style="114" customWidth="1"/>
    <col min="13073" max="13312" width="9.140625" style="114"/>
    <col min="13313" max="13313" width="1.28515625" style="114" customWidth="1"/>
    <col min="13314" max="13319" width="8.7109375" style="114" customWidth="1"/>
    <col min="13320" max="13326" width="8.140625" style="114" customWidth="1"/>
    <col min="13327" max="13327" width="5" style="114" customWidth="1"/>
    <col min="13328" max="13328" width="8.140625" style="114" customWidth="1"/>
    <col min="13329" max="13568" width="9.140625" style="114"/>
    <col min="13569" max="13569" width="1.28515625" style="114" customWidth="1"/>
    <col min="13570" max="13575" width="8.7109375" style="114" customWidth="1"/>
    <col min="13576" max="13582" width="8.140625" style="114" customWidth="1"/>
    <col min="13583" max="13583" width="5" style="114" customWidth="1"/>
    <col min="13584" max="13584" width="8.140625" style="114" customWidth="1"/>
    <col min="13585" max="13824" width="9.140625" style="114"/>
    <col min="13825" max="13825" width="1.28515625" style="114" customWidth="1"/>
    <col min="13826" max="13831" width="8.7109375" style="114" customWidth="1"/>
    <col min="13832" max="13838" width="8.140625" style="114" customWidth="1"/>
    <col min="13839" max="13839" width="5" style="114" customWidth="1"/>
    <col min="13840" max="13840" width="8.140625" style="114" customWidth="1"/>
    <col min="13841" max="14080" width="9.140625" style="114"/>
    <col min="14081" max="14081" width="1.28515625" style="114" customWidth="1"/>
    <col min="14082" max="14087" width="8.7109375" style="114" customWidth="1"/>
    <col min="14088" max="14094" width="8.140625" style="114" customWidth="1"/>
    <col min="14095" max="14095" width="5" style="114" customWidth="1"/>
    <col min="14096" max="14096" width="8.140625" style="114" customWidth="1"/>
    <col min="14097" max="14336" width="9.140625" style="114"/>
    <col min="14337" max="14337" width="1.28515625" style="114" customWidth="1"/>
    <col min="14338" max="14343" width="8.7109375" style="114" customWidth="1"/>
    <col min="14344" max="14350" width="8.140625" style="114" customWidth="1"/>
    <col min="14351" max="14351" width="5" style="114" customWidth="1"/>
    <col min="14352" max="14352" width="8.140625" style="114" customWidth="1"/>
    <col min="14353" max="14592" width="9.140625" style="114"/>
    <col min="14593" max="14593" width="1.28515625" style="114" customWidth="1"/>
    <col min="14594" max="14599" width="8.7109375" style="114" customWidth="1"/>
    <col min="14600" max="14606" width="8.140625" style="114" customWidth="1"/>
    <col min="14607" max="14607" width="5" style="114" customWidth="1"/>
    <col min="14608" max="14608" width="8.140625" style="114" customWidth="1"/>
    <col min="14609" max="14848" width="9.140625" style="114"/>
    <col min="14849" max="14849" width="1.28515625" style="114" customWidth="1"/>
    <col min="14850" max="14855" width="8.7109375" style="114" customWidth="1"/>
    <col min="14856" max="14862" width="8.140625" style="114" customWidth="1"/>
    <col min="14863" max="14863" width="5" style="114" customWidth="1"/>
    <col min="14864" max="14864" width="8.140625" style="114" customWidth="1"/>
    <col min="14865" max="15104" width="9.140625" style="114"/>
    <col min="15105" max="15105" width="1.28515625" style="114" customWidth="1"/>
    <col min="15106" max="15111" width="8.7109375" style="114" customWidth="1"/>
    <col min="15112" max="15118" width="8.140625" style="114" customWidth="1"/>
    <col min="15119" max="15119" width="5" style="114" customWidth="1"/>
    <col min="15120" max="15120" width="8.140625" style="114" customWidth="1"/>
    <col min="15121" max="15360" width="9.140625" style="114"/>
    <col min="15361" max="15361" width="1.28515625" style="114" customWidth="1"/>
    <col min="15362" max="15367" width="8.7109375" style="114" customWidth="1"/>
    <col min="15368" max="15374" width="8.140625" style="114" customWidth="1"/>
    <col min="15375" max="15375" width="5" style="114" customWidth="1"/>
    <col min="15376" max="15376" width="8.140625" style="114" customWidth="1"/>
    <col min="15377" max="15616" width="9.140625" style="114"/>
    <col min="15617" max="15617" width="1.28515625" style="114" customWidth="1"/>
    <col min="15618" max="15623" width="8.7109375" style="114" customWidth="1"/>
    <col min="15624" max="15630" width="8.140625" style="114" customWidth="1"/>
    <col min="15631" max="15631" width="5" style="114" customWidth="1"/>
    <col min="15632" max="15632" width="8.140625" style="114" customWidth="1"/>
    <col min="15633" max="15872" width="9.140625" style="114"/>
    <col min="15873" max="15873" width="1.28515625" style="114" customWidth="1"/>
    <col min="15874" max="15879" width="8.7109375" style="114" customWidth="1"/>
    <col min="15880" max="15886" width="8.140625" style="114" customWidth="1"/>
    <col min="15887" max="15887" width="5" style="114" customWidth="1"/>
    <col min="15888" max="15888" width="8.140625" style="114" customWidth="1"/>
    <col min="15889" max="16128" width="9.140625" style="114"/>
    <col min="16129" max="16129" width="1.28515625" style="114" customWidth="1"/>
    <col min="16130" max="16135" width="8.7109375" style="114" customWidth="1"/>
    <col min="16136" max="16142" width="8.140625" style="114" customWidth="1"/>
    <col min="16143" max="16143" width="5" style="114" customWidth="1"/>
    <col min="16144" max="16144" width="8.140625" style="114" customWidth="1"/>
    <col min="16145" max="16384" width="9.140625" style="114"/>
  </cols>
  <sheetData>
    <row r="1" spans="1:16">
      <c r="B1" s="113"/>
      <c r="C1" s="113"/>
      <c r="D1" s="113"/>
      <c r="E1" s="113"/>
      <c r="F1" s="113"/>
      <c r="G1" s="113"/>
    </row>
    <row r="2" spans="1:16" ht="23.25">
      <c r="B2" s="402" t="s">
        <v>66</v>
      </c>
      <c r="C2" s="402"/>
      <c r="D2" s="402"/>
      <c r="E2" s="402"/>
      <c r="F2" s="402"/>
      <c r="G2" s="402"/>
      <c r="H2" s="402"/>
      <c r="I2" s="402"/>
      <c r="J2" s="402"/>
      <c r="K2" s="402"/>
      <c r="L2" s="402"/>
      <c r="M2" s="402"/>
      <c r="N2" s="402"/>
      <c r="O2" s="402"/>
      <c r="P2" s="402"/>
    </row>
    <row r="3" spans="1:16" ht="23.25">
      <c r="B3" s="267"/>
      <c r="C3" s="267"/>
      <c r="D3" s="267"/>
      <c r="E3" s="267"/>
      <c r="F3" s="267"/>
      <c r="G3" s="267"/>
      <c r="H3" s="267"/>
      <c r="I3" s="267"/>
      <c r="J3" s="267"/>
      <c r="K3" s="267"/>
      <c r="L3" s="267"/>
      <c r="M3" s="267"/>
      <c r="N3" s="267"/>
      <c r="O3" s="267"/>
      <c r="P3" s="267"/>
    </row>
    <row r="4" spans="1:16" ht="25.5" customHeight="1">
      <c r="B4" s="268" t="s">
        <v>150</v>
      </c>
      <c r="C4" s="155"/>
      <c r="D4" s="155"/>
      <c r="E4" s="155"/>
      <c r="F4" s="155"/>
      <c r="G4" s="155"/>
      <c r="H4" s="115"/>
      <c r="I4" s="115"/>
      <c r="J4" s="116"/>
      <c r="K4" s="116"/>
      <c r="L4" s="117"/>
      <c r="M4" s="117"/>
    </row>
    <row r="5" spans="1:16" ht="18.75">
      <c r="B5" s="398" t="s">
        <v>0</v>
      </c>
      <c r="C5" s="399"/>
      <c r="D5" s="394" t="s">
        <v>2</v>
      </c>
      <c r="E5" s="395"/>
      <c r="F5" s="394" t="s">
        <v>55</v>
      </c>
      <c r="G5" s="395"/>
      <c r="H5" s="396" t="s">
        <v>1</v>
      </c>
      <c r="I5" s="397"/>
      <c r="J5" s="394" t="s">
        <v>56</v>
      </c>
      <c r="K5" s="395"/>
      <c r="L5" s="390" t="s">
        <v>3</v>
      </c>
      <c r="M5" s="390" t="s">
        <v>4</v>
      </c>
      <c r="N5" s="390" t="s">
        <v>113</v>
      </c>
      <c r="O5" s="390" t="s">
        <v>114</v>
      </c>
      <c r="P5" s="206" t="s">
        <v>115</v>
      </c>
    </row>
    <row r="6" spans="1:16" ht="21">
      <c r="B6" s="392" t="s">
        <v>53</v>
      </c>
      <c r="C6" s="393"/>
      <c r="D6" s="392" t="s">
        <v>53</v>
      </c>
      <c r="E6" s="393"/>
      <c r="F6" s="392" t="s">
        <v>53</v>
      </c>
      <c r="G6" s="393"/>
      <c r="H6" s="392" t="s">
        <v>53</v>
      </c>
      <c r="I6" s="393"/>
      <c r="J6" s="392" t="s">
        <v>53</v>
      </c>
      <c r="K6" s="393"/>
      <c r="L6" s="391"/>
      <c r="M6" s="391"/>
      <c r="N6" s="391"/>
      <c r="O6" s="391"/>
      <c r="P6" s="207" t="s">
        <v>118</v>
      </c>
    </row>
    <row r="7" spans="1:16" ht="18.75">
      <c r="B7" s="400" t="s">
        <v>5</v>
      </c>
      <c r="C7" s="401"/>
      <c r="D7" s="118" t="s">
        <v>5</v>
      </c>
      <c r="E7" s="119" t="s">
        <v>4</v>
      </c>
      <c r="F7" s="118" t="s">
        <v>5</v>
      </c>
      <c r="G7" s="119" t="s">
        <v>4</v>
      </c>
      <c r="H7" s="118" t="s">
        <v>5</v>
      </c>
      <c r="I7" s="119" t="s">
        <v>4</v>
      </c>
      <c r="J7" s="118" t="s">
        <v>5</v>
      </c>
      <c r="K7" s="119" t="s">
        <v>4</v>
      </c>
      <c r="L7" s="208" t="s">
        <v>5</v>
      </c>
      <c r="M7" s="208" t="s">
        <v>5</v>
      </c>
      <c r="N7" s="208" t="s">
        <v>5</v>
      </c>
      <c r="O7" s="210" t="s">
        <v>5</v>
      </c>
      <c r="P7" s="211" t="s">
        <v>5</v>
      </c>
    </row>
    <row r="8" spans="1:16" ht="18.75">
      <c r="A8" s="120"/>
      <c r="B8" s="388">
        <f>'Data Record (Lenght)'!A17</f>
        <v>0</v>
      </c>
      <c r="C8" s="389"/>
      <c r="D8" s="121">
        <f>'Data Record (Lenght)'!V17</f>
        <v>0</v>
      </c>
      <c r="E8" s="122">
        <f>D8/1</f>
        <v>0</v>
      </c>
      <c r="F8" s="123">
        <f>'Uncert of STD'!K7</f>
        <v>2E-3</v>
      </c>
      <c r="G8" s="122">
        <f>F8/2</f>
        <v>1E-3</v>
      </c>
      <c r="H8" s="122">
        <f>((B8)*(11.5*10^-6)*1)</f>
        <v>0</v>
      </c>
      <c r="I8" s="122">
        <f>H8/SQRT(3)</f>
        <v>0</v>
      </c>
      <c r="J8" s="121">
        <f>'Data Record (Lenght)'!V8/2</f>
        <v>5.0000000000000001E-4</v>
      </c>
      <c r="K8" s="124">
        <f>(J8/SQRT(3))</f>
        <v>2.886751345948129E-4</v>
      </c>
      <c r="L8" s="122">
        <f>SQRT(E8^2+G8^2+I8^2+K8^2)</f>
        <v>1.0408329997330663E-3</v>
      </c>
      <c r="M8" s="125">
        <f>E8/1</f>
        <v>0</v>
      </c>
      <c r="N8" s="126" t="str">
        <f>IF(M8=0,"∞",(L8^4/(M8^4/3)))</f>
        <v>∞</v>
      </c>
      <c r="O8" s="127">
        <f>IF(N8="∞",2,_xlfn.T.INV.2T(0.0455,N8))</f>
        <v>2</v>
      </c>
      <c r="P8" s="231">
        <f>L8*O8*1000</f>
        <v>2.0816659994661326</v>
      </c>
    </row>
    <row r="9" spans="1:16" ht="18.75">
      <c r="A9" s="120"/>
      <c r="B9" s="388">
        <f>'Data Record (Lenght)'!A18</f>
        <v>30</v>
      </c>
      <c r="C9" s="389"/>
      <c r="D9" s="121">
        <f>'Data Record (Lenght)'!V18</f>
        <v>0</v>
      </c>
      <c r="E9" s="122">
        <f>D9/1</f>
        <v>0</v>
      </c>
      <c r="F9" s="123">
        <f>'Uncert of STD'!K12</f>
        <v>2E-3</v>
      </c>
      <c r="G9" s="122">
        <f>F9/2</f>
        <v>1E-3</v>
      </c>
      <c r="H9" s="122">
        <f>((B9)*(11.5*10^-6)*1)</f>
        <v>3.4499999999999998E-4</v>
      </c>
      <c r="I9" s="122">
        <f>H9/SQRT(3)</f>
        <v>1.9918584287042089E-4</v>
      </c>
      <c r="J9" s="121">
        <f>J8</f>
        <v>5.0000000000000001E-4</v>
      </c>
      <c r="K9" s="124">
        <f>(J9/SQRT(3))</f>
        <v>2.886751345948129E-4</v>
      </c>
      <c r="L9" s="122">
        <f>SQRT(E9^2+G9^2+I9^2+K9^2)</f>
        <v>1.0597208751993768E-3</v>
      </c>
      <c r="M9" s="125">
        <f>E9/1</f>
        <v>0</v>
      </c>
      <c r="N9" s="126" t="str">
        <f t="shared" ref="N9:N18" si="0">IF(M9=0,"∞",(L9^4/(M9^4/3)))</f>
        <v>∞</v>
      </c>
      <c r="O9" s="127">
        <f t="shared" ref="O9:O18" si="1">IF(N9="∞",2,_xlfn.T.INV.2T(0.0455,N9))</f>
        <v>2</v>
      </c>
      <c r="P9" s="231">
        <f>L9*O9*1000</f>
        <v>2.1194417503987535</v>
      </c>
    </row>
    <row r="10" spans="1:16" ht="18.75">
      <c r="A10" s="120"/>
      <c r="B10" s="388">
        <f>'Data Record (Lenght)'!A19</f>
        <v>60</v>
      </c>
      <c r="C10" s="389"/>
      <c r="D10" s="121">
        <f>'Data Record (Lenght)'!V19</f>
        <v>0</v>
      </c>
      <c r="E10" s="122">
        <f>D10/1</f>
        <v>0</v>
      </c>
      <c r="F10" s="123">
        <f>'Uncert of STD'!K14</f>
        <v>2E-3</v>
      </c>
      <c r="G10" s="122">
        <f>F10/2</f>
        <v>1E-3</v>
      </c>
      <c r="H10" s="122">
        <f>((B10)*(11.5*10^-6)*1)</f>
        <v>6.8999999999999997E-4</v>
      </c>
      <c r="I10" s="122">
        <f>H10/SQRT(3)</f>
        <v>3.9837168574084178E-4</v>
      </c>
      <c r="J10" s="121">
        <f t="shared" ref="J10:J18" si="2">J9</f>
        <v>5.0000000000000001E-4</v>
      </c>
      <c r="K10" s="124">
        <f>(J10/SQRT(3))</f>
        <v>2.886751345948129E-4</v>
      </c>
      <c r="L10" s="122">
        <f>SQRT(E10^2+G10^2+I10^2+K10^2)</f>
        <v>1.1144654922128963E-3</v>
      </c>
      <c r="M10" s="125">
        <f>E10/1</f>
        <v>0</v>
      </c>
      <c r="N10" s="126" t="str">
        <f t="shared" si="0"/>
        <v>∞</v>
      </c>
      <c r="O10" s="127">
        <f t="shared" si="1"/>
        <v>2</v>
      </c>
      <c r="P10" s="231">
        <f>L10*O10*1000</f>
        <v>2.2289309844257925</v>
      </c>
    </row>
    <row r="11" spans="1:16" ht="18.75">
      <c r="B11" s="388">
        <f>'Data Record (Lenght)'!A20</f>
        <v>90</v>
      </c>
      <c r="C11" s="389"/>
      <c r="D11" s="121">
        <f>'Data Record (Lenght)'!V20</f>
        <v>0</v>
      </c>
      <c r="E11" s="122">
        <f t="shared" ref="E11:E18" si="3">D11/1</f>
        <v>0</v>
      </c>
      <c r="F11" s="123">
        <f>'Uncert of STD'!K15</f>
        <v>2E-3</v>
      </c>
      <c r="G11" s="122">
        <f t="shared" ref="G11:G18" si="4">F11/2</f>
        <v>1E-3</v>
      </c>
      <c r="H11" s="122">
        <f t="shared" ref="H11:H18" si="5">((B11)*(11.5*10^-6)*1)</f>
        <v>1.0349999999999999E-3</v>
      </c>
      <c r="I11" s="122">
        <f t="shared" ref="I11:I18" si="6">H11/SQRT(3)</f>
        <v>5.9755752861126259E-4</v>
      </c>
      <c r="J11" s="121">
        <f t="shared" si="2"/>
        <v>5.0000000000000001E-4</v>
      </c>
      <c r="K11" s="124">
        <f t="shared" ref="K11:K18" si="7">(J11/SQRT(3))</f>
        <v>2.886751345948129E-4</v>
      </c>
      <c r="L11" s="122">
        <f t="shared" ref="L11:L18" si="8">SQRT(E11^2+G11^2+I11^2+K11^2)</f>
        <v>1.200170126829248E-3</v>
      </c>
      <c r="M11" s="125">
        <f t="shared" ref="M11:M18" si="9">E11/1</f>
        <v>0</v>
      </c>
      <c r="N11" s="126" t="str">
        <f t="shared" si="0"/>
        <v>∞</v>
      </c>
      <c r="O11" s="127">
        <f t="shared" si="1"/>
        <v>2</v>
      </c>
      <c r="P11" s="231">
        <f t="shared" ref="P11:P18" si="10">L11*O11*1000</f>
        <v>2.4003402536584959</v>
      </c>
    </row>
    <row r="12" spans="1:16" ht="18.75">
      <c r="B12" s="388">
        <f>'Data Record (Lenght)'!A21</f>
        <v>120</v>
      </c>
      <c r="C12" s="389"/>
      <c r="D12" s="121">
        <f>'Data Record (Lenght)'!V21</f>
        <v>0</v>
      </c>
      <c r="E12" s="122">
        <f t="shared" si="3"/>
        <v>0</v>
      </c>
      <c r="F12" s="123">
        <f>'Uncert of STD'!K16</f>
        <v>2E-3</v>
      </c>
      <c r="G12" s="122">
        <f t="shared" si="4"/>
        <v>1E-3</v>
      </c>
      <c r="H12" s="122">
        <f t="shared" si="5"/>
        <v>1.3799999999999999E-3</v>
      </c>
      <c r="I12" s="122">
        <f t="shared" si="6"/>
        <v>7.9674337148168356E-4</v>
      </c>
      <c r="J12" s="121">
        <f t="shared" si="2"/>
        <v>5.0000000000000001E-4</v>
      </c>
      <c r="K12" s="124">
        <f t="shared" si="7"/>
        <v>2.886751345948129E-4</v>
      </c>
      <c r="L12" s="122">
        <f t="shared" si="8"/>
        <v>1.3107758516746231E-3</v>
      </c>
      <c r="M12" s="125">
        <f t="shared" si="9"/>
        <v>0</v>
      </c>
      <c r="N12" s="126" t="str">
        <f t="shared" si="0"/>
        <v>∞</v>
      </c>
      <c r="O12" s="127">
        <f t="shared" si="1"/>
        <v>2</v>
      </c>
      <c r="P12" s="231">
        <f t="shared" si="10"/>
        <v>2.6215517033492461</v>
      </c>
    </row>
    <row r="13" spans="1:16" ht="18.75">
      <c r="B13" s="388">
        <f>'Data Record (Lenght)'!A22</f>
        <v>150</v>
      </c>
      <c r="C13" s="389"/>
      <c r="D13" s="121">
        <f>'Data Record (Lenght)'!V22</f>
        <v>0</v>
      </c>
      <c r="E13" s="122">
        <f t="shared" si="3"/>
        <v>0</v>
      </c>
      <c r="F13" s="123">
        <f>'Uncert of STD'!K17</f>
        <v>2E-3</v>
      </c>
      <c r="G13" s="122">
        <f t="shared" si="4"/>
        <v>1E-3</v>
      </c>
      <c r="H13" s="122">
        <f t="shared" si="5"/>
        <v>1.725E-3</v>
      </c>
      <c r="I13" s="122">
        <f t="shared" si="6"/>
        <v>9.9592921435210442E-4</v>
      </c>
      <c r="J13" s="121">
        <f t="shared" si="2"/>
        <v>5.0000000000000001E-4</v>
      </c>
      <c r="K13" s="124">
        <f t="shared" si="7"/>
        <v>2.886751345948129E-4</v>
      </c>
      <c r="L13" s="122">
        <f t="shared" si="8"/>
        <v>1.4405583408294623E-3</v>
      </c>
      <c r="M13" s="125">
        <f t="shared" si="9"/>
        <v>0</v>
      </c>
      <c r="N13" s="126" t="str">
        <f t="shared" si="0"/>
        <v>∞</v>
      </c>
      <c r="O13" s="127">
        <f t="shared" si="1"/>
        <v>2</v>
      </c>
      <c r="P13" s="231">
        <f t="shared" si="10"/>
        <v>2.8811166816589244</v>
      </c>
    </row>
    <row r="14" spans="1:16" ht="18.75">
      <c r="B14" s="388">
        <f>'Data Record (Lenght)'!A23</f>
        <v>180</v>
      </c>
      <c r="C14" s="389"/>
      <c r="D14" s="121">
        <f>'Data Record (Lenght)'!V23</f>
        <v>0</v>
      </c>
      <c r="E14" s="122">
        <f t="shared" si="3"/>
        <v>0</v>
      </c>
      <c r="F14" s="123">
        <f>'Uncert of STD'!K18</f>
        <v>2E-3</v>
      </c>
      <c r="G14" s="122">
        <f t="shared" si="4"/>
        <v>1E-3</v>
      </c>
      <c r="H14" s="122">
        <f t="shared" si="5"/>
        <v>2.0699999999999998E-3</v>
      </c>
      <c r="I14" s="122">
        <f t="shared" si="6"/>
        <v>1.1951150572225252E-3</v>
      </c>
      <c r="J14" s="121">
        <f t="shared" si="2"/>
        <v>5.0000000000000001E-4</v>
      </c>
      <c r="K14" s="124">
        <f t="shared" si="7"/>
        <v>2.886751345948129E-4</v>
      </c>
      <c r="L14" s="122">
        <f t="shared" si="8"/>
        <v>1.5848133433730715E-3</v>
      </c>
      <c r="M14" s="125">
        <f t="shared" si="9"/>
        <v>0</v>
      </c>
      <c r="N14" s="126" t="str">
        <f t="shared" si="0"/>
        <v>∞</v>
      </c>
      <c r="O14" s="127">
        <f t="shared" si="1"/>
        <v>2</v>
      </c>
      <c r="P14" s="231">
        <f t="shared" si="10"/>
        <v>3.1696266867461431</v>
      </c>
    </row>
    <row r="15" spans="1:16" ht="18.75">
      <c r="A15" s="129"/>
      <c r="B15" s="388">
        <f>'Data Record (Lenght)'!A24</f>
        <v>210</v>
      </c>
      <c r="C15" s="389"/>
      <c r="D15" s="121">
        <f>'Data Record (Lenght)'!V24</f>
        <v>0</v>
      </c>
      <c r="E15" s="122">
        <f t="shared" si="3"/>
        <v>0</v>
      </c>
      <c r="F15" s="123">
        <f>'Uncert of STD'!Q12</f>
        <v>5.084E-3</v>
      </c>
      <c r="G15" s="122">
        <f t="shared" si="4"/>
        <v>2.542E-3</v>
      </c>
      <c r="H15" s="122">
        <f t="shared" si="5"/>
        <v>2.415E-3</v>
      </c>
      <c r="I15" s="122">
        <f t="shared" si="6"/>
        <v>1.3943009000929464E-3</v>
      </c>
      <c r="J15" s="121">
        <f t="shared" si="2"/>
        <v>5.0000000000000001E-4</v>
      </c>
      <c r="K15" s="124">
        <f t="shared" si="7"/>
        <v>2.886751345948129E-4</v>
      </c>
      <c r="L15" s="122">
        <f t="shared" si="8"/>
        <v>2.9136184261727431E-3</v>
      </c>
      <c r="M15" s="125">
        <f t="shared" si="9"/>
        <v>0</v>
      </c>
      <c r="N15" s="126" t="str">
        <f t="shared" si="0"/>
        <v>∞</v>
      </c>
      <c r="O15" s="127">
        <f t="shared" si="1"/>
        <v>2</v>
      </c>
      <c r="P15" s="231">
        <f t="shared" si="10"/>
        <v>5.8272368523454858</v>
      </c>
    </row>
    <row r="16" spans="1:16" ht="18.75">
      <c r="A16" s="129"/>
      <c r="B16" s="388">
        <f>'Data Record (Lenght)'!A25</f>
        <v>240</v>
      </c>
      <c r="C16" s="389"/>
      <c r="D16" s="121">
        <f>'Data Record (Lenght)'!V25</f>
        <v>0</v>
      </c>
      <c r="E16" s="122">
        <f t="shared" si="3"/>
        <v>0</v>
      </c>
      <c r="F16" s="123">
        <f>'Uncert of STD'!Q12</f>
        <v>5.084E-3</v>
      </c>
      <c r="G16" s="122">
        <f t="shared" si="4"/>
        <v>2.542E-3</v>
      </c>
      <c r="H16" s="122">
        <f t="shared" si="5"/>
        <v>2.7599999999999999E-3</v>
      </c>
      <c r="I16" s="122">
        <f t="shared" si="6"/>
        <v>1.5934867429633671E-3</v>
      </c>
      <c r="J16" s="121">
        <f t="shared" si="2"/>
        <v>5.0000000000000001E-4</v>
      </c>
      <c r="K16" s="124">
        <f t="shared" si="7"/>
        <v>2.886751345948129E-4</v>
      </c>
      <c r="L16" s="122">
        <f t="shared" si="8"/>
        <v>3.0140168103932885E-3</v>
      </c>
      <c r="M16" s="125">
        <f t="shared" si="9"/>
        <v>0</v>
      </c>
      <c r="N16" s="126" t="str">
        <f t="shared" si="0"/>
        <v>∞</v>
      </c>
      <c r="O16" s="127">
        <f t="shared" si="1"/>
        <v>2</v>
      </c>
      <c r="P16" s="231">
        <f t="shared" si="10"/>
        <v>6.0280336207865766</v>
      </c>
    </row>
    <row r="17" spans="1:16" ht="18.75">
      <c r="A17" s="129"/>
      <c r="B17" s="388">
        <f>'Data Record (Lenght)'!A26</f>
        <v>270</v>
      </c>
      <c r="C17" s="389"/>
      <c r="D17" s="121">
        <f>'Data Record (Lenght)'!V26</f>
        <v>0</v>
      </c>
      <c r="E17" s="122">
        <f t="shared" si="3"/>
        <v>0</v>
      </c>
      <c r="F17" s="123">
        <f>'Uncert of STD'!Q13</f>
        <v>5.0980000000000001E-3</v>
      </c>
      <c r="G17" s="122">
        <f t="shared" si="4"/>
        <v>2.5490000000000001E-3</v>
      </c>
      <c r="H17" s="122">
        <f t="shared" si="5"/>
        <v>3.1050000000000001E-3</v>
      </c>
      <c r="I17" s="122">
        <f t="shared" si="6"/>
        <v>1.7926725858337881E-3</v>
      </c>
      <c r="J17" s="121">
        <f t="shared" si="2"/>
        <v>5.0000000000000001E-4</v>
      </c>
      <c r="K17" s="124">
        <f t="shared" si="7"/>
        <v>2.886751345948129E-4</v>
      </c>
      <c r="L17" s="122">
        <f t="shared" si="8"/>
        <v>3.1296021046346026E-3</v>
      </c>
      <c r="M17" s="125">
        <f t="shared" si="9"/>
        <v>0</v>
      </c>
      <c r="N17" s="126" t="str">
        <f t="shared" si="0"/>
        <v>∞</v>
      </c>
      <c r="O17" s="127">
        <f t="shared" si="1"/>
        <v>2</v>
      </c>
      <c r="P17" s="231">
        <f t="shared" si="10"/>
        <v>6.2592042092692051</v>
      </c>
    </row>
    <row r="18" spans="1:16" ht="18.75">
      <c r="A18" s="129"/>
      <c r="B18" s="388">
        <f>'Data Record (Lenght)'!A27</f>
        <v>300</v>
      </c>
      <c r="C18" s="389"/>
      <c r="D18" s="121">
        <f>'Data Record (Lenght)'!V27</f>
        <v>0</v>
      </c>
      <c r="E18" s="122">
        <f t="shared" si="3"/>
        <v>0</v>
      </c>
      <c r="F18" s="123">
        <f>'Uncert of STD'!Q14</f>
        <v>5.1120000000000002E-3</v>
      </c>
      <c r="G18" s="122">
        <f t="shared" si="4"/>
        <v>2.5560000000000001E-3</v>
      </c>
      <c r="H18" s="122">
        <f t="shared" si="5"/>
        <v>3.4499999999999999E-3</v>
      </c>
      <c r="I18" s="122">
        <f t="shared" si="6"/>
        <v>1.9918584287042088E-3</v>
      </c>
      <c r="J18" s="121">
        <f t="shared" si="2"/>
        <v>5.0000000000000001E-4</v>
      </c>
      <c r="K18" s="124">
        <f t="shared" si="7"/>
        <v>2.886751345948129E-4</v>
      </c>
      <c r="L18" s="122">
        <f t="shared" si="8"/>
        <v>3.2533012976564794E-3</v>
      </c>
      <c r="M18" s="125">
        <f t="shared" si="9"/>
        <v>0</v>
      </c>
      <c r="N18" s="126" t="str">
        <f t="shared" si="0"/>
        <v>∞</v>
      </c>
      <c r="O18" s="127">
        <f t="shared" si="1"/>
        <v>2</v>
      </c>
      <c r="P18" s="231">
        <f t="shared" si="10"/>
        <v>6.5066025953129589</v>
      </c>
    </row>
    <row r="19" spans="1:16">
      <c r="A19" s="129"/>
      <c r="B19" s="128"/>
      <c r="C19" s="128"/>
      <c r="D19" s="128"/>
      <c r="E19" s="128"/>
      <c r="F19" s="128"/>
      <c r="G19" s="128"/>
      <c r="H19" s="128"/>
      <c r="I19" s="128"/>
      <c r="J19" s="128"/>
      <c r="K19" s="128"/>
      <c r="L19" s="128"/>
      <c r="M19" s="128"/>
      <c r="N19" s="128"/>
      <c r="O19" s="128"/>
      <c r="P19" s="128"/>
    </row>
    <row r="20" spans="1:16" ht="25.5" customHeight="1">
      <c r="B20" s="268" t="s">
        <v>151</v>
      </c>
      <c r="C20" s="155"/>
      <c r="D20" s="155"/>
      <c r="E20" s="155"/>
      <c r="F20" s="155"/>
      <c r="G20" s="155"/>
      <c r="H20" s="115"/>
      <c r="I20" s="115"/>
      <c r="J20" s="116"/>
      <c r="K20" s="116"/>
      <c r="L20" s="117"/>
      <c r="M20" s="117"/>
    </row>
    <row r="21" spans="1:16" ht="18.75">
      <c r="B21" s="398" t="s">
        <v>0</v>
      </c>
      <c r="C21" s="399"/>
      <c r="D21" s="394" t="s">
        <v>2</v>
      </c>
      <c r="E21" s="395"/>
      <c r="F21" s="394" t="s">
        <v>55</v>
      </c>
      <c r="G21" s="395"/>
      <c r="H21" s="396" t="s">
        <v>1</v>
      </c>
      <c r="I21" s="397"/>
      <c r="J21" s="394" t="s">
        <v>56</v>
      </c>
      <c r="K21" s="395"/>
      <c r="L21" s="390" t="s">
        <v>3</v>
      </c>
      <c r="M21" s="390" t="s">
        <v>4</v>
      </c>
      <c r="N21" s="390" t="s">
        <v>113</v>
      </c>
      <c r="O21" s="390" t="s">
        <v>114</v>
      </c>
      <c r="P21" s="206" t="s">
        <v>115</v>
      </c>
    </row>
    <row r="22" spans="1:16" ht="21">
      <c r="B22" s="392" t="s">
        <v>53</v>
      </c>
      <c r="C22" s="393"/>
      <c r="D22" s="392" t="s">
        <v>53</v>
      </c>
      <c r="E22" s="393"/>
      <c r="F22" s="392" t="s">
        <v>53</v>
      </c>
      <c r="G22" s="393"/>
      <c r="H22" s="392" t="s">
        <v>53</v>
      </c>
      <c r="I22" s="393"/>
      <c r="J22" s="392" t="s">
        <v>53</v>
      </c>
      <c r="K22" s="393"/>
      <c r="L22" s="391"/>
      <c r="M22" s="391"/>
      <c r="N22" s="391"/>
      <c r="O22" s="391"/>
      <c r="P22" s="207" t="s">
        <v>118</v>
      </c>
    </row>
    <row r="23" spans="1:16" ht="18.75">
      <c r="B23" s="400" t="s">
        <v>5</v>
      </c>
      <c r="C23" s="401"/>
      <c r="D23" s="118" t="s">
        <v>5</v>
      </c>
      <c r="E23" s="119" t="s">
        <v>4</v>
      </c>
      <c r="F23" s="118" t="s">
        <v>5</v>
      </c>
      <c r="G23" s="119" t="s">
        <v>4</v>
      </c>
      <c r="H23" s="118" t="s">
        <v>5</v>
      </c>
      <c r="I23" s="119" t="s">
        <v>4</v>
      </c>
      <c r="J23" s="118" t="s">
        <v>5</v>
      </c>
      <c r="K23" s="119" t="s">
        <v>4</v>
      </c>
      <c r="L23" s="208" t="s">
        <v>5</v>
      </c>
      <c r="M23" s="208" t="s">
        <v>5</v>
      </c>
      <c r="N23" s="208" t="s">
        <v>5</v>
      </c>
      <c r="O23" s="210" t="s">
        <v>5</v>
      </c>
      <c r="P23" s="211" t="s">
        <v>5</v>
      </c>
    </row>
    <row r="24" spans="1:16" ht="18.75">
      <c r="A24" s="120"/>
      <c r="B24" s="388">
        <f>'Data Record (Lenght)'!A32</f>
        <v>0</v>
      </c>
      <c r="C24" s="389"/>
      <c r="D24" s="121">
        <f>'Data Record (Lenght)'!V32</f>
        <v>0</v>
      </c>
      <c r="E24" s="122">
        <f>D24/1</f>
        <v>0</v>
      </c>
      <c r="F24" s="123">
        <f>'Uncert of STD'!K7</f>
        <v>2E-3</v>
      </c>
      <c r="G24" s="122">
        <f>F24/2</f>
        <v>1E-3</v>
      </c>
      <c r="H24" s="122">
        <f>((B24)*(11.5*10^-6)*1)</f>
        <v>0</v>
      </c>
      <c r="I24" s="122">
        <f>H24/SQRT(3)</f>
        <v>0</v>
      </c>
      <c r="J24" s="121">
        <f>'Data Record (Lenght)'!V8/2</f>
        <v>5.0000000000000001E-4</v>
      </c>
      <c r="K24" s="124">
        <f>(J24/SQRT(3))</f>
        <v>2.886751345948129E-4</v>
      </c>
      <c r="L24" s="122">
        <f>SQRT(E24^2+G24^2+I24^2+K24^2)</f>
        <v>1.0408329997330663E-3</v>
      </c>
      <c r="M24" s="125">
        <f>E24/1</f>
        <v>0</v>
      </c>
      <c r="N24" s="126" t="str">
        <f>IF(M24=0,"∞",(L24^4/(M24^4/3)))</f>
        <v>∞</v>
      </c>
      <c r="O24" s="127">
        <f>IF(N24="∞",2,_xlfn.T.INV.2T(0.0455,N24))</f>
        <v>2</v>
      </c>
      <c r="P24" s="231">
        <f>L24*O24*1000</f>
        <v>2.0816659994661326</v>
      </c>
    </row>
    <row r="25" spans="1:16" ht="18.75">
      <c r="A25" s="120"/>
      <c r="B25" s="388">
        <f>'Data Record (Lenght)'!A33</f>
        <v>30</v>
      </c>
      <c r="C25" s="389"/>
      <c r="D25" s="121">
        <f>'Data Record (Lenght)'!V33</f>
        <v>0</v>
      </c>
      <c r="E25" s="122">
        <f>D25/1</f>
        <v>0</v>
      </c>
      <c r="F25" s="123">
        <f>'Uncert of STD'!K12</f>
        <v>2E-3</v>
      </c>
      <c r="G25" s="122">
        <f>F25/2</f>
        <v>1E-3</v>
      </c>
      <c r="H25" s="122">
        <f>((B25)*(11.5*10^-6)*1)</f>
        <v>3.4499999999999998E-4</v>
      </c>
      <c r="I25" s="122">
        <f>H25/SQRT(3)</f>
        <v>1.9918584287042089E-4</v>
      </c>
      <c r="J25" s="121">
        <f>J24</f>
        <v>5.0000000000000001E-4</v>
      </c>
      <c r="K25" s="124">
        <f>(J25/SQRT(3))</f>
        <v>2.886751345948129E-4</v>
      </c>
      <c r="L25" s="122">
        <f>SQRT(E25^2+G25^2+I25^2+K25^2)</f>
        <v>1.0597208751993768E-3</v>
      </c>
      <c r="M25" s="125">
        <f>E25/1</f>
        <v>0</v>
      </c>
      <c r="N25" s="126" t="str">
        <f t="shared" ref="N25:N34" si="11">IF(M25=0,"∞",(L25^4/(M25^4/3)))</f>
        <v>∞</v>
      </c>
      <c r="O25" s="127">
        <f t="shared" ref="O25:O34" si="12">IF(N25="∞",2,_xlfn.T.INV.2T(0.0455,N25))</f>
        <v>2</v>
      </c>
      <c r="P25" s="231">
        <f>L25*O25*1000</f>
        <v>2.1194417503987535</v>
      </c>
    </row>
    <row r="26" spans="1:16" ht="18.75">
      <c r="A26" s="120"/>
      <c r="B26" s="388">
        <f>'Data Record (Lenght)'!A34</f>
        <v>60</v>
      </c>
      <c r="C26" s="389"/>
      <c r="D26" s="121">
        <f>'Data Record (Lenght)'!V34</f>
        <v>0</v>
      </c>
      <c r="E26" s="122">
        <f>D26/1</f>
        <v>0</v>
      </c>
      <c r="F26" s="123">
        <f>'Uncert of STD'!K14</f>
        <v>2E-3</v>
      </c>
      <c r="G26" s="122">
        <f>F26/2</f>
        <v>1E-3</v>
      </c>
      <c r="H26" s="122">
        <f>((B26)*(11.5*10^-6)*1)</f>
        <v>6.8999999999999997E-4</v>
      </c>
      <c r="I26" s="122">
        <f>H26/SQRT(3)</f>
        <v>3.9837168574084178E-4</v>
      </c>
      <c r="J26" s="121">
        <f t="shared" ref="J26:J34" si="13">J25</f>
        <v>5.0000000000000001E-4</v>
      </c>
      <c r="K26" s="124">
        <f>(J26/SQRT(3))</f>
        <v>2.886751345948129E-4</v>
      </c>
      <c r="L26" s="122">
        <f>SQRT(E26^2+G26^2+I26^2+K26^2)</f>
        <v>1.1144654922128963E-3</v>
      </c>
      <c r="M26" s="125">
        <f>E26/1</f>
        <v>0</v>
      </c>
      <c r="N26" s="126" t="str">
        <f t="shared" si="11"/>
        <v>∞</v>
      </c>
      <c r="O26" s="127">
        <f t="shared" si="12"/>
        <v>2</v>
      </c>
      <c r="P26" s="231">
        <f>L26*O26*1000</f>
        <v>2.2289309844257925</v>
      </c>
    </row>
    <row r="27" spans="1:16" ht="18.75">
      <c r="B27" s="388">
        <f>'Data Record (Lenght)'!A35</f>
        <v>90</v>
      </c>
      <c r="C27" s="389"/>
      <c r="D27" s="121">
        <f>'Data Record (Lenght)'!V35</f>
        <v>0</v>
      </c>
      <c r="E27" s="122">
        <f t="shared" ref="E27:E34" si="14">D27/1</f>
        <v>0</v>
      </c>
      <c r="F27" s="123">
        <f>'Uncert of STD'!K15</f>
        <v>2E-3</v>
      </c>
      <c r="G27" s="122">
        <f t="shared" ref="G27:G34" si="15">F27/2</f>
        <v>1E-3</v>
      </c>
      <c r="H27" s="122">
        <f t="shared" ref="H27:H34" si="16">((B27)*(11.5*10^-6)*1)</f>
        <v>1.0349999999999999E-3</v>
      </c>
      <c r="I27" s="122">
        <f t="shared" ref="I27:I34" si="17">H27/SQRT(3)</f>
        <v>5.9755752861126259E-4</v>
      </c>
      <c r="J27" s="121">
        <f t="shared" si="13"/>
        <v>5.0000000000000001E-4</v>
      </c>
      <c r="K27" s="124">
        <f t="shared" ref="K27:K34" si="18">(J27/SQRT(3))</f>
        <v>2.886751345948129E-4</v>
      </c>
      <c r="L27" s="122">
        <f t="shared" ref="L27:L34" si="19">SQRT(E27^2+G27^2+I27^2+K27^2)</f>
        <v>1.200170126829248E-3</v>
      </c>
      <c r="M27" s="125">
        <f t="shared" ref="M27:M34" si="20">E27/1</f>
        <v>0</v>
      </c>
      <c r="N27" s="126" t="str">
        <f t="shared" si="11"/>
        <v>∞</v>
      </c>
      <c r="O27" s="127">
        <f t="shared" si="12"/>
        <v>2</v>
      </c>
      <c r="P27" s="231">
        <f t="shared" ref="P27:P34" si="21">L27*O27*1000</f>
        <v>2.4003402536584959</v>
      </c>
    </row>
    <row r="28" spans="1:16" ht="18.75">
      <c r="B28" s="388">
        <f>'Data Record (Lenght)'!A36</f>
        <v>120</v>
      </c>
      <c r="C28" s="389"/>
      <c r="D28" s="121">
        <f>'Data Record (Lenght)'!V36</f>
        <v>0</v>
      </c>
      <c r="E28" s="122">
        <f t="shared" si="14"/>
        <v>0</v>
      </c>
      <c r="F28" s="123">
        <f>'Uncert of STD'!K16</f>
        <v>2E-3</v>
      </c>
      <c r="G28" s="122">
        <f t="shared" si="15"/>
        <v>1E-3</v>
      </c>
      <c r="H28" s="122">
        <f t="shared" si="16"/>
        <v>1.3799999999999999E-3</v>
      </c>
      <c r="I28" s="122">
        <f t="shared" si="17"/>
        <v>7.9674337148168356E-4</v>
      </c>
      <c r="J28" s="121">
        <f t="shared" si="13"/>
        <v>5.0000000000000001E-4</v>
      </c>
      <c r="K28" s="124">
        <f t="shared" si="18"/>
        <v>2.886751345948129E-4</v>
      </c>
      <c r="L28" s="122">
        <f t="shared" si="19"/>
        <v>1.3107758516746231E-3</v>
      </c>
      <c r="M28" s="125">
        <f t="shared" si="20"/>
        <v>0</v>
      </c>
      <c r="N28" s="126" t="str">
        <f t="shared" si="11"/>
        <v>∞</v>
      </c>
      <c r="O28" s="127">
        <f t="shared" si="12"/>
        <v>2</v>
      </c>
      <c r="P28" s="231">
        <f t="shared" si="21"/>
        <v>2.6215517033492461</v>
      </c>
    </row>
    <row r="29" spans="1:16" ht="18.75">
      <c r="B29" s="388">
        <f>'Data Record (Lenght)'!A37</f>
        <v>150</v>
      </c>
      <c r="C29" s="389"/>
      <c r="D29" s="121">
        <f>'Data Record (Lenght)'!V37</f>
        <v>0</v>
      </c>
      <c r="E29" s="122">
        <f t="shared" si="14"/>
        <v>0</v>
      </c>
      <c r="F29" s="123">
        <f>'Uncert of STD'!K17</f>
        <v>2E-3</v>
      </c>
      <c r="G29" s="122">
        <f t="shared" si="15"/>
        <v>1E-3</v>
      </c>
      <c r="H29" s="122">
        <f t="shared" si="16"/>
        <v>1.725E-3</v>
      </c>
      <c r="I29" s="122">
        <f t="shared" si="17"/>
        <v>9.9592921435210442E-4</v>
      </c>
      <c r="J29" s="121">
        <f t="shared" si="13"/>
        <v>5.0000000000000001E-4</v>
      </c>
      <c r="K29" s="124">
        <f t="shared" si="18"/>
        <v>2.886751345948129E-4</v>
      </c>
      <c r="L29" s="122">
        <f t="shared" si="19"/>
        <v>1.4405583408294623E-3</v>
      </c>
      <c r="M29" s="125">
        <f t="shared" si="20"/>
        <v>0</v>
      </c>
      <c r="N29" s="126" t="str">
        <f t="shared" si="11"/>
        <v>∞</v>
      </c>
      <c r="O29" s="127">
        <f t="shared" si="12"/>
        <v>2</v>
      </c>
      <c r="P29" s="231">
        <f t="shared" si="21"/>
        <v>2.8811166816589244</v>
      </c>
    </row>
    <row r="30" spans="1:16" ht="18.75">
      <c r="B30" s="388">
        <f>'Data Record (Lenght)'!A38</f>
        <v>180</v>
      </c>
      <c r="C30" s="389"/>
      <c r="D30" s="121">
        <f>'Data Record (Lenght)'!V38</f>
        <v>0</v>
      </c>
      <c r="E30" s="122">
        <f t="shared" si="14"/>
        <v>0</v>
      </c>
      <c r="F30" s="123">
        <f>'Uncert of STD'!K18</f>
        <v>2E-3</v>
      </c>
      <c r="G30" s="122">
        <f t="shared" si="15"/>
        <v>1E-3</v>
      </c>
      <c r="H30" s="122">
        <f t="shared" si="16"/>
        <v>2.0699999999999998E-3</v>
      </c>
      <c r="I30" s="122">
        <f t="shared" si="17"/>
        <v>1.1951150572225252E-3</v>
      </c>
      <c r="J30" s="121">
        <f t="shared" si="13"/>
        <v>5.0000000000000001E-4</v>
      </c>
      <c r="K30" s="124">
        <f t="shared" si="18"/>
        <v>2.886751345948129E-4</v>
      </c>
      <c r="L30" s="122">
        <f t="shared" si="19"/>
        <v>1.5848133433730715E-3</v>
      </c>
      <c r="M30" s="125">
        <f t="shared" si="20"/>
        <v>0</v>
      </c>
      <c r="N30" s="126" t="str">
        <f t="shared" si="11"/>
        <v>∞</v>
      </c>
      <c r="O30" s="127">
        <f t="shared" si="12"/>
        <v>2</v>
      </c>
      <c r="P30" s="231">
        <f t="shared" si="21"/>
        <v>3.1696266867461431</v>
      </c>
    </row>
    <row r="31" spans="1:16" ht="18.75">
      <c r="A31" s="129"/>
      <c r="B31" s="388">
        <f>'Data Record (Lenght)'!A39</f>
        <v>210</v>
      </c>
      <c r="C31" s="389"/>
      <c r="D31" s="121">
        <f>'Data Record (Lenght)'!V39</f>
        <v>0</v>
      </c>
      <c r="E31" s="122">
        <f t="shared" si="14"/>
        <v>0</v>
      </c>
      <c r="F31" s="123">
        <f>'Uncert of STD'!Q12</f>
        <v>5.084E-3</v>
      </c>
      <c r="G31" s="122">
        <f t="shared" si="15"/>
        <v>2.542E-3</v>
      </c>
      <c r="H31" s="122">
        <f t="shared" si="16"/>
        <v>2.415E-3</v>
      </c>
      <c r="I31" s="122">
        <f t="shared" si="17"/>
        <v>1.3943009000929464E-3</v>
      </c>
      <c r="J31" s="121">
        <f t="shared" si="13"/>
        <v>5.0000000000000001E-4</v>
      </c>
      <c r="K31" s="124">
        <f t="shared" si="18"/>
        <v>2.886751345948129E-4</v>
      </c>
      <c r="L31" s="122">
        <f t="shared" si="19"/>
        <v>2.9136184261727431E-3</v>
      </c>
      <c r="M31" s="125">
        <f t="shared" si="20"/>
        <v>0</v>
      </c>
      <c r="N31" s="126" t="str">
        <f t="shared" si="11"/>
        <v>∞</v>
      </c>
      <c r="O31" s="127">
        <f t="shared" si="12"/>
        <v>2</v>
      </c>
      <c r="P31" s="231">
        <f t="shared" si="21"/>
        <v>5.8272368523454858</v>
      </c>
    </row>
    <row r="32" spans="1:16" ht="18.75">
      <c r="A32" s="129"/>
      <c r="B32" s="388">
        <f>'Data Record (Lenght)'!A40</f>
        <v>240</v>
      </c>
      <c r="C32" s="389"/>
      <c r="D32" s="121">
        <f>'Data Record (Lenght)'!V40</f>
        <v>0</v>
      </c>
      <c r="E32" s="122">
        <f t="shared" si="14"/>
        <v>0</v>
      </c>
      <c r="F32" s="123">
        <f>'Uncert of STD'!Q12</f>
        <v>5.084E-3</v>
      </c>
      <c r="G32" s="122">
        <f t="shared" si="15"/>
        <v>2.542E-3</v>
      </c>
      <c r="H32" s="122">
        <f t="shared" si="16"/>
        <v>2.7599999999999999E-3</v>
      </c>
      <c r="I32" s="122">
        <f t="shared" si="17"/>
        <v>1.5934867429633671E-3</v>
      </c>
      <c r="J32" s="121">
        <f t="shared" si="13"/>
        <v>5.0000000000000001E-4</v>
      </c>
      <c r="K32" s="124">
        <f t="shared" si="18"/>
        <v>2.886751345948129E-4</v>
      </c>
      <c r="L32" s="122">
        <f t="shared" si="19"/>
        <v>3.0140168103932885E-3</v>
      </c>
      <c r="M32" s="125">
        <f t="shared" si="20"/>
        <v>0</v>
      </c>
      <c r="N32" s="126" t="str">
        <f t="shared" si="11"/>
        <v>∞</v>
      </c>
      <c r="O32" s="127">
        <f t="shared" si="12"/>
        <v>2</v>
      </c>
      <c r="P32" s="231">
        <f t="shared" si="21"/>
        <v>6.0280336207865766</v>
      </c>
    </row>
    <row r="33" spans="1:16" ht="18.75">
      <c r="A33" s="129"/>
      <c r="B33" s="388">
        <f>'Data Record (Lenght)'!A41</f>
        <v>270</v>
      </c>
      <c r="C33" s="389"/>
      <c r="D33" s="121">
        <f>'Data Record (Lenght)'!V41</f>
        <v>0</v>
      </c>
      <c r="E33" s="122">
        <f t="shared" si="14"/>
        <v>0</v>
      </c>
      <c r="F33" s="123">
        <f>'Uncert of STD'!Q13</f>
        <v>5.0980000000000001E-3</v>
      </c>
      <c r="G33" s="122">
        <f t="shared" si="15"/>
        <v>2.5490000000000001E-3</v>
      </c>
      <c r="H33" s="122">
        <f t="shared" si="16"/>
        <v>3.1050000000000001E-3</v>
      </c>
      <c r="I33" s="122">
        <f t="shared" si="17"/>
        <v>1.7926725858337881E-3</v>
      </c>
      <c r="J33" s="121">
        <f t="shared" si="13"/>
        <v>5.0000000000000001E-4</v>
      </c>
      <c r="K33" s="124">
        <f t="shared" si="18"/>
        <v>2.886751345948129E-4</v>
      </c>
      <c r="L33" s="122">
        <f t="shared" si="19"/>
        <v>3.1296021046346026E-3</v>
      </c>
      <c r="M33" s="125">
        <f t="shared" si="20"/>
        <v>0</v>
      </c>
      <c r="N33" s="126" t="str">
        <f t="shared" si="11"/>
        <v>∞</v>
      </c>
      <c r="O33" s="127">
        <f t="shared" si="12"/>
        <v>2</v>
      </c>
      <c r="P33" s="231">
        <f t="shared" si="21"/>
        <v>6.2592042092692051</v>
      </c>
    </row>
    <row r="34" spans="1:16" ht="18.75">
      <c r="A34" s="129"/>
      <c r="B34" s="388">
        <f>'Data Record (Lenght)'!A42</f>
        <v>300</v>
      </c>
      <c r="C34" s="389"/>
      <c r="D34" s="121">
        <f>'Data Record (Lenght)'!V42</f>
        <v>0</v>
      </c>
      <c r="E34" s="122">
        <f t="shared" si="14"/>
        <v>0</v>
      </c>
      <c r="F34" s="123">
        <f>'Uncert of STD'!Q14</f>
        <v>5.1120000000000002E-3</v>
      </c>
      <c r="G34" s="122">
        <f t="shared" si="15"/>
        <v>2.5560000000000001E-3</v>
      </c>
      <c r="H34" s="122">
        <f t="shared" si="16"/>
        <v>3.4499999999999999E-3</v>
      </c>
      <c r="I34" s="122">
        <f t="shared" si="17"/>
        <v>1.9918584287042088E-3</v>
      </c>
      <c r="J34" s="121">
        <f t="shared" si="13"/>
        <v>5.0000000000000001E-4</v>
      </c>
      <c r="K34" s="124">
        <f t="shared" si="18"/>
        <v>2.886751345948129E-4</v>
      </c>
      <c r="L34" s="122">
        <f t="shared" si="19"/>
        <v>3.2533012976564794E-3</v>
      </c>
      <c r="M34" s="125">
        <f t="shared" si="20"/>
        <v>0</v>
      </c>
      <c r="N34" s="126" t="str">
        <f t="shared" si="11"/>
        <v>∞</v>
      </c>
      <c r="O34" s="127">
        <f t="shared" si="12"/>
        <v>2</v>
      </c>
      <c r="P34" s="231">
        <f t="shared" si="21"/>
        <v>6.5066025953129589</v>
      </c>
    </row>
    <row r="35" spans="1:16">
      <c r="A35" s="129"/>
      <c r="B35" s="128"/>
      <c r="C35" s="128"/>
      <c r="D35" s="128"/>
      <c r="E35" s="128"/>
      <c r="F35" s="128"/>
      <c r="G35" s="128"/>
      <c r="H35" s="128"/>
      <c r="I35" s="128"/>
      <c r="J35" s="128"/>
      <c r="K35" s="128"/>
      <c r="L35" s="128"/>
      <c r="M35" s="128"/>
      <c r="N35" s="128"/>
      <c r="O35" s="128"/>
      <c r="P35" s="128"/>
    </row>
    <row r="36" spans="1:16">
      <c r="A36" s="129"/>
      <c r="B36" s="128"/>
      <c r="C36" s="128"/>
      <c r="D36" s="128"/>
      <c r="E36" s="128"/>
      <c r="F36" s="128"/>
      <c r="G36" s="128"/>
      <c r="H36" s="128"/>
      <c r="I36" s="128"/>
      <c r="J36" s="128"/>
      <c r="K36" s="128"/>
      <c r="L36" s="128"/>
      <c r="M36" s="128"/>
      <c r="N36" s="128"/>
      <c r="O36" s="128"/>
      <c r="P36" s="128"/>
    </row>
    <row r="37" spans="1:16">
      <c r="A37" s="129"/>
      <c r="B37" s="128"/>
      <c r="C37" s="128"/>
      <c r="D37" s="128"/>
      <c r="E37" s="128"/>
      <c r="F37" s="128"/>
      <c r="G37" s="128"/>
      <c r="H37" s="128"/>
      <c r="I37" s="128"/>
      <c r="J37" s="128"/>
      <c r="K37" s="128"/>
      <c r="L37" s="128"/>
      <c r="M37" s="128"/>
      <c r="N37" s="128"/>
      <c r="O37" s="128"/>
      <c r="P37" s="128"/>
    </row>
    <row r="38" spans="1:16">
      <c r="A38" s="129"/>
      <c r="B38" s="128"/>
      <c r="C38" s="128"/>
      <c r="D38" s="128"/>
      <c r="E38" s="128"/>
      <c r="F38" s="128"/>
      <c r="G38" s="128"/>
      <c r="H38" s="128"/>
      <c r="I38" s="128"/>
      <c r="J38" s="128"/>
      <c r="K38" s="128"/>
      <c r="L38" s="128"/>
      <c r="M38" s="128"/>
      <c r="N38" s="128"/>
      <c r="O38" s="128"/>
      <c r="P38" s="128"/>
    </row>
    <row r="39" spans="1:16">
      <c r="A39" s="129"/>
      <c r="B39" s="128"/>
      <c r="C39" s="128"/>
      <c r="D39" s="128"/>
      <c r="E39" s="128"/>
      <c r="F39" s="128"/>
      <c r="G39" s="128"/>
      <c r="H39" s="128"/>
      <c r="I39" s="128"/>
      <c r="J39" s="128"/>
      <c r="K39" s="128"/>
      <c r="L39" s="128"/>
      <c r="M39" s="128"/>
      <c r="N39" s="128"/>
      <c r="O39" s="128"/>
      <c r="P39" s="128"/>
    </row>
    <row r="40" spans="1:16">
      <c r="A40" s="129"/>
      <c r="B40" s="128"/>
      <c r="C40" s="128"/>
      <c r="D40" s="128"/>
      <c r="E40" s="128"/>
      <c r="F40" s="128"/>
      <c r="G40" s="128"/>
      <c r="H40" s="128"/>
      <c r="I40" s="128"/>
      <c r="J40" s="128"/>
      <c r="K40" s="128"/>
      <c r="L40" s="128"/>
      <c r="M40" s="128"/>
      <c r="N40" s="128"/>
      <c r="O40" s="128"/>
      <c r="P40" s="128"/>
    </row>
    <row r="41" spans="1:16">
      <c r="A41" s="129"/>
      <c r="B41" s="128"/>
      <c r="C41" s="128"/>
      <c r="D41" s="128"/>
      <c r="E41" s="128"/>
      <c r="F41" s="128"/>
      <c r="G41" s="128"/>
      <c r="H41" s="128"/>
      <c r="I41" s="128"/>
      <c r="J41" s="128"/>
      <c r="K41" s="128"/>
      <c r="L41" s="128"/>
      <c r="M41" s="128"/>
      <c r="N41" s="128"/>
      <c r="O41" s="128"/>
      <c r="P41" s="128"/>
    </row>
    <row r="42" spans="1:16">
      <c r="A42" s="129"/>
      <c r="B42" s="128"/>
      <c r="C42" s="128"/>
      <c r="D42" s="128"/>
      <c r="E42" s="128"/>
      <c r="F42" s="128"/>
      <c r="G42" s="128"/>
      <c r="H42" s="128"/>
      <c r="I42" s="128"/>
      <c r="J42" s="128"/>
      <c r="K42" s="128"/>
      <c r="L42" s="128"/>
      <c r="M42" s="128"/>
      <c r="N42" s="128"/>
      <c r="O42" s="128"/>
      <c r="P42" s="128"/>
    </row>
    <row r="43" spans="1:16">
      <c r="A43" s="129"/>
      <c r="B43" s="128"/>
      <c r="C43" s="128"/>
      <c r="D43" s="128"/>
      <c r="E43" s="128"/>
      <c r="F43" s="128"/>
      <c r="G43" s="128"/>
      <c r="H43" s="128"/>
      <c r="I43" s="128"/>
      <c r="J43" s="128"/>
      <c r="K43" s="128"/>
      <c r="L43" s="128"/>
      <c r="M43" s="128"/>
      <c r="N43" s="128"/>
      <c r="O43" s="128"/>
      <c r="P43" s="128"/>
    </row>
    <row r="44" spans="1:16">
      <c r="A44" s="129"/>
      <c r="B44" s="128"/>
      <c r="C44" s="128"/>
      <c r="D44" s="128"/>
      <c r="E44" s="128"/>
      <c r="F44" s="128"/>
      <c r="G44" s="128"/>
      <c r="H44" s="128"/>
      <c r="I44" s="128"/>
      <c r="J44" s="128"/>
      <c r="K44" s="128"/>
      <c r="L44" s="128"/>
      <c r="M44" s="128"/>
      <c r="N44" s="128"/>
      <c r="O44" s="128"/>
      <c r="P44" s="128"/>
    </row>
    <row r="45" spans="1:16">
      <c r="A45" s="129"/>
      <c r="B45" s="128"/>
      <c r="C45" s="128"/>
      <c r="D45" s="128"/>
      <c r="E45" s="128"/>
      <c r="F45" s="128"/>
      <c r="G45" s="128"/>
      <c r="H45" s="128"/>
      <c r="I45" s="128"/>
      <c r="J45" s="128"/>
      <c r="K45" s="128"/>
      <c r="L45" s="128"/>
      <c r="M45" s="128"/>
      <c r="N45" s="128"/>
      <c r="O45" s="128"/>
      <c r="P45" s="128"/>
    </row>
    <row r="46" spans="1:16">
      <c r="A46" s="129"/>
      <c r="B46" s="128"/>
      <c r="C46" s="128"/>
      <c r="D46" s="128"/>
      <c r="E46" s="128"/>
      <c r="F46" s="128"/>
      <c r="G46" s="128"/>
      <c r="H46" s="128"/>
      <c r="I46" s="128"/>
      <c r="J46" s="128"/>
      <c r="K46" s="128"/>
      <c r="L46" s="128"/>
      <c r="M46" s="128"/>
      <c r="N46" s="128"/>
      <c r="O46" s="128"/>
      <c r="P46" s="128"/>
    </row>
    <row r="47" spans="1:16">
      <c r="A47" s="129"/>
      <c r="B47" s="128"/>
      <c r="C47" s="128"/>
      <c r="D47" s="128"/>
      <c r="E47" s="128"/>
      <c r="F47" s="128"/>
      <c r="G47" s="128"/>
      <c r="H47" s="128"/>
      <c r="I47" s="128"/>
      <c r="J47" s="128"/>
      <c r="K47" s="128"/>
      <c r="L47" s="128"/>
      <c r="M47" s="128"/>
      <c r="N47" s="128"/>
      <c r="O47" s="128"/>
      <c r="P47" s="128"/>
    </row>
    <row r="48" spans="1:16">
      <c r="A48" s="129"/>
      <c r="B48" s="128"/>
      <c r="C48" s="128"/>
      <c r="D48" s="128"/>
      <c r="E48" s="128"/>
      <c r="F48" s="128"/>
      <c r="G48" s="128"/>
      <c r="H48" s="128"/>
      <c r="I48" s="128"/>
      <c r="J48" s="128"/>
      <c r="K48" s="128"/>
      <c r="L48" s="128"/>
      <c r="M48" s="128"/>
      <c r="N48" s="128"/>
      <c r="O48" s="128"/>
      <c r="P48" s="128"/>
    </row>
    <row r="49" spans="1:16">
      <c r="A49" s="129"/>
      <c r="B49" s="128"/>
      <c r="C49" s="128"/>
      <c r="D49" s="128"/>
      <c r="E49" s="128"/>
      <c r="F49" s="128"/>
      <c r="G49" s="128"/>
      <c r="H49" s="128"/>
      <c r="I49" s="128"/>
      <c r="J49" s="128"/>
      <c r="K49" s="128"/>
      <c r="L49" s="128"/>
      <c r="M49" s="128"/>
      <c r="N49" s="128"/>
      <c r="O49" s="128"/>
      <c r="P49" s="128"/>
    </row>
    <row r="50" spans="1:16">
      <c r="A50" s="129"/>
      <c r="B50" s="128"/>
      <c r="C50" s="128"/>
      <c r="D50" s="128"/>
      <c r="E50" s="128"/>
      <c r="F50" s="128"/>
      <c r="G50" s="128"/>
      <c r="H50" s="128"/>
      <c r="I50" s="128"/>
      <c r="J50" s="128"/>
      <c r="K50" s="128"/>
      <c r="L50" s="128"/>
      <c r="M50" s="128"/>
      <c r="N50" s="128"/>
      <c r="O50" s="128"/>
      <c r="P50" s="128"/>
    </row>
    <row r="51" spans="1:16">
      <c r="A51" s="129"/>
      <c r="B51" s="128"/>
      <c r="C51" s="128"/>
      <c r="D51" s="128"/>
      <c r="E51" s="128"/>
      <c r="F51" s="128"/>
      <c r="G51" s="128"/>
      <c r="H51" s="128"/>
      <c r="I51" s="128"/>
      <c r="J51" s="128"/>
      <c r="K51" s="128"/>
      <c r="L51" s="128"/>
      <c r="M51" s="128"/>
      <c r="N51" s="128"/>
      <c r="O51" s="128"/>
      <c r="P51" s="128"/>
    </row>
    <row r="52" spans="1:16">
      <c r="A52" s="129"/>
      <c r="B52" s="128"/>
      <c r="C52" s="128"/>
      <c r="D52" s="128"/>
      <c r="E52" s="128"/>
      <c r="F52" s="128"/>
      <c r="G52" s="128"/>
      <c r="H52" s="128"/>
      <c r="I52" s="128"/>
      <c r="J52" s="128"/>
      <c r="K52" s="128"/>
      <c r="L52" s="128"/>
      <c r="M52" s="128"/>
      <c r="N52" s="128"/>
      <c r="O52" s="128"/>
      <c r="P52" s="128"/>
    </row>
    <row r="53" spans="1:16">
      <c r="A53" s="129"/>
      <c r="B53" s="128"/>
      <c r="C53" s="128"/>
      <c r="D53" s="128"/>
      <c r="E53" s="128"/>
      <c r="F53" s="128"/>
      <c r="G53" s="128"/>
      <c r="H53" s="128"/>
      <c r="I53" s="128"/>
      <c r="J53" s="128"/>
      <c r="K53" s="128"/>
      <c r="L53" s="128"/>
      <c r="M53" s="128"/>
      <c r="N53" s="128"/>
      <c r="O53" s="128"/>
      <c r="P53" s="128"/>
    </row>
    <row r="54" spans="1:16">
      <c r="A54" s="129"/>
      <c r="B54" s="128"/>
      <c r="C54" s="128"/>
      <c r="D54" s="128"/>
      <c r="E54" s="128"/>
      <c r="F54" s="128"/>
      <c r="G54" s="128"/>
      <c r="H54" s="128"/>
      <c r="I54" s="128"/>
      <c r="J54" s="128"/>
      <c r="K54" s="128"/>
      <c r="L54" s="128"/>
      <c r="M54" s="128"/>
      <c r="N54" s="128"/>
      <c r="O54" s="128"/>
      <c r="P54" s="128"/>
    </row>
    <row r="55" spans="1:16">
      <c r="A55" s="129"/>
      <c r="B55" s="128"/>
      <c r="C55" s="128"/>
      <c r="D55" s="128"/>
      <c r="E55" s="128"/>
      <c r="F55" s="128"/>
      <c r="G55" s="128"/>
      <c r="H55" s="128"/>
      <c r="I55" s="128"/>
      <c r="J55" s="128"/>
      <c r="K55" s="128"/>
      <c r="L55" s="128"/>
      <c r="M55" s="128"/>
      <c r="N55" s="128"/>
      <c r="O55" s="128"/>
      <c r="P55" s="128"/>
    </row>
    <row r="56" spans="1:16">
      <c r="A56" s="129"/>
      <c r="B56" s="128"/>
      <c r="C56" s="128"/>
      <c r="D56" s="128"/>
      <c r="E56" s="128"/>
      <c r="F56" s="128"/>
      <c r="G56" s="128"/>
      <c r="H56" s="128"/>
      <c r="I56" s="128"/>
      <c r="J56" s="128"/>
      <c r="K56" s="128"/>
      <c r="L56" s="128"/>
      <c r="M56" s="128"/>
      <c r="N56" s="128"/>
      <c r="O56" s="128"/>
      <c r="P56" s="128"/>
    </row>
    <row r="57" spans="1:16">
      <c r="A57" s="129"/>
      <c r="B57" s="128"/>
      <c r="C57" s="128"/>
      <c r="D57" s="128"/>
      <c r="E57" s="128"/>
      <c r="F57" s="128"/>
      <c r="G57" s="128"/>
      <c r="H57" s="128"/>
      <c r="I57" s="128"/>
      <c r="J57" s="128"/>
      <c r="K57" s="128"/>
      <c r="L57" s="128"/>
      <c r="M57" s="128"/>
      <c r="N57" s="128"/>
      <c r="O57" s="128"/>
      <c r="P57" s="128"/>
    </row>
    <row r="58" spans="1:16">
      <c r="A58" s="129"/>
      <c r="B58" s="128"/>
      <c r="C58" s="128"/>
      <c r="D58" s="128"/>
      <c r="E58" s="128"/>
      <c r="F58" s="128"/>
      <c r="G58" s="128"/>
      <c r="H58" s="128"/>
      <c r="I58" s="128"/>
      <c r="J58" s="128"/>
      <c r="K58" s="128"/>
      <c r="L58" s="128"/>
      <c r="M58" s="128"/>
      <c r="N58" s="128"/>
      <c r="O58" s="128"/>
      <c r="P58" s="128"/>
    </row>
    <row r="59" spans="1:16">
      <c r="A59" s="129"/>
      <c r="B59" s="128"/>
      <c r="C59" s="128"/>
      <c r="D59" s="128"/>
      <c r="E59" s="128"/>
      <c r="F59" s="128"/>
      <c r="G59" s="128"/>
      <c r="H59" s="128"/>
      <c r="I59" s="128"/>
      <c r="J59" s="128"/>
      <c r="K59" s="128"/>
      <c r="L59" s="128"/>
      <c r="M59" s="128"/>
      <c r="N59" s="128"/>
      <c r="O59" s="128"/>
      <c r="P59" s="128"/>
    </row>
    <row r="60" spans="1:16">
      <c r="A60" s="129"/>
      <c r="B60" s="128"/>
      <c r="C60" s="128"/>
      <c r="D60" s="128"/>
      <c r="E60" s="128"/>
      <c r="F60" s="128"/>
      <c r="G60" s="128"/>
      <c r="H60" s="128"/>
      <c r="I60" s="128"/>
      <c r="J60" s="128"/>
      <c r="K60" s="128"/>
      <c r="L60" s="128"/>
      <c r="M60" s="128"/>
      <c r="N60" s="128"/>
      <c r="O60" s="128"/>
      <c r="P60" s="128"/>
    </row>
    <row r="61" spans="1:16">
      <c r="A61" s="129"/>
      <c r="B61" s="128"/>
      <c r="C61" s="128"/>
      <c r="D61" s="128"/>
      <c r="E61" s="128"/>
      <c r="F61" s="128"/>
      <c r="G61" s="128"/>
      <c r="H61" s="128"/>
      <c r="I61" s="128"/>
      <c r="J61" s="128"/>
      <c r="K61" s="128"/>
      <c r="L61" s="128"/>
      <c r="M61" s="128"/>
      <c r="N61" s="128"/>
      <c r="O61" s="128"/>
      <c r="P61" s="128"/>
    </row>
    <row r="62" spans="1:16">
      <c r="A62" s="129"/>
      <c r="B62" s="128"/>
      <c r="C62" s="128"/>
      <c r="D62" s="128"/>
      <c r="E62" s="128"/>
      <c r="F62" s="128"/>
      <c r="G62" s="128"/>
      <c r="H62" s="128"/>
      <c r="I62" s="128"/>
      <c r="J62" s="128"/>
      <c r="K62" s="128"/>
      <c r="L62" s="128"/>
      <c r="M62" s="128"/>
      <c r="N62" s="128"/>
      <c r="O62" s="128"/>
      <c r="P62" s="128"/>
    </row>
    <row r="63" spans="1:16">
      <c r="A63" s="129"/>
      <c r="B63" s="128"/>
      <c r="C63" s="128"/>
      <c r="D63" s="128"/>
      <c r="E63" s="128"/>
      <c r="F63" s="128"/>
      <c r="G63" s="128"/>
      <c r="H63" s="128"/>
      <c r="I63" s="128"/>
      <c r="J63" s="128"/>
      <c r="K63" s="128"/>
      <c r="L63" s="128"/>
      <c r="M63" s="128"/>
      <c r="N63" s="128"/>
      <c r="O63" s="128"/>
      <c r="P63" s="128"/>
    </row>
    <row r="64" spans="1:16">
      <c r="A64" s="129"/>
      <c r="B64" s="128"/>
      <c r="C64" s="128"/>
      <c r="D64" s="128"/>
      <c r="E64" s="128"/>
      <c r="F64" s="128"/>
      <c r="G64" s="128"/>
      <c r="H64" s="128"/>
      <c r="I64" s="128"/>
      <c r="J64" s="128"/>
      <c r="K64" s="128"/>
      <c r="L64" s="128"/>
      <c r="M64" s="128"/>
      <c r="N64" s="128"/>
      <c r="O64" s="128"/>
      <c r="P64" s="128"/>
    </row>
    <row r="65" spans="1:16">
      <c r="A65" s="129"/>
      <c r="B65" s="128"/>
      <c r="C65" s="128"/>
      <c r="D65" s="128"/>
      <c r="E65" s="128"/>
      <c r="F65" s="128"/>
      <c r="G65" s="128"/>
      <c r="H65" s="128"/>
      <c r="I65" s="128"/>
      <c r="J65" s="128"/>
      <c r="K65" s="128"/>
      <c r="L65" s="128"/>
      <c r="M65" s="128"/>
      <c r="N65" s="128"/>
      <c r="O65" s="128"/>
      <c r="P65" s="128"/>
    </row>
    <row r="66" spans="1:16">
      <c r="A66" s="129"/>
      <c r="B66" s="128"/>
      <c r="C66" s="128"/>
      <c r="D66" s="128"/>
      <c r="E66" s="128"/>
      <c r="F66" s="128"/>
      <c r="G66" s="128"/>
      <c r="H66" s="128"/>
      <c r="I66" s="128"/>
      <c r="J66" s="128"/>
      <c r="K66" s="128"/>
      <c r="L66" s="128"/>
      <c r="M66" s="128"/>
      <c r="N66" s="128"/>
      <c r="O66" s="128"/>
      <c r="P66" s="128"/>
    </row>
    <row r="67" spans="1:16">
      <c r="A67" s="129"/>
      <c r="B67" s="128"/>
      <c r="C67" s="128"/>
      <c r="D67" s="128"/>
      <c r="E67" s="128"/>
      <c r="F67" s="128"/>
      <c r="G67" s="128"/>
      <c r="H67" s="128"/>
      <c r="I67" s="128"/>
      <c r="J67" s="128"/>
      <c r="K67" s="128"/>
      <c r="L67" s="128"/>
      <c r="M67" s="128"/>
      <c r="N67" s="128"/>
      <c r="O67" s="128"/>
      <c r="P67" s="128"/>
    </row>
    <row r="68" spans="1:16">
      <c r="A68" s="129"/>
      <c r="B68" s="128"/>
      <c r="C68" s="128"/>
      <c r="D68" s="128"/>
      <c r="E68" s="128"/>
      <c r="F68" s="128"/>
      <c r="G68" s="128"/>
      <c r="H68" s="128"/>
      <c r="I68" s="128"/>
      <c r="J68" s="128"/>
      <c r="K68" s="128"/>
      <c r="L68" s="128"/>
      <c r="M68" s="128"/>
      <c r="N68" s="128"/>
      <c r="O68" s="128"/>
      <c r="P68" s="128"/>
    </row>
    <row r="69" spans="1:16">
      <c r="A69" s="129"/>
      <c r="B69" s="128"/>
      <c r="C69" s="128"/>
      <c r="D69" s="128"/>
      <c r="E69" s="128"/>
      <c r="F69" s="128"/>
      <c r="G69" s="128"/>
      <c r="H69" s="128"/>
      <c r="I69" s="128"/>
      <c r="J69" s="128"/>
      <c r="K69" s="128"/>
      <c r="L69" s="128"/>
      <c r="M69" s="128"/>
      <c r="N69" s="128"/>
      <c r="O69" s="128"/>
      <c r="P69" s="128"/>
    </row>
    <row r="70" spans="1:16">
      <c r="A70" s="129"/>
      <c r="B70" s="128"/>
      <c r="C70" s="128"/>
      <c r="D70" s="128"/>
      <c r="E70" s="128"/>
      <c r="F70" s="128"/>
      <c r="G70" s="128"/>
      <c r="H70" s="128"/>
      <c r="I70" s="128"/>
      <c r="J70" s="128"/>
      <c r="K70" s="128"/>
      <c r="L70" s="128"/>
      <c r="M70" s="128"/>
      <c r="N70" s="128"/>
      <c r="O70" s="128"/>
      <c r="P70" s="128"/>
    </row>
    <row r="71" spans="1:16">
      <c r="A71" s="129"/>
      <c r="B71" s="4"/>
      <c r="C71" s="4"/>
      <c r="D71" s="4"/>
      <c r="E71" s="4"/>
      <c r="F71" s="5"/>
      <c r="G71" s="6"/>
      <c r="H71" s="8"/>
      <c r="I71" s="8"/>
      <c r="J71" s="8"/>
      <c r="K71" s="9"/>
      <c r="L71" s="5"/>
      <c r="M71" s="6"/>
      <c r="N71" s="130"/>
      <c r="O71" s="131"/>
      <c r="P71" s="132"/>
    </row>
    <row r="72" spans="1:16">
      <c r="A72" s="129"/>
      <c r="B72" s="4"/>
      <c r="C72" s="4"/>
      <c r="D72" s="4"/>
      <c r="E72" s="4"/>
      <c r="F72" s="5"/>
      <c r="G72" s="6"/>
      <c r="H72" s="8"/>
      <c r="I72" s="8"/>
      <c r="J72" s="8"/>
      <c r="K72" s="9"/>
      <c r="L72" s="5"/>
      <c r="M72" s="6"/>
      <c r="N72" s="130"/>
      <c r="O72" s="131"/>
      <c r="P72" s="132"/>
    </row>
    <row r="73" spans="1:16">
      <c r="A73" s="129"/>
      <c r="B73" s="4"/>
      <c r="C73" s="4"/>
      <c r="D73" s="4"/>
      <c r="E73" s="4"/>
      <c r="F73" s="5"/>
      <c r="G73" s="6"/>
      <c r="H73" s="8"/>
      <c r="I73" s="8"/>
      <c r="J73" s="8"/>
      <c r="K73" s="9"/>
      <c r="L73" s="5"/>
      <c r="M73" s="6"/>
      <c r="N73" s="130"/>
      <c r="O73" s="131"/>
      <c r="P73" s="132"/>
    </row>
    <row r="74" spans="1:16">
      <c r="A74" s="129"/>
      <c r="B74" s="4"/>
      <c r="C74" s="4"/>
      <c r="D74" s="4"/>
      <c r="E74" s="4"/>
      <c r="F74" s="5"/>
      <c r="G74" s="6"/>
      <c r="H74" s="8"/>
      <c r="I74" s="8"/>
      <c r="J74" s="8"/>
      <c r="K74" s="9"/>
      <c r="L74" s="5"/>
      <c r="M74" s="6"/>
      <c r="N74" s="130"/>
      <c r="O74" s="131"/>
      <c r="P74" s="132"/>
    </row>
    <row r="75" spans="1:16">
      <c r="A75" s="129"/>
      <c r="B75" s="4"/>
      <c r="C75" s="4"/>
      <c r="D75" s="4"/>
      <c r="E75" s="4"/>
      <c r="F75" s="5"/>
      <c r="G75" s="6"/>
      <c r="H75" s="8"/>
      <c r="I75" s="8"/>
      <c r="J75" s="8"/>
      <c r="K75" s="9"/>
      <c r="L75" s="5"/>
      <c r="M75" s="6"/>
      <c r="N75" s="130"/>
      <c r="O75" s="131"/>
      <c r="P75" s="132"/>
    </row>
    <row r="76" spans="1:16">
      <c r="A76" s="129"/>
      <c r="B76" s="4"/>
      <c r="C76" s="4"/>
      <c r="D76" s="4"/>
      <c r="E76" s="4"/>
      <c r="F76" s="5"/>
      <c r="G76" s="6"/>
      <c r="H76" s="8"/>
      <c r="I76" s="8"/>
      <c r="J76" s="8"/>
      <c r="K76" s="9"/>
      <c r="L76" s="5"/>
      <c r="M76" s="6"/>
      <c r="N76" s="130"/>
      <c r="O76" s="131"/>
      <c r="P76" s="132"/>
    </row>
    <row r="77" spans="1:16">
      <c r="A77" s="129"/>
      <c r="B77" s="4"/>
      <c r="C77" s="4"/>
      <c r="D77" s="4"/>
      <c r="E77" s="4"/>
      <c r="F77" s="5"/>
      <c r="G77" s="6"/>
      <c r="H77" s="8"/>
      <c r="I77" s="8"/>
      <c r="J77" s="8"/>
      <c r="K77" s="9"/>
      <c r="L77" s="5"/>
      <c r="M77" s="6"/>
      <c r="N77" s="130"/>
      <c r="O77" s="131"/>
      <c r="P77" s="132"/>
    </row>
    <row r="78" spans="1:16">
      <c r="A78" s="129"/>
      <c r="B78" s="4"/>
      <c r="C78" s="4"/>
      <c r="D78" s="4"/>
      <c r="E78" s="4"/>
      <c r="F78" s="5"/>
      <c r="G78" s="6"/>
      <c r="H78" s="8"/>
      <c r="I78" s="8"/>
      <c r="J78" s="8"/>
      <c r="K78" s="9"/>
      <c r="L78" s="5"/>
      <c r="M78" s="6"/>
      <c r="N78" s="130"/>
      <c r="O78" s="131"/>
      <c r="P78" s="132"/>
    </row>
    <row r="79" spans="1:16">
      <c r="A79" s="129"/>
      <c r="B79" s="4"/>
      <c r="C79" s="4"/>
      <c r="D79" s="4"/>
      <c r="E79" s="4"/>
      <c r="F79" s="5"/>
      <c r="G79" s="6"/>
      <c r="H79" s="8"/>
      <c r="I79" s="8"/>
      <c r="J79" s="8"/>
      <c r="K79" s="9"/>
      <c r="L79" s="5"/>
      <c r="M79" s="6"/>
      <c r="N79" s="130"/>
      <c r="O79" s="131"/>
      <c r="P79" s="132"/>
    </row>
    <row r="80" spans="1:16">
      <c r="A80" s="129"/>
      <c r="B80" s="4"/>
      <c r="C80" s="4"/>
      <c r="D80" s="4"/>
      <c r="E80" s="4"/>
      <c r="F80" s="5"/>
      <c r="G80" s="6"/>
      <c r="H80" s="8"/>
      <c r="I80" s="8"/>
      <c r="J80" s="8"/>
      <c r="K80" s="9"/>
      <c r="L80" s="5"/>
      <c r="M80" s="6"/>
      <c r="N80" s="130"/>
      <c r="O80" s="131"/>
      <c r="P80" s="132"/>
    </row>
    <row r="81" spans="1:16">
      <c r="A81" s="129"/>
      <c r="B81" s="4"/>
      <c r="C81" s="4"/>
      <c r="D81" s="4"/>
      <c r="E81" s="4"/>
      <c r="F81" s="5"/>
      <c r="G81" s="6"/>
      <c r="H81" s="8"/>
      <c r="I81" s="8"/>
      <c r="J81" s="8"/>
      <c r="K81" s="9"/>
      <c r="L81" s="5"/>
      <c r="M81" s="6"/>
      <c r="N81" s="130"/>
      <c r="O81" s="131"/>
      <c r="P81" s="132"/>
    </row>
    <row r="82" spans="1:16">
      <c r="A82" s="129"/>
      <c r="B82" s="4"/>
      <c r="C82" s="4"/>
      <c r="D82" s="4"/>
      <c r="E82" s="4"/>
      <c r="F82" s="5"/>
      <c r="G82" s="6"/>
      <c r="H82" s="8"/>
      <c r="I82" s="8"/>
      <c r="J82" s="8"/>
      <c r="K82" s="9"/>
      <c r="L82" s="5"/>
      <c r="M82" s="6"/>
      <c r="N82" s="130"/>
      <c r="O82" s="131"/>
      <c r="P82" s="132"/>
    </row>
    <row r="83" spans="1:16">
      <c r="A83" s="129"/>
      <c r="B83" s="4"/>
      <c r="C83" s="4"/>
      <c r="D83" s="4"/>
      <c r="E83" s="4"/>
      <c r="F83" s="5"/>
      <c r="G83" s="6"/>
      <c r="H83" s="8"/>
      <c r="I83" s="8"/>
      <c r="J83" s="8"/>
      <c r="K83" s="9"/>
      <c r="L83" s="5"/>
      <c r="M83" s="6"/>
      <c r="N83" s="130"/>
      <c r="O83" s="131"/>
      <c r="P83" s="132"/>
    </row>
    <row r="84" spans="1:16">
      <c r="A84" s="129"/>
      <c r="B84" s="4"/>
      <c r="C84" s="4"/>
      <c r="D84" s="4"/>
      <c r="E84" s="4"/>
      <c r="F84" s="5"/>
      <c r="G84" s="6"/>
      <c r="H84" s="8"/>
      <c r="I84" s="8"/>
      <c r="J84" s="8"/>
      <c r="K84" s="9"/>
      <c r="L84" s="5"/>
      <c r="M84" s="6"/>
      <c r="N84" s="130"/>
      <c r="O84" s="131"/>
      <c r="P84" s="132"/>
    </row>
    <row r="85" spans="1:16">
      <c r="A85" s="129"/>
      <c r="B85" s="4"/>
      <c r="C85" s="4"/>
      <c r="D85" s="4"/>
      <c r="E85" s="4"/>
      <c r="F85" s="5"/>
      <c r="G85" s="6"/>
      <c r="H85" s="8"/>
      <c r="I85" s="8"/>
      <c r="J85" s="8"/>
      <c r="K85" s="9"/>
      <c r="L85" s="5"/>
      <c r="M85" s="6"/>
      <c r="N85" s="130"/>
      <c r="O85" s="131"/>
      <c r="P85" s="132"/>
    </row>
    <row r="86" spans="1:16">
      <c r="A86" s="129"/>
      <c r="B86" s="4"/>
      <c r="C86" s="4"/>
      <c r="D86" s="4"/>
      <c r="E86" s="4"/>
      <c r="F86" s="5"/>
      <c r="G86" s="6"/>
      <c r="H86" s="8"/>
      <c r="I86" s="8"/>
      <c r="J86" s="8"/>
      <c r="K86" s="9"/>
      <c r="L86" s="5"/>
      <c r="M86" s="6"/>
      <c r="N86" s="130"/>
      <c r="O86" s="131"/>
      <c r="P86" s="132"/>
    </row>
    <row r="87" spans="1:16">
      <c r="A87" s="129"/>
      <c r="B87" s="133"/>
      <c r="C87" s="133"/>
      <c r="D87" s="133"/>
      <c r="E87" s="133"/>
      <c r="F87" s="133"/>
      <c r="G87" s="134"/>
      <c r="H87" s="134"/>
      <c r="I87" s="134"/>
      <c r="J87" s="134"/>
      <c r="K87" s="134"/>
      <c r="L87" s="134"/>
      <c r="M87" s="134"/>
      <c r="N87" s="130"/>
      <c r="O87" s="131"/>
      <c r="P87" s="132"/>
    </row>
    <row r="88" spans="1:16">
      <c r="A88" s="129"/>
      <c r="B88" s="4"/>
      <c r="C88" s="4"/>
      <c r="D88" s="4"/>
      <c r="E88" s="4"/>
      <c r="F88" s="5"/>
      <c r="G88" s="9"/>
      <c r="H88" s="7"/>
      <c r="I88" s="7"/>
      <c r="J88" s="7"/>
      <c r="K88" s="9"/>
      <c r="L88" s="7"/>
      <c r="M88" s="9"/>
      <c r="N88" s="130"/>
      <c r="O88" s="131"/>
      <c r="P88" s="132"/>
    </row>
    <row r="89" spans="1:16">
      <c r="A89" s="129"/>
      <c r="B89" s="133"/>
      <c r="C89" s="133"/>
      <c r="D89" s="133"/>
      <c r="E89" s="133"/>
      <c r="F89" s="133"/>
      <c r="G89" s="134"/>
      <c r="H89" s="134"/>
      <c r="I89" s="134"/>
      <c r="J89" s="134"/>
      <c r="K89" s="134"/>
      <c r="L89" s="134"/>
      <c r="M89" s="134"/>
      <c r="N89" s="130"/>
      <c r="O89" s="131"/>
      <c r="P89" s="132"/>
    </row>
    <row r="90" spans="1:16">
      <c r="A90" s="129"/>
      <c r="B90" s="4"/>
      <c r="C90" s="4"/>
      <c r="D90" s="4"/>
      <c r="E90" s="4"/>
      <c r="F90" s="5"/>
      <c r="G90" s="9"/>
      <c r="H90" s="8"/>
      <c r="I90" s="8"/>
      <c r="J90" s="8"/>
      <c r="K90" s="9"/>
      <c r="L90" s="5"/>
      <c r="M90" s="6"/>
      <c r="N90" s="130"/>
      <c r="O90" s="131"/>
      <c r="P90" s="132"/>
    </row>
    <row r="91" spans="1:16">
      <c r="A91" s="129"/>
      <c r="B91" s="4"/>
      <c r="C91" s="4"/>
      <c r="D91" s="4"/>
      <c r="E91" s="4"/>
      <c r="F91" s="5"/>
      <c r="G91" s="6"/>
      <c r="H91" s="8"/>
      <c r="I91" s="8"/>
      <c r="J91" s="8"/>
      <c r="K91" s="9"/>
      <c r="L91" s="5"/>
      <c r="M91" s="6"/>
      <c r="N91" s="130"/>
      <c r="O91" s="131"/>
      <c r="P91" s="132"/>
    </row>
    <row r="92" spans="1:16">
      <c r="A92" s="129"/>
      <c r="B92" s="4"/>
      <c r="C92" s="4"/>
      <c r="D92" s="4"/>
      <c r="E92" s="4"/>
      <c r="F92" s="5"/>
      <c r="G92" s="10"/>
      <c r="H92" s="5"/>
      <c r="I92" s="5"/>
      <c r="J92" s="8"/>
      <c r="K92" s="9"/>
      <c r="L92" s="5"/>
      <c r="M92" s="10"/>
      <c r="N92" s="130"/>
      <c r="O92" s="131"/>
      <c r="P92" s="132"/>
    </row>
    <row r="93" spans="1:16">
      <c r="A93" s="129"/>
      <c r="B93" s="4"/>
      <c r="C93" s="4"/>
      <c r="D93" s="4"/>
      <c r="E93" s="4"/>
      <c r="F93" s="5"/>
      <c r="G93" s="10"/>
      <c r="H93" s="5"/>
      <c r="I93" s="5"/>
      <c r="J93" s="8"/>
      <c r="K93" s="9"/>
      <c r="L93" s="5"/>
      <c r="M93" s="10"/>
      <c r="N93" s="130"/>
      <c r="O93" s="131"/>
      <c r="P93" s="132"/>
    </row>
    <row r="94" spans="1:16">
      <c r="A94" s="129"/>
      <c r="B94" s="4"/>
      <c r="C94" s="4"/>
      <c r="D94" s="4"/>
      <c r="E94" s="4"/>
      <c r="F94" s="5"/>
      <c r="G94" s="10"/>
      <c r="H94" s="5"/>
      <c r="I94" s="5"/>
      <c r="J94" s="8"/>
      <c r="K94" s="9"/>
      <c r="L94" s="5"/>
      <c r="M94" s="10"/>
      <c r="N94" s="130"/>
      <c r="O94" s="131"/>
      <c r="P94" s="132"/>
    </row>
    <row r="95" spans="1:16">
      <c r="A95" s="129"/>
      <c r="B95" s="4"/>
      <c r="C95" s="4"/>
      <c r="D95" s="4"/>
      <c r="E95" s="4"/>
      <c r="F95" s="5"/>
      <c r="G95" s="10"/>
      <c r="H95" s="5"/>
      <c r="I95" s="5"/>
      <c r="J95" s="8"/>
      <c r="K95" s="9"/>
      <c r="L95" s="5"/>
      <c r="M95" s="10"/>
      <c r="N95" s="130"/>
      <c r="O95" s="131"/>
      <c r="P95" s="132"/>
    </row>
    <row r="96" spans="1:16">
      <c r="A96" s="129"/>
      <c r="B96" s="4"/>
      <c r="C96" s="4"/>
      <c r="D96" s="4"/>
      <c r="E96" s="4"/>
      <c r="F96" s="5"/>
      <c r="G96" s="10"/>
      <c r="H96" s="5"/>
      <c r="I96" s="5"/>
      <c r="J96" s="8"/>
      <c r="K96" s="9"/>
      <c r="L96" s="5"/>
      <c r="M96" s="10"/>
      <c r="N96" s="130"/>
      <c r="O96" s="131"/>
      <c r="P96" s="132"/>
    </row>
    <row r="97" spans="1:16">
      <c r="A97" s="129"/>
      <c r="B97" s="4"/>
      <c r="C97" s="4"/>
      <c r="D97" s="4"/>
      <c r="E97" s="4"/>
      <c r="F97" s="5"/>
      <c r="G97" s="10"/>
      <c r="H97" s="5"/>
      <c r="I97" s="5"/>
      <c r="J97" s="8"/>
      <c r="K97" s="9"/>
      <c r="L97" s="5"/>
      <c r="M97" s="10"/>
      <c r="N97" s="130"/>
      <c r="O97" s="131"/>
      <c r="P97" s="132"/>
    </row>
    <row r="98" spans="1:16">
      <c r="A98" s="129"/>
      <c r="B98" s="4"/>
      <c r="C98" s="4"/>
      <c r="D98" s="4"/>
      <c r="E98" s="4"/>
      <c r="F98" s="5"/>
      <c r="G98" s="10"/>
      <c r="H98" s="5"/>
      <c r="I98" s="5"/>
      <c r="J98" s="8"/>
      <c r="K98" s="9"/>
      <c r="L98" s="5"/>
      <c r="M98" s="10"/>
      <c r="N98" s="130"/>
      <c r="O98" s="131"/>
      <c r="P98" s="132"/>
    </row>
    <row r="99" spans="1:16">
      <c r="A99" s="129"/>
      <c r="B99" s="4"/>
      <c r="C99" s="4"/>
      <c r="D99" s="4"/>
      <c r="E99" s="4"/>
      <c r="F99" s="5"/>
      <c r="G99" s="10"/>
      <c r="H99" s="5"/>
      <c r="I99" s="5"/>
      <c r="J99" s="8"/>
      <c r="K99" s="9"/>
      <c r="L99" s="5"/>
      <c r="M99" s="10"/>
      <c r="N99" s="130"/>
      <c r="O99" s="131"/>
      <c r="P99" s="132"/>
    </row>
    <row r="100" spans="1:16">
      <c r="A100" s="129"/>
      <c r="B100" s="4"/>
      <c r="C100" s="4"/>
      <c r="D100" s="4"/>
      <c r="E100" s="4"/>
      <c r="F100" s="5"/>
      <c r="G100" s="10"/>
      <c r="H100" s="5"/>
      <c r="I100" s="5"/>
      <c r="J100" s="8"/>
      <c r="K100" s="9"/>
      <c r="L100" s="5"/>
      <c r="M100" s="10"/>
      <c r="N100" s="130"/>
      <c r="O100" s="131"/>
      <c r="P100" s="132"/>
    </row>
    <row r="101" spans="1:16">
      <c r="A101" s="129"/>
      <c r="B101" s="4"/>
      <c r="C101" s="4"/>
      <c r="D101" s="4"/>
      <c r="E101" s="4"/>
      <c r="F101" s="5"/>
      <c r="G101" s="10"/>
      <c r="H101" s="5"/>
      <c r="I101" s="5"/>
      <c r="J101" s="8"/>
      <c r="K101" s="9"/>
      <c r="L101" s="5"/>
      <c r="M101" s="10"/>
      <c r="N101" s="130"/>
      <c r="O101" s="131"/>
      <c r="P101" s="132"/>
    </row>
    <row r="102" spans="1:16">
      <c r="A102" s="129"/>
      <c r="B102" s="4"/>
      <c r="C102" s="4"/>
      <c r="D102" s="4"/>
      <c r="E102" s="4"/>
      <c r="F102" s="5"/>
      <c r="G102" s="10"/>
      <c r="H102" s="5"/>
      <c r="I102" s="5"/>
      <c r="J102" s="8"/>
      <c r="K102" s="9"/>
      <c r="L102" s="5"/>
      <c r="M102" s="10"/>
      <c r="N102" s="130"/>
      <c r="O102" s="131"/>
      <c r="P102" s="132"/>
    </row>
    <row r="103" spans="1:16">
      <c r="A103" s="129"/>
      <c r="B103" s="4"/>
      <c r="C103" s="4"/>
      <c r="D103" s="4"/>
      <c r="E103" s="4"/>
      <c r="F103" s="5"/>
      <c r="G103" s="10"/>
      <c r="H103" s="5"/>
      <c r="I103" s="5"/>
      <c r="J103" s="8"/>
      <c r="K103" s="9"/>
      <c r="L103" s="5"/>
      <c r="M103" s="10"/>
      <c r="N103" s="130"/>
      <c r="O103" s="131"/>
      <c r="P103" s="132"/>
    </row>
    <row r="104" spans="1:16">
      <c r="A104" s="129"/>
      <c r="B104" s="4"/>
      <c r="C104" s="4"/>
      <c r="D104" s="4"/>
      <c r="E104" s="4"/>
      <c r="F104" s="5"/>
      <c r="G104" s="10"/>
      <c r="H104" s="5"/>
      <c r="I104" s="5"/>
      <c r="J104" s="8"/>
      <c r="K104" s="9"/>
      <c r="L104" s="5"/>
      <c r="M104" s="10"/>
      <c r="N104" s="130"/>
      <c r="O104" s="131"/>
      <c r="P104" s="132"/>
    </row>
    <row r="105" spans="1:16">
      <c r="A105" s="129"/>
      <c r="B105" s="135"/>
      <c r="C105" s="135"/>
      <c r="D105" s="135"/>
      <c r="E105" s="135"/>
      <c r="F105" s="134"/>
      <c r="G105" s="132"/>
      <c r="H105" s="132"/>
      <c r="I105" s="132"/>
      <c r="J105" s="136"/>
      <c r="K105" s="132"/>
      <c r="L105" s="132"/>
      <c r="M105" s="132"/>
      <c r="N105" s="130"/>
      <c r="O105" s="131"/>
      <c r="P105" s="132"/>
    </row>
    <row r="106" spans="1:16">
      <c r="A106" s="129"/>
      <c r="B106" s="135"/>
      <c r="C106" s="135"/>
      <c r="D106" s="135"/>
      <c r="E106" s="135"/>
      <c r="F106" s="134"/>
      <c r="G106" s="132"/>
      <c r="H106" s="132"/>
      <c r="I106" s="132"/>
      <c r="J106" s="136"/>
      <c r="K106" s="132"/>
      <c r="L106" s="132"/>
      <c r="M106" s="132"/>
      <c r="N106" s="130"/>
      <c r="O106" s="131"/>
      <c r="P106" s="132"/>
    </row>
    <row r="107" spans="1:16">
      <c r="A107" s="129"/>
      <c r="B107" s="135"/>
      <c r="C107" s="135"/>
      <c r="D107" s="135"/>
      <c r="E107" s="135"/>
      <c r="F107" s="134"/>
      <c r="G107" s="132"/>
      <c r="H107" s="132"/>
      <c r="I107" s="132"/>
      <c r="J107" s="136"/>
      <c r="K107" s="132"/>
      <c r="L107" s="132"/>
      <c r="M107" s="132"/>
      <c r="N107" s="130"/>
      <c r="O107" s="131"/>
      <c r="P107" s="132"/>
    </row>
    <row r="108" spans="1:16">
      <c r="A108" s="129"/>
      <c r="B108" s="135"/>
      <c r="C108" s="135"/>
      <c r="D108" s="135"/>
      <c r="E108" s="135"/>
      <c r="F108" s="134"/>
      <c r="G108" s="132"/>
      <c r="H108" s="132"/>
      <c r="I108" s="132"/>
      <c r="J108" s="136"/>
      <c r="K108" s="132"/>
      <c r="L108" s="132"/>
      <c r="M108" s="132"/>
      <c r="N108" s="130"/>
      <c r="O108" s="131"/>
      <c r="P108" s="132"/>
    </row>
    <row r="109" spans="1:16">
      <c r="A109" s="129"/>
      <c r="B109" s="135"/>
      <c r="C109" s="135"/>
      <c r="D109" s="135"/>
      <c r="E109" s="135"/>
      <c r="F109" s="134"/>
      <c r="G109" s="132"/>
      <c r="H109" s="132"/>
      <c r="I109" s="132"/>
      <c r="J109" s="136"/>
      <c r="K109" s="132"/>
      <c r="L109" s="132"/>
      <c r="M109" s="132"/>
      <c r="N109" s="130"/>
      <c r="O109" s="131"/>
      <c r="P109" s="132"/>
    </row>
    <row r="110" spans="1:16">
      <c r="A110" s="129"/>
      <c r="B110" s="135"/>
      <c r="C110" s="135"/>
      <c r="D110" s="135"/>
      <c r="E110" s="135"/>
      <c r="F110" s="134"/>
      <c r="G110" s="132"/>
      <c r="H110" s="132"/>
      <c r="I110" s="132"/>
      <c r="J110" s="136"/>
      <c r="K110" s="132"/>
      <c r="L110" s="132"/>
      <c r="M110" s="132"/>
      <c r="N110" s="130"/>
      <c r="O110" s="131"/>
      <c r="P110" s="132"/>
    </row>
    <row r="111" spans="1:16">
      <c r="A111" s="129"/>
      <c r="B111" s="135"/>
      <c r="C111" s="135"/>
      <c r="D111" s="135"/>
      <c r="E111" s="135"/>
      <c r="F111" s="134"/>
      <c r="G111" s="132"/>
      <c r="H111" s="132"/>
      <c r="I111" s="132"/>
      <c r="J111" s="136"/>
      <c r="K111" s="132"/>
      <c r="L111" s="132"/>
      <c r="M111" s="132"/>
      <c r="N111" s="130"/>
      <c r="O111" s="131"/>
      <c r="P111" s="132"/>
    </row>
    <row r="112" spans="1:16">
      <c r="A112" s="129"/>
      <c r="B112" s="135"/>
      <c r="C112" s="135"/>
      <c r="D112" s="135"/>
      <c r="E112" s="135"/>
      <c r="F112" s="134"/>
      <c r="G112" s="132"/>
      <c r="H112" s="132"/>
      <c r="I112" s="132"/>
      <c r="J112" s="136"/>
      <c r="K112" s="132"/>
      <c r="L112" s="132"/>
      <c r="M112" s="132"/>
      <c r="N112" s="130"/>
      <c r="O112" s="131"/>
      <c r="P112" s="132"/>
    </row>
    <row r="113" spans="1:16">
      <c r="A113" s="129"/>
      <c r="B113" s="135"/>
      <c r="C113" s="135"/>
      <c r="D113" s="135"/>
      <c r="E113" s="135"/>
      <c r="F113" s="134"/>
      <c r="G113" s="132"/>
      <c r="H113" s="132"/>
      <c r="I113" s="132"/>
      <c r="J113" s="136"/>
      <c r="K113" s="132"/>
      <c r="L113" s="132"/>
      <c r="M113" s="132"/>
      <c r="N113" s="130"/>
      <c r="O113" s="131"/>
      <c r="P113" s="132"/>
    </row>
  </sheetData>
  <mergeCells count="53">
    <mergeCell ref="F6:G6"/>
    <mergeCell ref="H6:I6"/>
    <mergeCell ref="J6:K6"/>
    <mergeCell ref="B7:C7"/>
    <mergeCell ref="B2:P2"/>
    <mergeCell ref="B5:C5"/>
    <mergeCell ref="D5:E5"/>
    <mergeCell ref="F5:G5"/>
    <mergeCell ref="H5:I5"/>
    <mergeCell ref="J5:K5"/>
    <mergeCell ref="L5:L6"/>
    <mergeCell ref="M5:M6"/>
    <mergeCell ref="N5:N6"/>
    <mergeCell ref="O5:O6"/>
    <mergeCell ref="B8:C8"/>
    <mergeCell ref="B9:C9"/>
    <mergeCell ref="B10:C10"/>
    <mergeCell ref="B6:C6"/>
    <mergeCell ref="D6:E6"/>
    <mergeCell ref="B11:C11"/>
    <mergeCell ref="B12:C12"/>
    <mergeCell ref="B13:C13"/>
    <mergeCell ref="B14:C14"/>
    <mergeCell ref="B15:C15"/>
    <mergeCell ref="B21:C21"/>
    <mergeCell ref="B22:C22"/>
    <mergeCell ref="B23:C23"/>
    <mergeCell ref="D21:E21"/>
    <mergeCell ref="B16:C16"/>
    <mergeCell ref="B17:C17"/>
    <mergeCell ref="B18:C18"/>
    <mergeCell ref="N21:N22"/>
    <mergeCell ref="O21:O22"/>
    <mergeCell ref="D22:E22"/>
    <mergeCell ref="F22:G22"/>
    <mergeCell ref="H22:I22"/>
    <mergeCell ref="J22:K22"/>
    <mergeCell ref="F21:G21"/>
    <mergeCell ref="H21:I21"/>
    <mergeCell ref="J21:K21"/>
    <mergeCell ref="L21:L22"/>
    <mergeCell ref="M21:M22"/>
    <mergeCell ref="B24:C24"/>
    <mergeCell ref="B25:C25"/>
    <mergeCell ref="B26:C26"/>
    <mergeCell ref="B27:C27"/>
    <mergeCell ref="B28:C28"/>
    <mergeCell ref="B34:C34"/>
    <mergeCell ref="B29:C29"/>
    <mergeCell ref="B30:C30"/>
    <mergeCell ref="B31:C31"/>
    <mergeCell ref="B32:C32"/>
    <mergeCell ref="B33:C33"/>
  </mergeCells>
  <pageMargins left="0.7" right="0.7" top="0.75" bottom="0.75" header="0.3" footer="0.3"/>
  <pageSetup paperSize="9" orientation="portrait" horizontalDpi="0" verticalDpi="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2:P106"/>
  <sheetViews>
    <sheetView tabSelected="1" workbookViewId="0">
      <selection activeCell="O7" sqref="O7:O18"/>
    </sheetView>
  </sheetViews>
  <sheetFormatPr defaultRowHeight="12.75"/>
  <cols>
    <col min="1" max="1" width="1.28515625" style="200" customWidth="1"/>
    <col min="2" max="16" width="8.5703125" style="200" customWidth="1"/>
    <col min="17" max="256" width="9.140625" style="201"/>
    <col min="257" max="257" width="1.28515625" style="201" customWidth="1"/>
    <col min="258" max="272" width="8.5703125" style="201" customWidth="1"/>
    <col min="273" max="512" width="9.140625" style="201"/>
    <col min="513" max="513" width="1.28515625" style="201" customWidth="1"/>
    <col min="514" max="528" width="8.5703125" style="201" customWidth="1"/>
    <col min="529" max="768" width="9.140625" style="201"/>
    <col min="769" max="769" width="1.28515625" style="201" customWidth="1"/>
    <col min="770" max="784" width="8.5703125" style="201" customWidth="1"/>
    <col min="785" max="1024" width="9.140625" style="201"/>
    <col min="1025" max="1025" width="1.28515625" style="201" customWidth="1"/>
    <col min="1026" max="1040" width="8.5703125" style="201" customWidth="1"/>
    <col min="1041" max="1280" width="9.140625" style="201"/>
    <col min="1281" max="1281" width="1.28515625" style="201" customWidth="1"/>
    <col min="1282" max="1296" width="8.5703125" style="201" customWidth="1"/>
    <col min="1297" max="1536" width="9.140625" style="201"/>
    <col min="1537" max="1537" width="1.28515625" style="201" customWidth="1"/>
    <col min="1538" max="1552" width="8.5703125" style="201" customWidth="1"/>
    <col min="1553" max="1792" width="9.140625" style="201"/>
    <col min="1793" max="1793" width="1.28515625" style="201" customWidth="1"/>
    <col min="1794" max="1808" width="8.5703125" style="201" customWidth="1"/>
    <col min="1809" max="2048" width="9.140625" style="201"/>
    <col min="2049" max="2049" width="1.28515625" style="201" customWidth="1"/>
    <col min="2050" max="2064" width="8.5703125" style="201" customWidth="1"/>
    <col min="2065" max="2304" width="9.140625" style="201"/>
    <col min="2305" max="2305" width="1.28515625" style="201" customWidth="1"/>
    <col min="2306" max="2320" width="8.5703125" style="201" customWidth="1"/>
    <col min="2321" max="2560" width="9.140625" style="201"/>
    <col min="2561" max="2561" width="1.28515625" style="201" customWidth="1"/>
    <col min="2562" max="2576" width="8.5703125" style="201" customWidth="1"/>
    <col min="2577" max="2816" width="9.140625" style="201"/>
    <col min="2817" max="2817" width="1.28515625" style="201" customWidth="1"/>
    <col min="2818" max="2832" width="8.5703125" style="201" customWidth="1"/>
    <col min="2833" max="3072" width="9.140625" style="201"/>
    <col min="3073" max="3073" width="1.28515625" style="201" customWidth="1"/>
    <col min="3074" max="3088" width="8.5703125" style="201" customWidth="1"/>
    <col min="3089" max="3328" width="9.140625" style="201"/>
    <col min="3329" max="3329" width="1.28515625" style="201" customWidth="1"/>
    <col min="3330" max="3344" width="8.5703125" style="201" customWidth="1"/>
    <col min="3345" max="3584" width="9.140625" style="201"/>
    <col min="3585" max="3585" width="1.28515625" style="201" customWidth="1"/>
    <col min="3586" max="3600" width="8.5703125" style="201" customWidth="1"/>
    <col min="3601" max="3840" width="9.140625" style="201"/>
    <col min="3841" max="3841" width="1.28515625" style="201" customWidth="1"/>
    <col min="3842" max="3856" width="8.5703125" style="201" customWidth="1"/>
    <col min="3857" max="4096" width="9.140625" style="201"/>
    <col min="4097" max="4097" width="1.28515625" style="201" customWidth="1"/>
    <col min="4098" max="4112" width="8.5703125" style="201" customWidth="1"/>
    <col min="4113" max="4352" width="9.140625" style="201"/>
    <col min="4353" max="4353" width="1.28515625" style="201" customWidth="1"/>
    <col min="4354" max="4368" width="8.5703125" style="201" customWidth="1"/>
    <col min="4369" max="4608" width="9.140625" style="201"/>
    <col min="4609" max="4609" width="1.28515625" style="201" customWidth="1"/>
    <col min="4610" max="4624" width="8.5703125" style="201" customWidth="1"/>
    <col min="4625" max="4864" width="9.140625" style="201"/>
    <col min="4865" max="4865" width="1.28515625" style="201" customWidth="1"/>
    <col min="4866" max="4880" width="8.5703125" style="201" customWidth="1"/>
    <col min="4881" max="5120" width="9.140625" style="201"/>
    <col min="5121" max="5121" width="1.28515625" style="201" customWidth="1"/>
    <col min="5122" max="5136" width="8.5703125" style="201" customWidth="1"/>
    <col min="5137" max="5376" width="9.140625" style="201"/>
    <col min="5377" max="5377" width="1.28515625" style="201" customWidth="1"/>
    <col min="5378" max="5392" width="8.5703125" style="201" customWidth="1"/>
    <col min="5393" max="5632" width="9.140625" style="201"/>
    <col min="5633" max="5633" width="1.28515625" style="201" customWidth="1"/>
    <col min="5634" max="5648" width="8.5703125" style="201" customWidth="1"/>
    <col min="5649" max="5888" width="9.140625" style="201"/>
    <col min="5889" max="5889" width="1.28515625" style="201" customWidth="1"/>
    <col min="5890" max="5904" width="8.5703125" style="201" customWidth="1"/>
    <col min="5905" max="6144" width="9.140625" style="201"/>
    <col min="6145" max="6145" width="1.28515625" style="201" customWidth="1"/>
    <col min="6146" max="6160" width="8.5703125" style="201" customWidth="1"/>
    <col min="6161" max="6400" width="9.140625" style="201"/>
    <col min="6401" max="6401" width="1.28515625" style="201" customWidth="1"/>
    <col min="6402" max="6416" width="8.5703125" style="201" customWidth="1"/>
    <col min="6417" max="6656" width="9.140625" style="201"/>
    <col min="6657" max="6657" width="1.28515625" style="201" customWidth="1"/>
    <col min="6658" max="6672" width="8.5703125" style="201" customWidth="1"/>
    <col min="6673" max="6912" width="9.140625" style="201"/>
    <col min="6913" max="6913" width="1.28515625" style="201" customWidth="1"/>
    <col min="6914" max="6928" width="8.5703125" style="201" customWidth="1"/>
    <col min="6929" max="7168" width="9.140625" style="201"/>
    <col min="7169" max="7169" width="1.28515625" style="201" customWidth="1"/>
    <col min="7170" max="7184" width="8.5703125" style="201" customWidth="1"/>
    <col min="7185" max="7424" width="9.140625" style="201"/>
    <col min="7425" max="7425" width="1.28515625" style="201" customWidth="1"/>
    <col min="7426" max="7440" width="8.5703125" style="201" customWidth="1"/>
    <col min="7441" max="7680" width="9.140625" style="201"/>
    <col min="7681" max="7681" width="1.28515625" style="201" customWidth="1"/>
    <col min="7682" max="7696" width="8.5703125" style="201" customWidth="1"/>
    <col min="7697" max="7936" width="9.140625" style="201"/>
    <col min="7937" max="7937" width="1.28515625" style="201" customWidth="1"/>
    <col min="7938" max="7952" width="8.5703125" style="201" customWidth="1"/>
    <col min="7953" max="8192" width="9.140625" style="201"/>
    <col min="8193" max="8193" width="1.28515625" style="201" customWidth="1"/>
    <col min="8194" max="8208" width="8.5703125" style="201" customWidth="1"/>
    <col min="8209" max="8448" width="9.140625" style="201"/>
    <col min="8449" max="8449" width="1.28515625" style="201" customWidth="1"/>
    <col min="8450" max="8464" width="8.5703125" style="201" customWidth="1"/>
    <col min="8465" max="8704" width="9.140625" style="201"/>
    <col min="8705" max="8705" width="1.28515625" style="201" customWidth="1"/>
    <col min="8706" max="8720" width="8.5703125" style="201" customWidth="1"/>
    <col min="8721" max="8960" width="9.140625" style="201"/>
    <col min="8961" max="8961" width="1.28515625" style="201" customWidth="1"/>
    <col min="8962" max="8976" width="8.5703125" style="201" customWidth="1"/>
    <col min="8977" max="9216" width="9.140625" style="201"/>
    <col min="9217" max="9217" width="1.28515625" style="201" customWidth="1"/>
    <col min="9218" max="9232" width="8.5703125" style="201" customWidth="1"/>
    <col min="9233" max="9472" width="9.140625" style="201"/>
    <col min="9473" max="9473" width="1.28515625" style="201" customWidth="1"/>
    <col min="9474" max="9488" width="8.5703125" style="201" customWidth="1"/>
    <col min="9489" max="9728" width="9.140625" style="201"/>
    <col min="9729" max="9729" width="1.28515625" style="201" customWidth="1"/>
    <col min="9730" max="9744" width="8.5703125" style="201" customWidth="1"/>
    <col min="9745" max="9984" width="9.140625" style="201"/>
    <col min="9985" max="9985" width="1.28515625" style="201" customWidth="1"/>
    <col min="9986" max="10000" width="8.5703125" style="201" customWidth="1"/>
    <col min="10001" max="10240" width="9.140625" style="201"/>
    <col min="10241" max="10241" width="1.28515625" style="201" customWidth="1"/>
    <col min="10242" max="10256" width="8.5703125" style="201" customWidth="1"/>
    <col min="10257" max="10496" width="9.140625" style="201"/>
    <col min="10497" max="10497" width="1.28515625" style="201" customWidth="1"/>
    <col min="10498" max="10512" width="8.5703125" style="201" customWidth="1"/>
    <col min="10513" max="10752" width="9.140625" style="201"/>
    <col min="10753" max="10753" width="1.28515625" style="201" customWidth="1"/>
    <col min="10754" max="10768" width="8.5703125" style="201" customWidth="1"/>
    <col min="10769" max="11008" width="9.140625" style="201"/>
    <col min="11009" max="11009" width="1.28515625" style="201" customWidth="1"/>
    <col min="11010" max="11024" width="8.5703125" style="201" customWidth="1"/>
    <col min="11025" max="11264" width="9.140625" style="201"/>
    <col min="11265" max="11265" width="1.28515625" style="201" customWidth="1"/>
    <col min="11266" max="11280" width="8.5703125" style="201" customWidth="1"/>
    <col min="11281" max="11520" width="9.140625" style="201"/>
    <col min="11521" max="11521" width="1.28515625" style="201" customWidth="1"/>
    <col min="11522" max="11536" width="8.5703125" style="201" customWidth="1"/>
    <col min="11537" max="11776" width="9.140625" style="201"/>
    <col min="11777" max="11777" width="1.28515625" style="201" customWidth="1"/>
    <col min="11778" max="11792" width="8.5703125" style="201" customWidth="1"/>
    <col min="11793" max="12032" width="9.140625" style="201"/>
    <col min="12033" max="12033" width="1.28515625" style="201" customWidth="1"/>
    <col min="12034" max="12048" width="8.5703125" style="201" customWidth="1"/>
    <col min="12049" max="12288" width="9.140625" style="201"/>
    <col min="12289" max="12289" width="1.28515625" style="201" customWidth="1"/>
    <col min="12290" max="12304" width="8.5703125" style="201" customWidth="1"/>
    <col min="12305" max="12544" width="9.140625" style="201"/>
    <col min="12545" max="12545" width="1.28515625" style="201" customWidth="1"/>
    <col min="12546" max="12560" width="8.5703125" style="201" customWidth="1"/>
    <col min="12561" max="12800" width="9.140625" style="201"/>
    <col min="12801" max="12801" width="1.28515625" style="201" customWidth="1"/>
    <col min="12802" max="12816" width="8.5703125" style="201" customWidth="1"/>
    <col min="12817" max="13056" width="9.140625" style="201"/>
    <col min="13057" max="13057" width="1.28515625" style="201" customWidth="1"/>
    <col min="13058" max="13072" width="8.5703125" style="201" customWidth="1"/>
    <col min="13073" max="13312" width="9.140625" style="201"/>
    <col min="13313" max="13313" width="1.28515625" style="201" customWidth="1"/>
    <col min="13314" max="13328" width="8.5703125" style="201" customWidth="1"/>
    <col min="13329" max="13568" width="9.140625" style="201"/>
    <col min="13569" max="13569" width="1.28515625" style="201" customWidth="1"/>
    <col min="13570" max="13584" width="8.5703125" style="201" customWidth="1"/>
    <col min="13585" max="13824" width="9.140625" style="201"/>
    <col min="13825" max="13825" width="1.28515625" style="201" customWidth="1"/>
    <col min="13826" max="13840" width="8.5703125" style="201" customWidth="1"/>
    <col min="13841" max="14080" width="9.140625" style="201"/>
    <col min="14081" max="14081" width="1.28515625" style="201" customWidth="1"/>
    <col min="14082" max="14096" width="8.5703125" style="201" customWidth="1"/>
    <col min="14097" max="14336" width="9.140625" style="201"/>
    <col min="14337" max="14337" width="1.28515625" style="201" customWidth="1"/>
    <col min="14338" max="14352" width="8.5703125" style="201" customWidth="1"/>
    <col min="14353" max="14592" width="9.140625" style="201"/>
    <col min="14593" max="14593" width="1.28515625" style="201" customWidth="1"/>
    <col min="14594" max="14608" width="8.5703125" style="201" customWidth="1"/>
    <col min="14609" max="14848" width="9.140625" style="201"/>
    <col min="14849" max="14849" width="1.28515625" style="201" customWidth="1"/>
    <col min="14850" max="14864" width="8.5703125" style="201" customWidth="1"/>
    <col min="14865" max="15104" width="9.140625" style="201"/>
    <col min="15105" max="15105" width="1.28515625" style="201" customWidth="1"/>
    <col min="15106" max="15120" width="8.5703125" style="201" customWidth="1"/>
    <col min="15121" max="15360" width="9.140625" style="201"/>
    <col min="15361" max="15361" width="1.28515625" style="201" customWidth="1"/>
    <col min="15362" max="15376" width="8.5703125" style="201" customWidth="1"/>
    <col min="15377" max="15616" width="9.140625" style="201"/>
    <col min="15617" max="15617" width="1.28515625" style="201" customWidth="1"/>
    <col min="15618" max="15632" width="8.5703125" style="201" customWidth="1"/>
    <col min="15633" max="15872" width="9.140625" style="201"/>
    <col min="15873" max="15873" width="1.28515625" style="201" customWidth="1"/>
    <col min="15874" max="15888" width="8.5703125" style="201" customWidth="1"/>
    <col min="15889" max="16128" width="9.140625" style="201"/>
    <col min="16129" max="16129" width="1.28515625" style="201" customWidth="1"/>
    <col min="16130" max="16144" width="8.5703125" style="201" customWidth="1"/>
    <col min="16145" max="16384" width="9.140625" style="201"/>
  </cols>
  <sheetData>
    <row r="2" spans="1:16" ht="23.25">
      <c r="B2" s="403" t="s">
        <v>63</v>
      </c>
      <c r="C2" s="403"/>
      <c r="D2" s="403"/>
      <c r="E2" s="403"/>
      <c r="F2" s="403"/>
      <c r="G2" s="403"/>
      <c r="H2" s="403"/>
      <c r="I2" s="403"/>
      <c r="J2" s="403"/>
      <c r="K2" s="403"/>
      <c r="L2" s="403"/>
      <c r="M2" s="403"/>
      <c r="N2" s="403"/>
      <c r="O2" s="403"/>
      <c r="P2" s="403"/>
    </row>
    <row r="3" spans="1:16">
      <c r="B3" s="202"/>
      <c r="C3" s="202"/>
      <c r="D3" s="202"/>
      <c r="E3" s="202"/>
      <c r="F3" s="202"/>
      <c r="G3" s="202"/>
      <c r="H3" s="203"/>
      <c r="I3" s="203"/>
      <c r="J3" s="204"/>
      <c r="K3" s="204"/>
      <c r="L3" s="205"/>
      <c r="M3" s="205"/>
    </row>
    <row r="4" spans="1:16" ht="18.75">
      <c r="B4" s="398" t="s">
        <v>0</v>
      </c>
      <c r="C4" s="399"/>
      <c r="D4" s="404" t="s">
        <v>2</v>
      </c>
      <c r="E4" s="405"/>
      <c r="F4" s="404" t="s">
        <v>64</v>
      </c>
      <c r="G4" s="405"/>
      <c r="H4" s="396" t="s">
        <v>65</v>
      </c>
      <c r="I4" s="397"/>
      <c r="J4" s="404" t="s">
        <v>56</v>
      </c>
      <c r="K4" s="405"/>
      <c r="L4" s="390" t="s">
        <v>3</v>
      </c>
      <c r="M4" s="390" t="s">
        <v>4</v>
      </c>
      <c r="N4" s="390" t="s">
        <v>113</v>
      </c>
      <c r="O4" s="390" t="s">
        <v>114</v>
      </c>
      <c r="P4" s="206" t="s">
        <v>115</v>
      </c>
    </row>
    <row r="5" spans="1:16" ht="21">
      <c r="B5" s="392" t="s">
        <v>116</v>
      </c>
      <c r="C5" s="393"/>
      <c r="D5" s="392" t="s">
        <v>116</v>
      </c>
      <c r="E5" s="393"/>
      <c r="F5" s="392" t="s">
        <v>116</v>
      </c>
      <c r="G5" s="393"/>
      <c r="H5" s="392" t="s">
        <v>116</v>
      </c>
      <c r="I5" s="393"/>
      <c r="J5" s="392" t="s">
        <v>116</v>
      </c>
      <c r="K5" s="393"/>
      <c r="L5" s="391"/>
      <c r="M5" s="391"/>
      <c r="N5" s="391"/>
      <c r="O5" s="391"/>
      <c r="P5" s="207" t="s">
        <v>117</v>
      </c>
    </row>
    <row r="6" spans="1:16" ht="18.75">
      <c r="B6" s="400" t="s">
        <v>5</v>
      </c>
      <c r="C6" s="401"/>
      <c r="D6" s="208" t="s">
        <v>5</v>
      </c>
      <c r="E6" s="209" t="s">
        <v>4</v>
      </c>
      <c r="F6" s="208" t="s">
        <v>5</v>
      </c>
      <c r="G6" s="209" t="s">
        <v>4</v>
      </c>
      <c r="H6" s="208" t="s">
        <v>5</v>
      </c>
      <c r="I6" s="209" t="s">
        <v>4</v>
      </c>
      <c r="J6" s="208" t="s">
        <v>5</v>
      </c>
      <c r="K6" s="209" t="s">
        <v>4</v>
      </c>
      <c r="L6" s="208" t="s">
        <v>5</v>
      </c>
      <c r="M6" s="208" t="s">
        <v>5</v>
      </c>
      <c r="N6" s="208" t="s">
        <v>5</v>
      </c>
      <c r="O6" s="210" t="s">
        <v>5</v>
      </c>
      <c r="P6" s="211" t="s">
        <v>5</v>
      </c>
    </row>
    <row r="7" spans="1:16" ht="18.75">
      <c r="A7" s="212"/>
      <c r="B7" s="110">
        <f>'Data Record (angle)'!C17</f>
        <v>15</v>
      </c>
      <c r="C7" s="111" t="str">
        <f>'Data Record (angle)'!E17</f>
        <v>'</v>
      </c>
      <c r="D7" s="213">
        <f>'Data Record (angle)'!T17</f>
        <v>0</v>
      </c>
      <c r="E7" s="214">
        <f>D7/1</f>
        <v>0</v>
      </c>
      <c r="F7" s="215">
        <f>'[2]Cert STD'!U4</f>
        <v>12</v>
      </c>
      <c r="G7" s="214">
        <f>F7/2</f>
        <v>6</v>
      </c>
      <c r="H7" s="214">
        <f>0.001/2</f>
        <v>5.0000000000000001E-4</v>
      </c>
      <c r="I7" s="214">
        <f>H7/SQRT(3)</f>
        <v>2.886751345948129E-4</v>
      </c>
      <c r="J7" s="216">
        <f>0.01/2</f>
        <v>5.0000000000000001E-3</v>
      </c>
      <c r="K7" s="217">
        <f>(J7/SQRT(3))</f>
        <v>2.886751345948129E-3</v>
      </c>
      <c r="L7" s="214">
        <f>SQRT(E7^2+G7^2+I7^2+K7^2)</f>
        <v>6.0000007013888483</v>
      </c>
      <c r="M7" s="218">
        <f>E7/1</f>
        <v>0</v>
      </c>
      <c r="N7" s="219" t="str">
        <f>IF(M7=0,"∞",(L7^4/(M7^4/3)))</f>
        <v>∞</v>
      </c>
      <c r="O7" s="220">
        <f>IF(N7="∞",2,_xlfn.T.INV.2T(0.0455,N7))</f>
        <v>2</v>
      </c>
      <c r="P7" s="221">
        <f>L7*2</f>
        <v>12.000001402777697</v>
      </c>
    </row>
    <row r="8" spans="1:16" ht="18.75">
      <c r="A8" s="212"/>
      <c r="B8" s="110">
        <f>'Data Record (angle)'!C18</f>
        <v>30</v>
      </c>
      <c r="C8" s="111" t="str">
        <f>'Data Record (angle)'!E18</f>
        <v>'</v>
      </c>
      <c r="D8" s="213">
        <f>'Data Record (angle)'!T18</f>
        <v>0</v>
      </c>
      <c r="E8" s="214">
        <f t="shared" ref="E8:E18" si="0">D8/1</f>
        <v>0</v>
      </c>
      <c r="F8" s="215">
        <f>'[2]Cert STD'!U5</f>
        <v>12</v>
      </c>
      <c r="G8" s="214">
        <f t="shared" ref="G8:G18" si="1">F8/2</f>
        <v>6</v>
      </c>
      <c r="H8" s="214">
        <f t="shared" ref="H8:H18" si="2">0.001/2</f>
        <v>5.0000000000000001E-4</v>
      </c>
      <c r="I8" s="214">
        <f t="shared" ref="I8:I18" si="3">H8/SQRT(3)</f>
        <v>2.886751345948129E-4</v>
      </c>
      <c r="J8" s="216">
        <f t="shared" ref="J8:J18" si="4">0.01/2</f>
        <v>5.0000000000000001E-3</v>
      </c>
      <c r="K8" s="217">
        <f t="shared" ref="K8:K18" si="5">(J8/SQRT(3))</f>
        <v>2.886751345948129E-3</v>
      </c>
      <c r="L8" s="214">
        <f t="shared" ref="L8:L18" si="6">SQRT(E8^2+G8^2+I8^2+K8^2)</f>
        <v>6.0000007013888483</v>
      </c>
      <c r="M8" s="218">
        <f t="shared" ref="M8:M18" si="7">E8/1</f>
        <v>0</v>
      </c>
      <c r="N8" s="219" t="str">
        <f t="shared" ref="N8:N18" si="8">IF(M8=0,"∞",(L8^4/(M8^4/3)))</f>
        <v>∞</v>
      </c>
      <c r="O8" s="220">
        <f t="shared" ref="O8:O18" si="9">IF(N8="∞",2,_xlfn.T.INV.2T(0.0455,N8))</f>
        <v>2</v>
      </c>
      <c r="P8" s="221">
        <f t="shared" ref="P8:P18" si="10">L8*2</f>
        <v>12.000001402777697</v>
      </c>
    </row>
    <row r="9" spans="1:16" ht="18.75">
      <c r="A9" s="212"/>
      <c r="B9" s="110">
        <f>'Data Record (angle)'!C19</f>
        <v>1</v>
      </c>
      <c r="C9" s="111" t="str">
        <f>'Data Record (angle)'!E19</f>
        <v>°</v>
      </c>
      <c r="D9" s="213">
        <f>'Data Record (angle)'!T19</f>
        <v>0</v>
      </c>
      <c r="E9" s="214">
        <f t="shared" si="0"/>
        <v>0</v>
      </c>
      <c r="F9" s="215">
        <f>'[2]Cert STD'!U6</f>
        <v>12</v>
      </c>
      <c r="G9" s="214">
        <f t="shared" si="1"/>
        <v>6</v>
      </c>
      <c r="H9" s="214">
        <f t="shared" si="2"/>
        <v>5.0000000000000001E-4</v>
      </c>
      <c r="I9" s="214">
        <f t="shared" si="3"/>
        <v>2.886751345948129E-4</v>
      </c>
      <c r="J9" s="216">
        <f t="shared" si="4"/>
        <v>5.0000000000000001E-3</v>
      </c>
      <c r="K9" s="217">
        <f t="shared" si="5"/>
        <v>2.886751345948129E-3</v>
      </c>
      <c r="L9" s="214">
        <f t="shared" si="6"/>
        <v>6.0000007013888483</v>
      </c>
      <c r="M9" s="218">
        <f t="shared" si="7"/>
        <v>0</v>
      </c>
      <c r="N9" s="219" t="str">
        <f t="shared" si="8"/>
        <v>∞</v>
      </c>
      <c r="O9" s="220">
        <f t="shared" si="9"/>
        <v>2</v>
      </c>
      <c r="P9" s="221">
        <f t="shared" si="10"/>
        <v>12.000001402777697</v>
      </c>
    </row>
    <row r="10" spans="1:16" ht="18.75">
      <c r="A10" s="222"/>
      <c r="B10" s="110">
        <f>'Data Record (angle)'!C20</f>
        <v>2</v>
      </c>
      <c r="C10" s="111" t="str">
        <f>'Data Record (angle)'!E20</f>
        <v>°</v>
      </c>
      <c r="D10" s="213">
        <f>'Data Record (angle)'!T20</f>
        <v>0</v>
      </c>
      <c r="E10" s="214">
        <f t="shared" si="0"/>
        <v>0</v>
      </c>
      <c r="F10" s="215">
        <f>'[2]Cert STD'!U7</f>
        <v>12</v>
      </c>
      <c r="G10" s="214">
        <f t="shared" si="1"/>
        <v>6</v>
      </c>
      <c r="H10" s="214">
        <f t="shared" si="2"/>
        <v>5.0000000000000001E-4</v>
      </c>
      <c r="I10" s="214">
        <f t="shared" si="3"/>
        <v>2.886751345948129E-4</v>
      </c>
      <c r="J10" s="216">
        <f t="shared" si="4"/>
        <v>5.0000000000000001E-3</v>
      </c>
      <c r="K10" s="217">
        <f t="shared" si="5"/>
        <v>2.886751345948129E-3</v>
      </c>
      <c r="L10" s="214">
        <f t="shared" si="6"/>
        <v>6.0000007013888483</v>
      </c>
      <c r="M10" s="218">
        <f t="shared" si="7"/>
        <v>0</v>
      </c>
      <c r="N10" s="219" t="str">
        <f t="shared" si="8"/>
        <v>∞</v>
      </c>
      <c r="O10" s="220">
        <f t="shared" si="9"/>
        <v>2</v>
      </c>
      <c r="P10" s="221">
        <f t="shared" si="10"/>
        <v>12.000001402777697</v>
      </c>
    </row>
    <row r="11" spans="1:16" ht="18.75">
      <c r="A11" s="222"/>
      <c r="B11" s="110">
        <f>'Data Record (angle)'!C21</f>
        <v>3</v>
      </c>
      <c r="C11" s="111" t="str">
        <f>'Data Record (angle)'!E21</f>
        <v>°</v>
      </c>
      <c r="D11" s="213">
        <f>'Data Record (angle)'!T21</f>
        <v>0</v>
      </c>
      <c r="E11" s="214">
        <f t="shared" si="0"/>
        <v>0</v>
      </c>
      <c r="F11" s="215">
        <f>'[2]Cert STD'!U8</f>
        <v>12</v>
      </c>
      <c r="G11" s="214">
        <f t="shared" si="1"/>
        <v>6</v>
      </c>
      <c r="H11" s="214">
        <f t="shared" si="2"/>
        <v>5.0000000000000001E-4</v>
      </c>
      <c r="I11" s="214">
        <f t="shared" si="3"/>
        <v>2.886751345948129E-4</v>
      </c>
      <c r="J11" s="216">
        <f t="shared" si="4"/>
        <v>5.0000000000000001E-3</v>
      </c>
      <c r="K11" s="217">
        <f t="shared" si="5"/>
        <v>2.886751345948129E-3</v>
      </c>
      <c r="L11" s="214">
        <f t="shared" si="6"/>
        <v>6.0000007013888483</v>
      </c>
      <c r="M11" s="218">
        <f t="shared" si="7"/>
        <v>0</v>
      </c>
      <c r="N11" s="219" t="str">
        <f t="shared" si="8"/>
        <v>∞</v>
      </c>
      <c r="O11" s="220">
        <f t="shared" si="9"/>
        <v>2</v>
      </c>
      <c r="P11" s="221">
        <f t="shared" si="10"/>
        <v>12.000001402777697</v>
      </c>
    </row>
    <row r="12" spans="1:16" ht="18.75">
      <c r="A12" s="222"/>
      <c r="B12" s="110">
        <f>'Data Record (angle)'!C22</f>
        <v>4</v>
      </c>
      <c r="C12" s="111" t="str">
        <f>'Data Record (angle)'!E22</f>
        <v>°</v>
      </c>
      <c r="D12" s="213">
        <f>'Data Record (angle)'!T22</f>
        <v>0</v>
      </c>
      <c r="E12" s="214">
        <f t="shared" si="0"/>
        <v>0</v>
      </c>
      <c r="F12" s="215">
        <f>'[2]Cert STD'!U9</f>
        <v>12</v>
      </c>
      <c r="G12" s="214">
        <f t="shared" si="1"/>
        <v>6</v>
      </c>
      <c r="H12" s="214">
        <f t="shared" si="2"/>
        <v>5.0000000000000001E-4</v>
      </c>
      <c r="I12" s="214">
        <f t="shared" si="3"/>
        <v>2.886751345948129E-4</v>
      </c>
      <c r="J12" s="216">
        <f t="shared" si="4"/>
        <v>5.0000000000000001E-3</v>
      </c>
      <c r="K12" s="217">
        <f t="shared" si="5"/>
        <v>2.886751345948129E-3</v>
      </c>
      <c r="L12" s="214">
        <f t="shared" si="6"/>
        <v>6.0000007013888483</v>
      </c>
      <c r="M12" s="218">
        <f t="shared" si="7"/>
        <v>0</v>
      </c>
      <c r="N12" s="219" t="str">
        <f t="shared" si="8"/>
        <v>∞</v>
      </c>
      <c r="O12" s="220">
        <f t="shared" si="9"/>
        <v>2</v>
      </c>
      <c r="P12" s="221">
        <f t="shared" si="10"/>
        <v>12.000001402777697</v>
      </c>
    </row>
    <row r="13" spans="1:16" ht="18.75">
      <c r="A13" s="222"/>
      <c r="B13" s="110">
        <f>'Data Record (angle)'!C23</f>
        <v>5</v>
      </c>
      <c r="C13" s="111" t="str">
        <f>'Data Record (angle)'!E23</f>
        <v>°</v>
      </c>
      <c r="D13" s="213">
        <f>'Data Record (angle)'!T23</f>
        <v>0</v>
      </c>
      <c r="E13" s="214">
        <f t="shared" si="0"/>
        <v>0</v>
      </c>
      <c r="F13" s="215">
        <f>'[2]Cert STD'!U10</f>
        <v>12</v>
      </c>
      <c r="G13" s="214">
        <f t="shared" si="1"/>
        <v>6</v>
      </c>
      <c r="H13" s="214">
        <f t="shared" si="2"/>
        <v>5.0000000000000001E-4</v>
      </c>
      <c r="I13" s="214">
        <f t="shared" si="3"/>
        <v>2.886751345948129E-4</v>
      </c>
      <c r="J13" s="216">
        <f t="shared" si="4"/>
        <v>5.0000000000000001E-3</v>
      </c>
      <c r="K13" s="217">
        <f t="shared" si="5"/>
        <v>2.886751345948129E-3</v>
      </c>
      <c r="L13" s="214">
        <f t="shared" si="6"/>
        <v>6.0000007013888483</v>
      </c>
      <c r="M13" s="218">
        <f t="shared" si="7"/>
        <v>0</v>
      </c>
      <c r="N13" s="219" t="str">
        <f t="shared" si="8"/>
        <v>∞</v>
      </c>
      <c r="O13" s="220">
        <f t="shared" si="9"/>
        <v>2</v>
      </c>
      <c r="P13" s="221">
        <f t="shared" si="10"/>
        <v>12.000001402777697</v>
      </c>
    </row>
    <row r="14" spans="1:16" ht="18.75">
      <c r="A14" s="222"/>
      <c r="B14" s="110">
        <f>'Data Record (angle)'!C24</f>
        <v>10</v>
      </c>
      <c r="C14" s="111" t="str">
        <f>'Data Record (angle)'!E24</f>
        <v>°</v>
      </c>
      <c r="D14" s="213">
        <f>'Data Record (angle)'!T24</f>
        <v>0</v>
      </c>
      <c r="E14" s="214">
        <f t="shared" si="0"/>
        <v>0</v>
      </c>
      <c r="F14" s="215">
        <f>'[2]Cert STD'!U11</f>
        <v>12</v>
      </c>
      <c r="G14" s="214">
        <f t="shared" si="1"/>
        <v>6</v>
      </c>
      <c r="H14" s="214">
        <f t="shared" si="2"/>
        <v>5.0000000000000001E-4</v>
      </c>
      <c r="I14" s="214">
        <f t="shared" si="3"/>
        <v>2.886751345948129E-4</v>
      </c>
      <c r="J14" s="216">
        <f t="shared" si="4"/>
        <v>5.0000000000000001E-3</v>
      </c>
      <c r="K14" s="217">
        <f t="shared" si="5"/>
        <v>2.886751345948129E-3</v>
      </c>
      <c r="L14" s="214">
        <f t="shared" si="6"/>
        <v>6.0000007013888483</v>
      </c>
      <c r="M14" s="218">
        <f t="shared" si="7"/>
        <v>0</v>
      </c>
      <c r="N14" s="219" t="str">
        <f t="shared" si="8"/>
        <v>∞</v>
      </c>
      <c r="O14" s="220">
        <f t="shared" si="9"/>
        <v>2</v>
      </c>
      <c r="P14" s="221">
        <f t="shared" si="10"/>
        <v>12.000001402777697</v>
      </c>
    </row>
    <row r="15" spans="1:16" ht="18.75">
      <c r="A15" s="222"/>
      <c r="B15" s="110">
        <f>'Data Record (angle)'!C25</f>
        <v>15</v>
      </c>
      <c r="C15" s="111" t="str">
        <f>'Data Record (angle)'!E25</f>
        <v>°</v>
      </c>
      <c r="D15" s="213">
        <f>'Data Record (angle)'!T25</f>
        <v>0</v>
      </c>
      <c r="E15" s="214">
        <f t="shared" si="0"/>
        <v>0</v>
      </c>
      <c r="F15" s="215">
        <f>'[2]Cert STD'!U12</f>
        <v>12</v>
      </c>
      <c r="G15" s="214">
        <f t="shared" si="1"/>
        <v>6</v>
      </c>
      <c r="H15" s="214">
        <f t="shared" si="2"/>
        <v>5.0000000000000001E-4</v>
      </c>
      <c r="I15" s="214">
        <f t="shared" si="3"/>
        <v>2.886751345948129E-4</v>
      </c>
      <c r="J15" s="216">
        <f t="shared" si="4"/>
        <v>5.0000000000000001E-3</v>
      </c>
      <c r="K15" s="217">
        <f t="shared" si="5"/>
        <v>2.886751345948129E-3</v>
      </c>
      <c r="L15" s="214">
        <f t="shared" si="6"/>
        <v>6.0000007013888483</v>
      </c>
      <c r="M15" s="218">
        <f t="shared" si="7"/>
        <v>0</v>
      </c>
      <c r="N15" s="219" t="str">
        <f t="shared" si="8"/>
        <v>∞</v>
      </c>
      <c r="O15" s="220">
        <f t="shared" si="9"/>
        <v>2</v>
      </c>
      <c r="P15" s="221">
        <f t="shared" si="10"/>
        <v>12.000001402777697</v>
      </c>
    </row>
    <row r="16" spans="1:16" ht="18.75">
      <c r="A16" s="222"/>
      <c r="B16" s="110">
        <f>'Data Record (angle)'!C26</f>
        <v>20</v>
      </c>
      <c r="C16" s="111" t="str">
        <f>'Data Record (angle)'!E26</f>
        <v>°</v>
      </c>
      <c r="D16" s="213">
        <f>'Data Record (angle)'!T26</f>
        <v>0</v>
      </c>
      <c r="E16" s="214">
        <f t="shared" si="0"/>
        <v>0</v>
      </c>
      <c r="F16" s="215">
        <f>'[2]Cert STD'!U13</f>
        <v>12</v>
      </c>
      <c r="G16" s="214">
        <f t="shared" si="1"/>
        <v>6</v>
      </c>
      <c r="H16" s="214">
        <f t="shared" si="2"/>
        <v>5.0000000000000001E-4</v>
      </c>
      <c r="I16" s="214">
        <f t="shared" si="3"/>
        <v>2.886751345948129E-4</v>
      </c>
      <c r="J16" s="216">
        <f t="shared" si="4"/>
        <v>5.0000000000000001E-3</v>
      </c>
      <c r="K16" s="217">
        <f t="shared" si="5"/>
        <v>2.886751345948129E-3</v>
      </c>
      <c r="L16" s="214">
        <f t="shared" si="6"/>
        <v>6.0000007013888483</v>
      </c>
      <c r="M16" s="218">
        <f t="shared" si="7"/>
        <v>0</v>
      </c>
      <c r="N16" s="219" t="str">
        <f t="shared" si="8"/>
        <v>∞</v>
      </c>
      <c r="O16" s="220">
        <f t="shared" si="9"/>
        <v>2</v>
      </c>
      <c r="P16" s="221">
        <f t="shared" si="10"/>
        <v>12.000001402777697</v>
      </c>
    </row>
    <row r="17" spans="1:16" ht="18.75">
      <c r="A17" s="222"/>
      <c r="B17" s="110">
        <f>'Data Record (angle)'!C27</f>
        <v>25</v>
      </c>
      <c r="C17" s="111" t="str">
        <f>'Data Record (angle)'!E27</f>
        <v>°</v>
      </c>
      <c r="D17" s="213">
        <f>'Data Record (angle)'!T27</f>
        <v>0</v>
      </c>
      <c r="E17" s="214">
        <f t="shared" si="0"/>
        <v>0</v>
      </c>
      <c r="F17" s="215">
        <f>'[2]Cert STD'!U14</f>
        <v>12</v>
      </c>
      <c r="G17" s="214">
        <f t="shared" si="1"/>
        <v>6</v>
      </c>
      <c r="H17" s="214">
        <f t="shared" si="2"/>
        <v>5.0000000000000001E-4</v>
      </c>
      <c r="I17" s="214">
        <f t="shared" si="3"/>
        <v>2.886751345948129E-4</v>
      </c>
      <c r="J17" s="216">
        <f t="shared" si="4"/>
        <v>5.0000000000000001E-3</v>
      </c>
      <c r="K17" s="217">
        <f t="shared" si="5"/>
        <v>2.886751345948129E-3</v>
      </c>
      <c r="L17" s="214">
        <f t="shared" si="6"/>
        <v>6.0000007013888483</v>
      </c>
      <c r="M17" s="218">
        <f t="shared" si="7"/>
        <v>0</v>
      </c>
      <c r="N17" s="219" t="str">
        <f t="shared" si="8"/>
        <v>∞</v>
      </c>
      <c r="O17" s="220">
        <f t="shared" si="9"/>
        <v>2</v>
      </c>
      <c r="P17" s="221">
        <f t="shared" si="10"/>
        <v>12.000001402777697</v>
      </c>
    </row>
    <row r="18" spans="1:16" ht="18.75">
      <c r="A18" s="222"/>
      <c r="B18" s="110">
        <f>'Data Record (angle)'!C28</f>
        <v>30</v>
      </c>
      <c r="C18" s="111" t="str">
        <f>'Data Record (angle)'!E28</f>
        <v>°</v>
      </c>
      <c r="D18" s="213">
        <f>'Data Record (angle)'!T28</f>
        <v>0</v>
      </c>
      <c r="E18" s="214">
        <f t="shared" si="0"/>
        <v>0</v>
      </c>
      <c r="F18" s="215">
        <f>'[2]Cert STD'!U15</f>
        <v>12</v>
      </c>
      <c r="G18" s="214">
        <f t="shared" si="1"/>
        <v>6</v>
      </c>
      <c r="H18" s="214">
        <f t="shared" si="2"/>
        <v>5.0000000000000001E-4</v>
      </c>
      <c r="I18" s="214">
        <f t="shared" si="3"/>
        <v>2.886751345948129E-4</v>
      </c>
      <c r="J18" s="216">
        <f t="shared" si="4"/>
        <v>5.0000000000000001E-3</v>
      </c>
      <c r="K18" s="217">
        <f t="shared" si="5"/>
        <v>2.886751345948129E-3</v>
      </c>
      <c r="L18" s="214">
        <f t="shared" si="6"/>
        <v>6.0000007013888483</v>
      </c>
      <c r="M18" s="218">
        <f t="shared" si="7"/>
        <v>0</v>
      </c>
      <c r="N18" s="219" t="str">
        <f t="shared" si="8"/>
        <v>∞</v>
      </c>
      <c r="O18" s="220">
        <f t="shared" si="9"/>
        <v>2</v>
      </c>
      <c r="P18" s="221">
        <f t="shared" si="10"/>
        <v>12.000001402777697</v>
      </c>
    </row>
    <row r="19" spans="1:16">
      <c r="A19" s="222"/>
      <c r="B19" s="223"/>
      <c r="C19" s="223"/>
      <c r="D19" s="223"/>
      <c r="E19" s="223"/>
      <c r="F19" s="223"/>
      <c r="G19" s="223"/>
      <c r="H19" s="223"/>
      <c r="I19" s="223"/>
      <c r="J19" s="223"/>
      <c r="K19" s="223"/>
      <c r="L19" s="223"/>
      <c r="M19" s="223"/>
      <c r="N19" s="223"/>
      <c r="O19" s="223"/>
      <c r="P19" s="223"/>
    </row>
    <row r="20" spans="1:16">
      <c r="A20" s="222"/>
      <c r="B20" s="223"/>
      <c r="C20" s="223"/>
      <c r="D20" s="223"/>
      <c r="E20" s="223"/>
      <c r="F20" s="223"/>
      <c r="G20" s="223"/>
      <c r="H20" s="223"/>
      <c r="I20" s="223"/>
      <c r="J20" s="223"/>
      <c r="K20" s="223"/>
      <c r="L20" s="223"/>
      <c r="M20" s="223"/>
      <c r="N20" s="223"/>
      <c r="O20" s="223"/>
      <c r="P20" s="223"/>
    </row>
    <row r="21" spans="1:16">
      <c r="A21" s="222"/>
      <c r="B21" s="223"/>
      <c r="C21" s="223"/>
      <c r="D21" s="223"/>
      <c r="E21" s="223"/>
      <c r="F21" s="223"/>
      <c r="G21" s="223"/>
      <c r="H21" s="223"/>
      <c r="I21" s="223"/>
      <c r="J21" s="223"/>
      <c r="K21" s="223"/>
      <c r="L21" s="223"/>
      <c r="M21" s="223"/>
      <c r="N21" s="223"/>
      <c r="O21" s="223"/>
      <c r="P21" s="223"/>
    </row>
    <row r="22" spans="1:16">
      <c r="A22" s="222"/>
      <c r="B22" s="223"/>
      <c r="C22" s="223"/>
      <c r="D22" s="223"/>
      <c r="E22" s="223"/>
      <c r="F22" s="223"/>
      <c r="G22" s="223"/>
      <c r="H22" s="223"/>
      <c r="I22" s="223"/>
      <c r="J22" s="223"/>
      <c r="K22" s="223"/>
      <c r="L22" s="223"/>
      <c r="M22" s="223"/>
      <c r="N22" s="223"/>
      <c r="O22" s="223"/>
      <c r="P22" s="223"/>
    </row>
    <row r="23" spans="1:16">
      <c r="A23" s="222"/>
      <c r="B23" s="223"/>
      <c r="C23" s="223"/>
      <c r="D23" s="223"/>
      <c r="E23" s="223"/>
      <c r="F23" s="223"/>
      <c r="G23" s="223"/>
      <c r="H23" s="223"/>
      <c r="I23" s="223"/>
      <c r="J23" s="223"/>
      <c r="K23" s="223"/>
      <c r="L23" s="223"/>
      <c r="M23" s="223"/>
      <c r="N23" s="223"/>
      <c r="O23" s="223"/>
      <c r="P23" s="223"/>
    </row>
    <row r="24" spans="1:16">
      <c r="A24" s="222"/>
      <c r="B24" s="223"/>
      <c r="C24" s="223"/>
      <c r="D24" s="223"/>
      <c r="E24" s="223"/>
      <c r="F24" s="223"/>
      <c r="G24" s="223"/>
      <c r="H24" s="223"/>
      <c r="I24" s="223"/>
      <c r="J24" s="223"/>
      <c r="K24" s="223"/>
      <c r="L24" s="223"/>
      <c r="M24" s="223"/>
      <c r="N24" s="223"/>
      <c r="O24" s="223"/>
      <c r="P24" s="223"/>
    </row>
    <row r="25" spans="1:16">
      <c r="A25" s="222"/>
      <c r="B25" s="223"/>
      <c r="C25" s="223"/>
      <c r="D25" s="223"/>
      <c r="E25" s="223"/>
      <c r="F25" s="223"/>
      <c r="G25" s="223"/>
      <c r="H25" s="223"/>
      <c r="I25" s="223"/>
      <c r="J25" s="223"/>
      <c r="K25" s="223"/>
      <c r="L25" s="223"/>
      <c r="M25" s="223"/>
      <c r="N25" s="223"/>
      <c r="O25" s="223"/>
      <c r="P25" s="223"/>
    </row>
    <row r="26" spans="1:16">
      <c r="A26" s="222"/>
      <c r="B26" s="223"/>
      <c r="C26" s="223"/>
      <c r="D26" s="223"/>
      <c r="E26" s="223"/>
      <c r="F26" s="223"/>
      <c r="G26" s="223"/>
      <c r="H26" s="223"/>
      <c r="I26" s="223"/>
      <c r="J26" s="223"/>
      <c r="K26" s="223"/>
      <c r="L26" s="223"/>
      <c r="M26" s="223"/>
      <c r="N26" s="223"/>
      <c r="O26" s="223"/>
      <c r="P26" s="223"/>
    </row>
    <row r="27" spans="1:16">
      <c r="A27" s="222"/>
      <c r="B27" s="223"/>
      <c r="C27" s="223"/>
      <c r="D27" s="223"/>
      <c r="E27" s="223"/>
      <c r="F27" s="223"/>
      <c r="G27" s="223"/>
      <c r="H27" s="223"/>
      <c r="I27" s="223"/>
      <c r="J27" s="223"/>
      <c r="K27" s="223"/>
      <c r="L27" s="223"/>
      <c r="M27" s="223"/>
      <c r="N27" s="223"/>
      <c r="O27" s="223"/>
      <c r="P27" s="223"/>
    </row>
    <row r="28" spans="1:16">
      <c r="A28" s="222"/>
      <c r="B28" s="223"/>
      <c r="C28" s="223"/>
      <c r="D28" s="223"/>
      <c r="E28" s="223"/>
      <c r="F28" s="223"/>
      <c r="G28" s="223"/>
      <c r="H28" s="223"/>
      <c r="I28" s="223"/>
      <c r="J28" s="223"/>
      <c r="K28" s="223"/>
      <c r="L28" s="223"/>
      <c r="M28" s="223"/>
      <c r="N28" s="223"/>
      <c r="O28" s="223"/>
      <c r="P28" s="223"/>
    </row>
    <row r="29" spans="1:16">
      <c r="A29" s="222"/>
      <c r="B29" s="223"/>
      <c r="C29" s="223"/>
      <c r="D29" s="223"/>
      <c r="E29" s="223"/>
      <c r="F29" s="223"/>
      <c r="G29" s="223"/>
      <c r="H29" s="223"/>
      <c r="I29" s="223"/>
      <c r="J29" s="223"/>
      <c r="K29" s="223"/>
      <c r="L29" s="223"/>
      <c r="M29" s="223"/>
      <c r="N29" s="223"/>
      <c r="O29" s="223"/>
      <c r="P29" s="223"/>
    </row>
    <row r="30" spans="1:16">
      <c r="A30" s="222"/>
      <c r="B30" s="223"/>
      <c r="C30" s="223"/>
      <c r="D30" s="223"/>
      <c r="E30" s="223"/>
      <c r="F30" s="223"/>
      <c r="G30" s="223"/>
      <c r="H30" s="223"/>
      <c r="I30" s="223"/>
      <c r="J30" s="223"/>
      <c r="K30" s="223"/>
      <c r="L30" s="223"/>
      <c r="M30" s="223"/>
      <c r="N30" s="223"/>
      <c r="O30" s="223"/>
      <c r="P30" s="223"/>
    </row>
    <row r="31" spans="1:16">
      <c r="A31" s="222"/>
      <c r="B31" s="223"/>
      <c r="C31" s="223"/>
      <c r="D31" s="223"/>
      <c r="E31" s="223"/>
      <c r="F31" s="223"/>
      <c r="G31" s="223"/>
      <c r="H31" s="223"/>
      <c r="I31" s="223"/>
      <c r="J31" s="223"/>
      <c r="K31" s="223"/>
      <c r="L31" s="223"/>
      <c r="M31" s="223"/>
      <c r="N31" s="223"/>
      <c r="O31" s="223"/>
      <c r="P31" s="223"/>
    </row>
    <row r="32" spans="1:16">
      <c r="A32" s="222"/>
      <c r="B32" s="223"/>
      <c r="C32" s="223"/>
      <c r="D32" s="223"/>
      <c r="E32" s="223"/>
      <c r="F32" s="223"/>
      <c r="G32" s="223"/>
      <c r="H32" s="223"/>
      <c r="I32" s="223"/>
      <c r="J32" s="223"/>
      <c r="K32" s="223"/>
      <c r="L32" s="223"/>
      <c r="M32" s="223"/>
      <c r="N32" s="223"/>
      <c r="O32" s="223"/>
      <c r="P32" s="223"/>
    </row>
    <row r="33" spans="1:16">
      <c r="A33" s="222"/>
      <c r="B33" s="223"/>
      <c r="C33" s="223"/>
      <c r="D33" s="223"/>
      <c r="E33" s="223"/>
      <c r="F33" s="223"/>
      <c r="G33" s="223"/>
      <c r="H33" s="223"/>
      <c r="I33" s="223"/>
      <c r="J33" s="223"/>
      <c r="K33" s="223"/>
      <c r="L33" s="223"/>
      <c r="M33" s="223"/>
      <c r="N33" s="223"/>
      <c r="O33" s="223"/>
      <c r="P33" s="223"/>
    </row>
    <row r="34" spans="1:16">
      <c r="A34" s="222"/>
      <c r="B34" s="223"/>
      <c r="C34" s="223"/>
      <c r="D34" s="223"/>
      <c r="E34" s="223"/>
      <c r="F34" s="223"/>
      <c r="G34" s="223"/>
      <c r="H34" s="223"/>
      <c r="I34" s="223"/>
      <c r="J34" s="223"/>
      <c r="K34" s="223"/>
      <c r="L34" s="223"/>
      <c r="M34" s="223"/>
      <c r="N34" s="223"/>
      <c r="O34" s="223"/>
      <c r="P34" s="223"/>
    </row>
    <row r="35" spans="1:16">
      <c r="A35" s="222"/>
      <c r="B35" s="223"/>
      <c r="C35" s="223"/>
      <c r="D35" s="223"/>
      <c r="E35" s="223"/>
      <c r="F35" s="223"/>
      <c r="G35" s="223"/>
      <c r="H35" s="223"/>
      <c r="I35" s="223"/>
      <c r="J35" s="223"/>
      <c r="K35" s="223"/>
      <c r="L35" s="223"/>
      <c r="M35" s="223"/>
      <c r="N35" s="223"/>
      <c r="O35" s="223"/>
      <c r="P35" s="223"/>
    </row>
    <row r="36" spans="1:16">
      <c r="A36" s="222"/>
      <c r="B36" s="223"/>
      <c r="C36" s="223"/>
      <c r="D36" s="223"/>
      <c r="E36" s="223"/>
      <c r="F36" s="223"/>
      <c r="G36" s="223"/>
      <c r="H36" s="223"/>
      <c r="I36" s="223"/>
      <c r="J36" s="223"/>
      <c r="K36" s="223"/>
      <c r="L36" s="223"/>
      <c r="M36" s="223"/>
      <c r="N36" s="223"/>
      <c r="O36" s="223"/>
      <c r="P36" s="223"/>
    </row>
    <row r="37" spans="1:16">
      <c r="A37" s="222"/>
      <c r="B37" s="223"/>
      <c r="C37" s="223"/>
      <c r="D37" s="223"/>
      <c r="E37" s="223"/>
      <c r="F37" s="223"/>
      <c r="G37" s="223"/>
      <c r="H37" s="223"/>
      <c r="I37" s="223"/>
      <c r="J37" s="223"/>
      <c r="K37" s="223"/>
      <c r="L37" s="223"/>
      <c r="M37" s="223"/>
      <c r="N37" s="223"/>
      <c r="O37" s="223"/>
      <c r="P37" s="223"/>
    </row>
    <row r="38" spans="1:16">
      <c r="A38" s="222"/>
      <c r="B38" s="223"/>
      <c r="C38" s="223"/>
      <c r="D38" s="223"/>
      <c r="E38" s="223"/>
      <c r="F38" s="223"/>
      <c r="G38" s="223"/>
      <c r="H38" s="223"/>
      <c r="I38" s="223"/>
      <c r="J38" s="223"/>
      <c r="K38" s="223"/>
      <c r="L38" s="223"/>
      <c r="M38" s="223"/>
      <c r="N38" s="223"/>
      <c r="O38" s="223"/>
      <c r="P38" s="223"/>
    </row>
    <row r="39" spans="1:16">
      <c r="A39" s="222"/>
      <c r="B39" s="223"/>
      <c r="C39" s="223"/>
      <c r="D39" s="223"/>
      <c r="E39" s="223"/>
      <c r="F39" s="223"/>
      <c r="G39" s="223"/>
      <c r="H39" s="223"/>
      <c r="I39" s="223"/>
      <c r="J39" s="223"/>
      <c r="K39" s="223"/>
      <c r="L39" s="223"/>
      <c r="M39" s="223"/>
      <c r="N39" s="223"/>
      <c r="O39" s="223"/>
      <c r="P39" s="223"/>
    </row>
    <row r="40" spans="1:16">
      <c r="A40" s="222"/>
      <c r="B40" s="223"/>
      <c r="C40" s="223"/>
      <c r="D40" s="223"/>
      <c r="E40" s="223"/>
      <c r="F40" s="223"/>
      <c r="G40" s="223"/>
      <c r="H40" s="223"/>
      <c r="I40" s="223"/>
      <c r="J40" s="223"/>
      <c r="K40" s="223"/>
      <c r="L40" s="223"/>
      <c r="M40" s="223"/>
      <c r="N40" s="223"/>
      <c r="O40" s="223"/>
      <c r="P40" s="223"/>
    </row>
    <row r="41" spans="1:16">
      <c r="A41" s="222"/>
      <c r="B41" s="223"/>
      <c r="C41" s="223"/>
      <c r="D41" s="223"/>
      <c r="E41" s="223"/>
      <c r="F41" s="223"/>
      <c r="G41" s="223"/>
      <c r="H41" s="223"/>
      <c r="I41" s="223"/>
      <c r="J41" s="223"/>
      <c r="K41" s="223"/>
      <c r="L41" s="223"/>
      <c r="M41" s="223"/>
      <c r="N41" s="223"/>
      <c r="O41" s="223"/>
      <c r="P41" s="223"/>
    </row>
    <row r="42" spans="1:16">
      <c r="A42" s="222"/>
      <c r="B42" s="223"/>
      <c r="C42" s="223"/>
      <c r="D42" s="223"/>
      <c r="E42" s="223"/>
      <c r="F42" s="223"/>
      <c r="G42" s="223"/>
      <c r="H42" s="223"/>
      <c r="I42" s="223"/>
      <c r="J42" s="223"/>
      <c r="K42" s="223"/>
      <c r="L42" s="223"/>
      <c r="M42" s="223"/>
      <c r="N42" s="223"/>
      <c r="O42" s="223"/>
      <c r="P42" s="223"/>
    </row>
    <row r="43" spans="1:16">
      <c r="A43" s="222"/>
      <c r="B43" s="223"/>
      <c r="C43" s="223"/>
      <c r="D43" s="223"/>
      <c r="E43" s="223"/>
      <c r="F43" s="223"/>
      <c r="G43" s="223"/>
      <c r="H43" s="223"/>
      <c r="I43" s="223"/>
      <c r="J43" s="223"/>
      <c r="K43" s="223"/>
      <c r="L43" s="223"/>
      <c r="M43" s="223"/>
      <c r="N43" s="223"/>
      <c r="O43" s="223"/>
      <c r="P43" s="223"/>
    </row>
    <row r="44" spans="1:16">
      <c r="A44" s="222"/>
      <c r="B44" s="223"/>
      <c r="C44" s="223"/>
      <c r="D44" s="223"/>
      <c r="E44" s="223"/>
      <c r="F44" s="223"/>
      <c r="G44" s="223"/>
      <c r="H44" s="223"/>
      <c r="I44" s="223"/>
      <c r="J44" s="223"/>
      <c r="K44" s="223"/>
      <c r="L44" s="223"/>
      <c r="M44" s="223"/>
      <c r="N44" s="223"/>
      <c r="O44" s="223"/>
      <c r="P44" s="223"/>
    </row>
    <row r="45" spans="1:16">
      <c r="A45" s="222"/>
      <c r="B45" s="223"/>
      <c r="C45" s="223"/>
      <c r="D45" s="223"/>
      <c r="E45" s="223"/>
      <c r="F45" s="223"/>
      <c r="G45" s="223"/>
      <c r="H45" s="223"/>
      <c r="I45" s="223"/>
      <c r="J45" s="223"/>
      <c r="K45" s="223"/>
      <c r="L45" s="223"/>
      <c r="M45" s="223"/>
      <c r="N45" s="223"/>
      <c r="O45" s="223"/>
      <c r="P45" s="223"/>
    </row>
    <row r="46" spans="1:16">
      <c r="A46" s="222"/>
      <c r="B46" s="223"/>
      <c r="C46" s="223"/>
      <c r="D46" s="223"/>
      <c r="E46" s="223"/>
      <c r="F46" s="223"/>
      <c r="G46" s="223"/>
      <c r="H46" s="223"/>
      <c r="I46" s="223"/>
      <c r="J46" s="223"/>
      <c r="K46" s="223"/>
      <c r="L46" s="223"/>
      <c r="M46" s="223"/>
      <c r="N46" s="223"/>
      <c r="O46" s="223"/>
      <c r="P46" s="223"/>
    </row>
    <row r="47" spans="1:16">
      <c r="A47" s="222"/>
      <c r="B47" s="223"/>
      <c r="C47" s="223"/>
      <c r="D47" s="223"/>
      <c r="E47" s="223"/>
      <c r="F47" s="223"/>
      <c r="G47" s="223"/>
      <c r="H47" s="223"/>
      <c r="I47" s="223"/>
      <c r="J47" s="223"/>
      <c r="K47" s="223"/>
      <c r="L47" s="223"/>
      <c r="M47" s="223"/>
      <c r="N47" s="223"/>
      <c r="O47" s="223"/>
      <c r="P47" s="223"/>
    </row>
    <row r="48" spans="1:16">
      <c r="A48" s="222"/>
      <c r="B48" s="223"/>
      <c r="C48" s="223"/>
      <c r="D48" s="223"/>
      <c r="E48" s="223"/>
      <c r="F48" s="223"/>
      <c r="G48" s="223"/>
      <c r="H48" s="223"/>
      <c r="I48" s="223"/>
      <c r="J48" s="223"/>
      <c r="K48" s="223"/>
      <c r="L48" s="223"/>
      <c r="M48" s="223"/>
      <c r="N48" s="223"/>
      <c r="O48" s="223"/>
      <c r="P48" s="223"/>
    </row>
    <row r="49" spans="1:16">
      <c r="A49" s="222"/>
      <c r="B49" s="223"/>
      <c r="C49" s="223"/>
      <c r="D49" s="223"/>
      <c r="E49" s="223"/>
      <c r="F49" s="223"/>
      <c r="G49" s="223"/>
      <c r="H49" s="223"/>
      <c r="I49" s="223"/>
      <c r="J49" s="223"/>
      <c r="K49" s="223"/>
      <c r="L49" s="223"/>
      <c r="M49" s="223"/>
      <c r="N49" s="223"/>
      <c r="O49" s="223"/>
      <c r="P49" s="223"/>
    </row>
    <row r="50" spans="1:16">
      <c r="A50" s="222"/>
      <c r="B50" s="223"/>
      <c r="C50" s="223"/>
      <c r="D50" s="223"/>
      <c r="E50" s="223"/>
      <c r="F50" s="223"/>
      <c r="G50" s="223"/>
      <c r="H50" s="223"/>
      <c r="I50" s="223"/>
      <c r="J50" s="223"/>
      <c r="K50" s="223"/>
      <c r="L50" s="223"/>
      <c r="M50" s="223"/>
      <c r="N50" s="223"/>
      <c r="O50" s="223"/>
      <c r="P50" s="223"/>
    </row>
    <row r="51" spans="1:16">
      <c r="A51" s="222"/>
      <c r="B51" s="223"/>
      <c r="C51" s="223"/>
      <c r="D51" s="223"/>
      <c r="E51" s="223"/>
      <c r="F51" s="223"/>
      <c r="G51" s="223"/>
      <c r="H51" s="223"/>
      <c r="I51" s="223"/>
      <c r="J51" s="223"/>
      <c r="K51" s="223"/>
      <c r="L51" s="223"/>
      <c r="M51" s="223"/>
      <c r="N51" s="223"/>
      <c r="O51" s="223"/>
      <c r="P51" s="223"/>
    </row>
    <row r="52" spans="1:16">
      <c r="A52" s="222"/>
      <c r="B52" s="223"/>
      <c r="C52" s="223"/>
      <c r="D52" s="223"/>
      <c r="E52" s="223"/>
      <c r="F52" s="223"/>
      <c r="G52" s="223"/>
      <c r="H52" s="223"/>
      <c r="I52" s="223"/>
      <c r="J52" s="223"/>
      <c r="K52" s="223"/>
      <c r="L52" s="223"/>
      <c r="M52" s="223"/>
      <c r="N52" s="223"/>
      <c r="O52" s="223"/>
      <c r="P52" s="223"/>
    </row>
    <row r="53" spans="1:16">
      <c r="A53" s="222"/>
      <c r="B53" s="223"/>
      <c r="C53" s="223"/>
      <c r="D53" s="223"/>
      <c r="E53" s="223"/>
      <c r="F53" s="223"/>
      <c r="G53" s="223"/>
      <c r="H53" s="223"/>
      <c r="I53" s="223"/>
      <c r="J53" s="223"/>
      <c r="K53" s="223"/>
      <c r="L53" s="223"/>
      <c r="M53" s="223"/>
      <c r="N53" s="223"/>
      <c r="O53" s="223"/>
      <c r="P53" s="223"/>
    </row>
    <row r="54" spans="1:16">
      <c r="A54" s="222"/>
      <c r="B54" s="223"/>
      <c r="C54" s="223"/>
      <c r="D54" s="223"/>
      <c r="E54" s="223"/>
      <c r="F54" s="223"/>
      <c r="G54" s="223"/>
      <c r="H54" s="223"/>
      <c r="I54" s="223"/>
      <c r="J54" s="223"/>
      <c r="K54" s="223"/>
      <c r="L54" s="223"/>
      <c r="M54" s="223"/>
      <c r="N54" s="223"/>
      <c r="O54" s="223"/>
      <c r="P54" s="223"/>
    </row>
    <row r="55" spans="1:16">
      <c r="A55" s="222"/>
      <c r="B55" s="223"/>
      <c r="C55" s="223"/>
      <c r="D55" s="223"/>
      <c r="E55" s="223"/>
      <c r="F55" s="223"/>
      <c r="G55" s="223"/>
      <c r="H55" s="223"/>
      <c r="I55" s="223"/>
      <c r="J55" s="223"/>
      <c r="K55" s="223"/>
      <c r="L55" s="223"/>
      <c r="M55" s="223"/>
      <c r="N55" s="223"/>
      <c r="O55" s="223"/>
      <c r="P55" s="223"/>
    </row>
    <row r="56" spans="1:16">
      <c r="A56" s="222"/>
      <c r="B56" s="223"/>
      <c r="C56" s="223"/>
      <c r="D56" s="223"/>
      <c r="E56" s="223"/>
      <c r="F56" s="223"/>
      <c r="G56" s="223"/>
      <c r="H56" s="223"/>
      <c r="I56" s="223"/>
      <c r="J56" s="223"/>
      <c r="K56" s="223"/>
      <c r="L56" s="223"/>
      <c r="M56" s="223"/>
      <c r="N56" s="223"/>
      <c r="O56" s="223"/>
      <c r="P56" s="223"/>
    </row>
    <row r="57" spans="1:16">
      <c r="A57" s="222"/>
      <c r="B57" s="223"/>
      <c r="C57" s="223"/>
      <c r="D57" s="223"/>
      <c r="E57" s="223"/>
      <c r="F57" s="223"/>
      <c r="G57" s="223"/>
      <c r="H57" s="223"/>
      <c r="I57" s="223"/>
      <c r="J57" s="223"/>
      <c r="K57" s="223"/>
      <c r="L57" s="223"/>
      <c r="M57" s="223"/>
      <c r="N57" s="223"/>
      <c r="O57" s="223"/>
      <c r="P57" s="223"/>
    </row>
    <row r="58" spans="1:16">
      <c r="A58" s="222"/>
      <c r="B58" s="223"/>
      <c r="C58" s="223"/>
      <c r="D58" s="223"/>
      <c r="E58" s="223"/>
      <c r="F58" s="223"/>
      <c r="G58" s="223"/>
      <c r="H58" s="223"/>
      <c r="I58" s="223"/>
      <c r="J58" s="223"/>
      <c r="K58" s="223"/>
      <c r="L58" s="223"/>
      <c r="M58" s="223"/>
      <c r="N58" s="223"/>
      <c r="O58" s="223"/>
      <c r="P58" s="223"/>
    </row>
    <row r="59" spans="1:16">
      <c r="A59" s="222"/>
      <c r="B59" s="223"/>
      <c r="C59" s="223"/>
      <c r="D59" s="223"/>
      <c r="E59" s="223"/>
      <c r="F59" s="223"/>
      <c r="G59" s="223"/>
      <c r="H59" s="223"/>
      <c r="I59" s="223"/>
      <c r="J59" s="223"/>
      <c r="K59" s="223"/>
      <c r="L59" s="223"/>
      <c r="M59" s="223"/>
      <c r="N59" s="223"/>
      <c r="O59" s="223"/>
      <c r="P59" s="223"/>
    </row>
    <row r="60" spans="1:16">
      <c r="A60" s="222"/>
      <c r="B60" s="223"/>
      <c r="C60" s="223"/>
      <c r="D60" s="223"/>
      <c r="E60" s="223"/>
      <c r="F60" s="223"/>
      <c r="G60" s="223"/>
      <c r="H60" s="223"/>
      <c r="I60" s="223"/>
      <c r="J60" s="223"/>
      <c r="K60" s="223"/>
      <c r="L60" s="223"/>
      <c r="M60" s="223"/>
      <c r="N60" s="223"/>
      <c r="O60" s="223"/>
      <c r="P60" s="223"/>
    </row>
    <row r="61" spans="1:16">
      <c r="A61" s="222"/>
      <c r="B61" s="223"/>
      <c r="C61" s="223"/>
      <c r="D61" s="223"/>
      <c r="E61" s="223"/>
      <c r="F61" s="223"/>
      <c r="G61" s="223"/>
      <c r="H61" s="223"/>
      <c r="I61" s="223"/>
      <c r="J61" s="223"/>
      <c r="K61" s="223"/>
      <c r="L61" s="223"/>
      <c r="M61" s="223"/>
      <c r="N61" s="223"/>
      <c r="O61" s="223"/>
      <c r="P61" s="223"/>
    </row>
    <row r="62" spans="1:16">
      <c r="A62" s="222"/>
      <c r="B62" s="223"/>
      <c r="C62" s="223"/>
      <c r="D62" s="223"/>
      <c r="E62" s="223"/>
      <c r="F62" s="223"/>
      <c r="G62" s="223"/>
      <c r="H62" s="223"/>
      <c r="I62" s="223"/>
      <c r="J62" s="223"/>
      <c r="K62" s="223"/>
      <c r="L62" s="223"/>
      <c r="M62" s="223"/>
      <c r="N62" s="223"/>
      <c r="O62" s="223"/>
      <c r="P62" s="223"/>
    </row>
    <row r="63" spans="1:16">
      <c r="A63" s="222"/>
      <c r="B63" s="223"/>
      <c r="C63" s="223"/>
      <c r="D63" s="223"/>
      <c r="E63" s="223"/>
      <c r="F63" s="223"/>
      <c r="G63" s="223"/>
      <c r="H63" s="223"/>
      <c r="I63" s="223"/>
      <c r="J63" s="223"/>
      <c r="K63" s="223"/>
      <c r="L63" s="223"/>
      <c r="M63" s="223"/>
      <c r="N63" s="223"/>
      <c r="O63" s="223"/>
      <c r="P63" s="223"/>
    </row>
    <row r="64" spans="1:16">
      <c r="A64" s="222"/>
      <c r="B64" s="4"/>
      <c r="C64" s="4"/>
      <c r="D64" s="4"/>
      <c r="E64" s="4"/>
      <c r="F64" s="5"/>
      <c r="G64" s="6"/>
      <c r="H64" s="8"/>
      <c r="I64" s="8"/>
      <c r="J64" s="8"/>
      <c r="K64" s="9"/>
      <c r="L64" s="5"/>
      <c r="M64" s="6"/>
      <c r="N64" s="224"/>
      <c r="O64" s="225"/>
      <c r="P64" s="226"/>
    </row>
    <row r="65" spans="1:16">
      <c r="A65" s="222"/>
      <c r="B65" s="4"/>
      <c r="C65" s="4"/>
      <c r="D65" s="4"/>
      <c r="E65" s="4"/>
      <c r="F65" s="5"/>
      <c r="G65" s="6"/>
      <c r="H65" s="8"/>
      <c r="I65" s="8"/>
      <c r="J65" s="8"/>
      <c r="K65" s="9"/>
      <c r="L65" s="5"/>
      <c r="M65" s="6"/>
      <c r="N65" s="224"/>
      <c r="O65" s="225"/>
      <c r="P65" s="226"/>
    </row>
    <row r="66" spans="1:16">
      <c r="A66" s="222"/>
      <c r="B66" s="4"/>
      <c r="C66" s="4"/>
      <c r="D66" s="4"/>
      <c r="E66" s="4"/>
      <c r="F66" s="5"/>
      <c r="G66" s="6"/>
      <c r="H66" s="8"/>
      <c r="I66" s="8"/>
      <c r="J66" s="8"/>
      <c r="K66" s="9"/>
      <c r="L66" s="5"/>
      <c r="M66" s="6"/>
      <c r="N66" s="224"/>
      <c r="O66" s="225"/>
      <c r="P66" s="226"/>
    </row>
    <row r="67" spans="1:16">
      <c r="A67" s="222"/>
      <c r="B67" s="4"/>
      <c r="C67" s="4"/>
      <c r="D67" s="4"/>
      <c r="E67" s="4"/>
      <c r="F67" s="5"/>
      <c r="G67" s="6"/>
      <c r="H67" s="8"/>
      <c r="I67" s="8"/>
      <c r="J67" s="8"/>
      <c r="K67" s="9"/>
      <c r="L67" s="5"/>
      <c r="M67" s="6"/>
      <c r="N67" s="224"/>
      <c r="O67" s="225"/>
      <c r="P67" s="226"/>
    </row>
    <row r="68" spans="1:16">
      <c r="A68" s="222"/>
      <c r="B68" s="4"/>
      <c r="C68" s="4"/>
      <c r="D68" s="4"/>
      <c r="E68" s="4"/>
      <c r="F68" s="5"/>
      <c r="G68" s="6"/>
      <c r="H68" s="8"/>
      <c r="I68" s="8"/>
      <c r="J68" s="8"/>
      <c r="K68" s="9"/>
      <c r="L68" s="5"/>
      <c r="M68" s="6"/>
      <c r="N68" s="224"/>
      <c r="O68" s="225"/>
      <c r="P68" s="226"/>
    </row>
    <row r="69" spans="1:16">
      <c r="A69" s="222"/>
      <c r="B69" s="4"/>
      <c r="C69" s="4"/>
      <c r="D69" s="4"/>
      <c r="E69" s="4"/>
      <c r="F69" s="5"/>
      <c r="G69" s="6"/>
      <c r="H69" s="8"/>
      <c r="I69" s="8"/>
      <c r="J69" s="8"/>
      <c r="K69" s="9"/>
      <c r="L69" s="5"/>
      <c r="M69" s="6"/>
      <c r="N69" s="224"/>
      <c r="O69" s="225"/>
      <c r="P69" s="226"/>
    </row>
    <row r="70" spans="1:16">
      <c r="A70" s="222"/>
      <c r="B70" s="4"/>
      <c r="C70" s="4"/>
      <c r="D70" s="4"/>
      <c r="E70" s="4"/>
      <c r="F70" s="5"/>
      <c r="G70" s="6"/>
      <c r="H70" s="8"/>
      <c r="I70" s="8"/>
      <c r="J70" s="8"/>
      <c r="K70" s="9"/>
      <c r="L70" s="5"/>
      <c r="M70" s="6"/>
      <c r="N70" s="224"/>
      <c r="O70" s="225"/>
      <c r="P70" s="226"/>
    </row>
    <row r="71" spans="1:16">
      <c r="A71" s="222"/>
      <c r="B71" s="4"/>
      <c r="C71" s="4"/>
      <c r="D71" s="4"/>
      <c r="E71" s="4"/>
      <c r="F71" s="5"/>
      <c r="G71" s="6"/>
      <c r="H71" s="8"/>
      <c r="I71" s="8"/>
      <c r="J71" s="8"/>
      <c r="K71" s="9"/>
      <c r="L71" s="5"/>
      <c r="M71" s="6"/>
      <c r="N71" s="224"/>
      <c r="O71" s="225"/>
      <c r="P71" s="226"/>
    </row>
    <row r="72" spans="1:16">
      <c r="A72" s="222"/>
      <c r="B72" s="4"/>
      <c r="C72" s="4"/>
      <c r="D72" s="4"/>
      <c r="E72" s="4"/>
      <c r="F72" s="5"/>
      <c r="G72" s="6"/>
      <c r="H72" s="8"/>
      <c r="I72" s="8"/>
      <c r="J72" s="8"/>
      <c r="K72" s="9"/>
      <c r="L72" s="5"/>
      <c r="M72" s="6"/>
      <c r="N72" s="224"/>
      <c r="O72" s="225"/>
      <c r="P72" s="226"/>
    </row>
    <row r="73" spans="1:16">
      <c r="A73" s="222"/>
      <c r="B73" s="4"/>
      <c r="C73" s="4"/>
      <c r="D73" s="4"/>
      <c r="E73" s="4"/>
      <c r="F73" s="5"/>
      <c r="G73" s="6"/>
      <c r="H73" s="8"/>
      <c r="I73" s="8"/>
      <c r="J73" s="8"/>
      <c r="K73" s="9"/>
      <c r="L73" s="5"/>
      <c r="M73" s="6"/>
      <c r="N73" s="224"/>
      <c r="O73" s="225"/>
      <c r="P73" s="226"/>
    </row>
    <row r="74" spans="1:16">
      <c r="A74" s="222"/>
      <c r="B74" s="4"/>
      <c r="C74" s="4"/>
      <c r="D74" s="4"/>
      <c r="E74" s="4"/>
      <c r="F74" s="5"/>
      <c r="G74" s="6"/>
      <c r="H74" s="8"/>
      <c r="I74" s="8"/>
      <c r="J74" s="8"/>
      <c r="K74" s="9"/>
      <c r="L74" s="5"/>
      <c r="M74" s="6"/>
      <c r="N74" s="224"/>
      <c r="O74" s="225"/>
      <c r="P74" s="226"/>
    </row>
    <row r="75" spans="1:16">
      <c r="A75" s="222"/>
      <c r="B75" s="4"/>
      <c r="C75" s="4"/>
      <c r="D75" s="4"/>
      <c r="E75" s="4"/>
      <c r="F75" s="5"/>
      <c r="G75" s="6"/>
      <c r="H75" s="8"/>
      <c r="I75" s="8"/>
      <c r="J75" s="8"/>
      <c r="K75" s="9"/>
      <c r="L75" s="5"/>
      <c r="M75" s="6"/>
      <c r="N75" s="224"/>
      <c r="O75" s="225"/>
      <c r="P75" s="226"/>
    </row>
    <row r="76" spans="1:16">
      <c r="A76" s="222"/>
      <c r="B76" s="4"/>
      <c r="C76" s="4"/>
      <c r="D76" s="4"/>
      <c r="E76" s="4"/>
      <c r="F76" s="5"/>
      <c r="G76" s="6"/>
      <c r="H76" s="8"/>
      <c r="I76" s="8"/>
      <c r="J76" s="8"/>
      <c r="K76" s="9"/>
      <c r="L76" s="5"/>
      <c r="M76" s="6"/>
      <c r="N76" s="224"/>
      <c r="O76" s="225"/>
      <c r="P76" s="226"/>
    </row>
    <row r="77" spans="1:16">
      <c r="A77" s="222"/>
      <c r="B77" s="4"/>
      <c r="C77" s="4"/>
      <c r="D77" s="4"/>
      <c r="E77" s="4"/>
      <c r="F77" s="5"/>
      <c r="G77" s="6"/>
      <c r="H77" s="8"/>
      <c r="I77" s="8"/>
      <c r="J77" s="8"/>
      <c r="K77" s="9"/>
      <c r="L77" s="5"/>
      <c r="M77" s="6"/>
      <c r="N77" s="224"/>
      <c r="O77" s="225"/>
      <c r="P77" s="226"/>
    </row>
    <row r="78" spans="1:16">
      <c r="A78" s="222"/>
      <c r="B78" s="4"/>
      <c r="C78" s="4"/>
      <c r="D78" s="4"/>
      <c r="E78" s="4"/>
      <c r="F78" s="5"/>
      <c r="G78" s="6"/>
      <c r="H78" s="8"/>
      <c r="I78" s="8"/>
      <c r="J78" s="8"/>
      <c r="K78" s="9"/>
      <c r="L78" s="5"/>
      <c r="M78" s="6"/>
      <c r="N78" s="224"/>
      <c r="O78" s="225"/>
      <c r="P78" s="226"/>
    </row>
    <row r="79" spans="1:16">
      <c r="A79" s="222"/>
      <c r="B79" s="4"/>
      <c r="C79" s="4"/>
      <c r="D79" s="4"/>
      <c r="E79" s="4"/>
      <c r="F79" s="5"/>
      <c r="G79" s="6"/>
      <c r="H79" s="8"/>
      <c r="I79" s="8"/>
      <c r="J79" s="8"/>
      <c r="K79" s="9"/>
      <c r="L79" s="5"/>
      <c r="M79" s="6"/>
      <c r="N79" s="224"/>
      <c r="O79" s="225"/>
      <c r="P79" s="226"/>
    </row>
    <row r="80" spans="1:16">
      <c r="A80" s="222"/>
      <c r="B80" s="227"/>
      <c r="C80" s="227"/>
      <c r="D80" s="227"/>
      <c r="E80" s="227"/>
      <c r="F80" s="227"/>
      <c r="G80" s="228"/>
      <c r="H80" s="228"/>
      <c r="I80" s="228"/>
      <c r="J80" s="228"/>
      <c r="K80" s="228"/>
      <c r="L80" s="228"/>
      <c r="M80" s="228"/>
      <c r="N80" s="224"/>
      <c r="O80" s="225"/>
      <c r="P80" s="226"/>
    </row>
    <row r="81" spans="1:16">
      <c r="A81" s="222"/>
      <c r="B81" s="4"/>
      <c r="C81" s="4"/>
      <c r="D81" s="4"/>
      <c r="E81" s="4"/>
      <c r="F81" s="5"/>
      <c r="G81" s="9"/>
      <c r="H81" s="7"/>
      <c r="I81" s="7"/>
      <c r="J81" s="7"/>
      <c r="K81" s="9"/>
      <c r="L81" s="7"/>
      <c r="M81" s="9"/>
      <c r="N81" s="224"/>
      <c r="O81" s="225"/>
      <c r="P81" s="226"/>
    </row>
    <row r="82" spans="1:16">
      <c r="A82" s="222"/>
      <c r="B82" s="227"/>
      <c r="C82" s="227"/>
      <c r="D82" s="227"/>
      <c r="E82" s="227"/>
      <c r="F82" s="227"/>
      <c r="G82" s="228"/>
      <c r="H82" s="228"/>
      <c r="I82" s="228"/>
      <c r="J82" s="228"/>
      <c r="K82" s="228"/>
      <c r="L82" s="228"/>
      <c r="M82" s="228"/>
      <c r="N82" s="224"/>
      <c r="O82" s="225"/>
      <c r="P82" s="226"/>
    </row>
    <row r="83" spans="1:16">
      <c r="A83" s="222"/>
      <c r="B83" s="4"/>
      <c r="C83" s="4"/>
      <c r="D83" s="4"/>
      <c r="E83" s="4"/>
      <c r="F83" s="5"/>
      <c r="G83" s="9"/>
      <c r="H83" s="8"/>
      <c r="I83" s="8"/>
      <c r="J83" s="8"/>
      <c r="K83" s="9"/>
      <c r="L83" s="5"/>
      <c r="M83" s="6"/>
      <c r="N83" s="224"/>
      <c r="O83" s="225"/>
      <c r="P83" s="226"/>
    </row>
    <row r="84" spans="1:16">
      <c r="A84" s="222"/>
      <c r="B84" s="4"/>
      <c r="C84" s="4"/>
      <c r="D84" s="4"/>
      <c r="E84" s="4"/>
      <c r="F84" s="5"/>
      <c r="G84" s="6"/>
      <c r="H84" s="8"/>
      <c r="I84" s="8"/>
      <c r="J84" s="8"/>
      <c r="K84" s="9"/>
      <c r="L84" s="5"/>
      <c r="M84" s="6"/>
      <c r="N84" s="224"/>
      <c r="O84" s="225"/>
      <c r="P84" s="226"/>
    </row>
    <row r="85" spans="1:16">
      <c r="A85" s="222"/>
      <c r="B85" s="4"/>
      <c r="C85" s="4"/>
      <c r="D85" s="4"/>
      <c r="E85" s="4"/>
      <c r="F85" s="5"/>
      <c r="G85" s="10"/>
      <c r="H85" s="5"/>
      <c r="I85" s="5"/>
      <c r="J85" s="8"/>
      <c r="K85" s="9"/>
      <c r="L85" s="5"/>
      <c r="M85" s="10"/>
      <c r="N85" s="224"/>
      <c r="O85" s="225"/>
      <c r="P85" s="226"/>
    </row>
    <row r="86" spans="1:16">
      <c r="A86" s="222"/>
      <c r="B86" s="4"/>
      <c r="C86" s="4"/>
      <c r="D86" s="4"/>
      <c r="E86" s="4"/>
      <c r="F86" s="5"/>
      <c r="G86" s="10"/>
      <c r="H86" s="5"/>
      <c r="I86" s="5"/>
      <c r="J86" s="8"/>
      <c r="K86" s="9"/>
      <c r="L86" s="5"/>
      <c r="M86" s="10"/>
      <c r="N86" s="224"/>
      <c r="O86" s="225"/>
      <c r="P86" s="226"/>
    </row>
    <row r="87" spans="1:16">
      <c r="A87" s="222"/>
      <c r="B87" s="4"/>
      <c r="C87" s="4"/>
      <c r="D87" s="4"/>
      <c r="E87" s="4"/>
      <c r="F87" s="5"/>
      <c r="G87" s="10"/>
      <c r="H87" s="5"/>
      <c r="I87" s="5"/>
      <c r="J87" s="8"/>
      <c r="K87" s="9"/>
      <c r="L87" s="5"/>
      <c r="M87" s="10"/>
      <c r="N87" s="224"/>
      <c r="O87" s="225"/>
      <c r="P87" s="226"/>
    </row>
    <row r="88" spans="1:16">
      <c r="A88" s="222"/>
      <c r="B88" s="4"/>
      <c r="C88" s="4"/>
      <c r="D88" s="4"/>
      <c r="E88" s="4"/>
      <c r="F88" s="5"/>
      <c r="G88" s="10"/>
      <c r="H88" s="5"/>
      <c r="I88" s="5"/>
      <c r="J88" s="8"/>
      <c r="K88" s="9"/>
      <c r="L88" s="5"/>
      <c r="M88" s="10"/>
      <c r="N88" s="224"/>
      <c r="O88" s="225"/>
      <c r="P88" s="226"/>
    </row>
    <row r="89" spans="1:16">
      <c r="A89" s="222"/>
      <c r="B89" s="4"/>
      <c r="C89" s="4"/>
      <c r="D89" s="4"/>
      <c r="E89" s="4"/>
      <c r="F89" s="5"/>
      <c r="G89" s="10"/>
      <c r="H89" s="5"/>
      <c r="I89" s="5"/>
      <c r="J89" s="8"/>
      <c r="K89" s="9"/>
      <c r="L89" s="5"/>
      <c r="M89" s="10"/>
      <c r="N89" s="224"/>
      <c r="O89" s="225"/>
      <c r="P89" s="226"/>
    </row>
    <row r="90" spans="1:16">
      <c r="A90" s="222"/>
      <c r="B90" s="4"/>
      <c r="C90" s="4"/>
      <c r="D90" s="4"/>
      <c r="E90" s="4"/>
      <c r="F90" s="5"/>
      <c r="G90" s="10"/>
      <c r="H90" s="5"/>
      <c r="I90" s="5"/>
      <c r="J90" s="8"/>
      <c r="K90" s="9"/>
      <c r="L90" s="5"/>
      <c r="M90" s="10"/>
      <c r="N90" s="224"/>
      <c r="O90" s="225"/>
      <c r="P90" s="226"/>
    </row>
    <row r="91" spans="1:16">
      <c r="A91" s="222"/>
      <c r="B91" s="4"/>
      <c r="C91" s="4"/>
      <c r="D91" s="4"/>
      <c r="E91" s="4"/>
      <c r="F91" s="5"/>
      <c r="G91" s="10"/>
      <c r="H91" s="5"/>
      <c r="I91" s="5"/>
      <c r="J91" s="8"/>
      <c r="K91" s="9"/>
      <c r="L91" s="5"/>
      <c r="M91" s="10"/>
      <c r="N91" s="224"/>
      <c r="O91" s="225"/>
      <c r="P91" s="226"/>
    </row>
    <row r="92" spans="1:16">
      <c r="A92" s="222"/>
      <c r="B92" s="4"/>
      <c r="C92" s="4"/>
      <c r="D92" s="4"/>
      <c r="E92" s="4"/>
      <c r="F92" s="5"/>
      <c r="G92" s="10"/>
      <c r="H92" s="5"/>
      <c r="I92" s="5"/>
      <c r="J92" s="8"/>
      <c r="K92" s="9"/>
      <c r="L92" s="5"/>
      <c r="M92" s="10"/>
      <c r="N92" s="224"/>
      <c r="O92" s="225"/>
      <c r="P92" s="226"/>
    </row>
    <row r="93" spans="1:16">
      <c r="A93" s="222"/>
      <c r="B93" s="4"/>
      <c r="C93" s="4"/>
      <c r="D93" s="4"/>
      <c r="E93" s="4"/>
      <c r="F93" s="5"/>
      <c r="G93" s="10"/>
      <c r="H93" s="5"/>
      <c r="I93" s="5"/>
      <c r="J93" s="8"/>
      <c r="K93" s="9"/>
      <c r="L93" s="5"/>
      <c r="M93" s="10"/>
      <c r="N93" s="224"/>
      <c r="O93" s="225"/>
      <c r="P93" s="226"/>
    </row>
    <row r="94" spans="1:16">
      <c r="A94" s="222"/>
      <c r="B94" s="4"/>
      <c r="C94" s="4"/>
      <c r="D94" s="4"/>
      <c r="E94" s="4"/>
      <c r="F94" s="5"/>
      <c r="G94" s="10"/>
      <c r="H94" s="5"/>
      <c r="I94" s="5"/>
      <c r="J94" s="8"/>
      <c r="K94" s="9"/>
      <c r="L94" s="5"/>
      <c r="M94" s="10"/>
      <c r="N94" s="224"/>
      <c r="O94" s="225"/>
      <c r="P94" s="226"/>
    </row>
    <row r="95" spans="1:16">
      <c r="A95" s="222"/>
      <c r="B95" s="4"/>
      <c r="C95" s="4"/>
      <c r="D95" s="4"/>
      <c r="E95" s="4"/>
      <c r="F95" s="5"/>
      <c r="G95" s="10"/>
      <c r="H95" s="5"/>
      <c r="I95" s="5"/>
      <c r="J95" s="8"/>
      <c r="K95" s="9"/>
      <c r="L95" s="5"/>
      <c r="M95" s="10"/>
      <c r="N95" s="224"/>
      <c r="O95" s="225"/>
      <c r="P95" s="226"/>
    </row>
    <row r="96" spans="1:16">
      <c r="A96" s="222"/>
      <c r="B96" s="4"/>
      <c r="C96" s="4"/>
      <c r="D96" s="4"/>
      <c r="E96" s="4"/>
      <c r="F96" s="5"/>
      <c r="G96" s="10"/>
      <c r="H96" s="5"/>
      <c r="I96" s="5"/>
      <c r="J96" s="8"/>
      <c r="K96" s="9"/>
      <c r="L96" s="5"/>
      <c r="M96" s="10"/>
      <c r="N96" s="224"/>
      <c r="O96" s="225"/>
      <c r="P96" s="226"/>
    </row>
    <row r="97" spans="1:16">
      <c r="A97" s="222"/>
      <c r="B97" s="4"/>
      <c r="C97" s="4"/>
      <c r="D97" s="4"/>
      <c r="E97" s="4"/>
      <c r="F97" s="5"/>
      <c r="G97" s="10"/>
      <c r="H97" s="5"/>
      <c r="I97" s="5"/>
      <c r="J97" s="8"/>
      <c r="K97" s="9"/>
      <c r="L97" s="5"/>
      <c r="M97" s="10"/>
      <c r="N97" s="224"/>
      <c r="O97" s="225"/>
      <c r="P97" s="226"/>
    </row>
    <row r="98" spans="1:16">
      <c r="A98" s="222"/>
      <c r="B98" s="229"/>
      <c r="C98" s="229"/>
      <c r="D98" s="229"/>
      <c r="E98" s="229"/>
      <c r="F98" s="228"/>
      <c r="G98" s="226"/>
      <c r="H98" s="226"/>
      <c r="I98" s="226"/>
      <c r="J98" s="230"/>
      <c r="K98" s="226"/>
      <c r="L98" s="226"/>
      <c r="M98" s="226"/>
      <c r="N98" s="224"/>
      <c r="O98" s="225"/>
      <c r="P98" s="226"/>
    </row>
    <row r="99" spans="1:16">
      <c r="A99" s="222"/>
      <c r="B99" s="229"/>
      <c r="C99" s="229"/>
      <c r="D99" s="229"/>
      <c r="E99" s="229"/>
      <c r="F99" s="228"/>
      <c r="G99" s="226"/>
      <c r="H99" s="226"/>
      <c r="I99" s="226"/>
      <c r="J99" s="230"/>
      <c r="K99" s="226"/>
      <c r="L99" s="226"/>
      <c r="M99" s="226"/>
      <c r="N99" s="224"/>
      <c r="O99" s="225"/>
      <c r="P99" s="226"/>
    </row>
    <row r="100" spans="1:16">
      <c r="A100" s="222"/>
      <c r="B100" s="229"/>
      <c r="C100" s="229"/>
      <c r="D100" s="229"/>
      <c r="E100" s="229"/>
      <c r="F100" s="228"/>
      <c r="G100" s="226"/>
      <c r="H100" s="226"/>
      <c r="I100" s="226"/>
      <c r="J100" s="230"/>
      <c r="K100" s="226"/>
      <c r="L100" s="226"/>
      <c r="M100" s="226"/>
      <c r="N100" s="224"/>
      <c r="O100" s="225"/>
      <c r="P100" s="226"/>
    </row>
    <row r="101" spans="1:16">
      <c r="A101" s="222"/>
      <c r="B101" s="229"/>
      <c r="C101" s="229"/>
      <c r="D101" s="229"/>
      <c r="E101" s="229"/>
      <c r="F101" s="228"/>
      <c r="G101" s="226"/>
      <c r="H101" s="226"/>
      <c r="I101" s="226"/>
      <c r="J101" s="230"/>
      <c r="K101" s="226"/>
      <c r="L101" s="226"/>
      <c r="M101" s="226"/>
      <c r="N101" s="224"/>
      <c r="O101" s="225"/>
      <c r="P101" s="226"/>
    </row>
    <row r="102" spans="1:16">
      <c r="A102" s="222"/>
      <c r="B102" s="229"/>
      <c r="C102" s="229"/>
      <c r="D102" s="229"/>
      <c r="E102" s="229"/>
      <c r="F102" s="228"/>
      <c r="G102" s="226"/>
      <c r="H102" s="226"/>
      <c r="I102" s="226"/>
      <c r="J102" s="230"/>
      <c r="K102" s="226"/>
      <c r="L102" s="226"/>
      <c r="M102" s="226"/>
      <c r="N102" s="224"/>
      <c r="O102" s="225"/>
      <c r="P102" s="226"/>
    </row>
    <row r="103" spans="1:16">
      <c r="A103" s="222"/>
      <c r="B103" s="229"/>
      <c r="C103" s="229"/>
      <c r="D103" s="229"/>
      <c r="E103" s="229"/>
      <c r="F103" s="228"/>
      <c r="G103" s="226"/>
      <c r="H103" s="226"/>
      <c r="I103" s="226"/>
      <c r="J103" s="230"/>
      <c r="K103" s="226"/>
      <c r="L103" s="226"/>
      <c r="M103" s="226"/>
      <c r="N103" s="224"/>
      <c r="O103" s="225"/>
      <c r="P103" s="226"/>
    </row>
    <row r="104" spans="1:16">
      <c r="A104" s="222"/>
      <c r="B104" s="229"/>
      <c r="C104" s="229"/>
      <c r="D104" s="229"/>
      <c r="E104" s="229"/>
      <c r="F104" s="228"/>
      <c r="G104" s="226"/>
      <c r="H104" s="226"/>
      <c r="I104" s="226"/>
      <c r="J104" s="230"/>
      <c r="K104" s="226"/>
      <c r="L104" s="226"/>
      <c r="M104" s="226"/>
      <c r="N104" s="224"/>
      <c r="O104" s="225"/>
      <c r="P104" s="226"/>
    </row>
    <row r="105" spans="1:16">
      <c r="A105" s="222"/>
      <c r="B105" s="229"/>
      <c r="C105" s="229"/>
      <c r="D105" s="229"/>
      <c r="E105" s="229"/>
      <c r="F105" s="228"/>
      <c r="G105" s="226"/>
      <c r="H105" s="226"/>
      <c r="I105" s="226"/>
      <c r="J105" s="230"/>
      <c r="K105" s="226"/>
      <c r="L105" s="226"/>
      <c r="M105" s="226"/>
      <c r="N105" s="224"/>
      <c r="O105" s="225"/>
      <c r="P105" s="226"/>
    </row>
    <row r="106" spans="1:16">
      <c r="A106" s="222"/>
      <c r="B106" s="229"/>
      <c r="C106" s="229"/>
      <c r="D106" s="229"/>
      <c r="E106" s="229"/>
      <c r="F106" s="228"/>
      <c r="G106" s="226"/>
      <c r="H106" s="226"/>
      <c r="I106" s="226"/>
      <c r="J106" s="230"/>
      <c r="K106" s="226"/>
      <c r="L106" s="226"/>
      <c r="M106" s="226"/>
      <c r="N106" s="224"/>
      <c r="O106" s="225"/>
      <c r="P106" s="226"/>
    </row>
  </sheetData>
  <mergeCells count="16">
    <mergeCell ref="B6:C6"/>
    <mergeCell ref="B2:P2"/>
    <mergeCell ref="B4:C4"/>
    <mergeCell ref="D4:E4"/>
    <mergeCell ref="F4:G4"/>
    <mergeCell ref="H4:I4"/>
    <mergeCell ref="J4:K4"/>
    <mergeCell ref="L4:L5"/>
    <mergeCell ref="M4:M5"/>
    <mergeCell ref="N4:N5"/>
    <mergeCell ref="O4:O5"/>
    <mergeCell ref="B5:C5"/>
    <mergeCell ref="D5:E5"/>
    <mergeCell ref="F5:G5"/>
    <mergeCell ref="H5:I5"/>
    <mergeCell ref="J5:K5"/>
  </mergeCells>
  <pageMargins left="0.7" right="0.7" top="0.75" bottom="0.75" header="0.3" footer="0.3"/>
  <pageSetup paperSize="9" orientation="portrait" horizontalDpi="0" verticalDpi="0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AL56"/>
  <sheetViews>
    <sheetView topLeftCell="A5" workbookViewId="0">
      <selection activeCell="S11" sqref="S11"/>
    </sheetView>
  </sheetViews>
  <sheetFormatPr defaultRowHeight="23.25"/>
  <cols>
    <col min="1" max="6" width="5.5703125" customWidth="1"/>
    <col min="7" max="19" width="5.5703125" style="2" customWidth="1"/>
    <col min="20" max="20" width="12.140625" style="2" customWidth="1"/>
    <col min="21" max="21" width="6.42578125" style="2" customWidth="1"/>
    <col min="22" max="22" width="3.140625" style="2" customWidth="1"/>
    <col min="23" max="23" width="8" style="2" customWidth="1"/>
    <col min="24" max="24" width="3.5703125" style="2" customWidth="1"/>
    <col min="25" max="26" width="5.5703125" style="2" customWidth="1"/>
    <col min="27" max="27" width="2.7109375" style="2" customWidth="1"/>
    <col min="28" max="28" width="7" style="2" customWidth="1"/>
    <col min="29" max="29" width="6" style="2" customWidth="1"/>
  </cols>
  <sheetData>
    <row r="1" spans="1:38" ht="26.25" customHeight="1">
      <c r="A1" s="100"/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"/>
      <c r="U1" s="1"/>
      <c r="V1" s="1"/>
      <c r="W1" s="1"/>
      <c r="X1" s="1"/>
      <c r="Y1" s="100"/>
      <c r="Z1" s="100"/>
      <c r="AA1" s="100"/>
      <c r="AB1" s="100"/>
      <c r="AC1" s="100"/>
      <c r="AD1" s="100"/>
      <c r="AE1" s="100"/>
      <c r="AF1" s="100"/>
      <c r="AG1" s="100"/>
      <c r="AH1" s="100"/>
      <c r="AI1" s="100"/>
      <c r="AJ1" s="100"/>
      <c r="AK1" s="100"/>
      <c r="AL1" s="100"/>
    </row>
    <row r="2" spans="1:38" ht="26.25" customHeight="1">
      <c r="A2" s="100"/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406" t="s">
        <v>140</v>
      </c>
      <c r="U2" s="407"/>
      <c r="V2" s="407"/>
      <c r="W2" s="407"/>
      <c r="X2" s="408"/>
      <c r="Y2" s="100"/>
      <c r="Z2" s="100"/>
      <c r="AA2" s="100"/>
      <c r="AB2" s="100"/>
      <c r="AC2" s="100"/>
      <c r="AD2" s="100"/>
      <c r="AE2" s="100"/>
      <c r="AF2" s="100"/>
      <c r="AG2" s="100"/>
      <c r="AH2" s="100"/>
      <c r="AI2" s="100"/>
      <c r="AJ2" s="100"/>
      <c r="AK2" s="100"/>
      <c r="AL2" s="100"/>
    </row>
    <row r="3" spans="1:38" ht="26.25" customHeight="1">
      <c r="A3" s="100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00"/>
      <c r="T3" s="409" t="s">
        <v>141</v>
      </c>
      <c r="U3" s="410"/>
      <c r="V3" s="410"/>
      <c r="W3" s="410"/>
      <c r="X3" s="411"/>
      <c r="Y3" s="100"/>
      <c r="Z3" s="100"/>
      <c r="AA3" s="100"/>
      <c r="AB3" s="100"/>
      <c r="AC3" s="100"/>
      <c r="AD3" s="100"/>
      <c r="AE3" s="100"/>
      <c r="AF3" s="100"/>
      <c r="AG3" s="100"/>
      <c r="AH3" s="100"/>
      <c r="AI3" s="100"/>
      <c r="AJ3" s="100"/>
      <c r="AK3" s="100"/>
      <c r="AL3" s="100"/>
    </row>
    <row r="4" spans="1:38" ht="26.25" customHeight="1">
      <c r="A4" s="100"/>
      <c r="B4" s="406" t="s">
        <v>57</v>
      </c>
      <c r="C4" s="407"/>
      <c r="D4" s="407"/>
      <c r="E4" s="407"/>
      <c r="F4" s="408"/>
      <c r="H4" s="406" t="s">
        <v>57</v>
      </c>
      <c r="I4" s="407"/>
      <c r="J4" s="407"/>
      <c r="K4" s="407"/>
      <c r="L4" s="408"/>
      <c r="N4" s="406" t="s">
        <v>57</v>
      </c>
      <c r="O4" s="407"/>
      <c r="P4" s="407"/>
      <c r="Q4" s="407"/>
      <c r="R4" s="408"/>
      <c r="S4" s="100"/>
      <c r="T4" s="258" t="s">
        <v>142</v>
      </c>
      <c r="U4" s="259">
        <v>12</v>
      </c>
      <c r="V4" s="260" t="s">
        <v>143</v>
      </c>
      <c r="W4" s="261"/>
      <c r="X4" s="12"/>
      <c r="Y4" s="100"/>
      <c r="Z4" s="100"/>
      <c r="AA4" s="100"/>
      <c r="AB4" s="100"/>
      <c r="AC4" s="100"/>
      <c r="AD4" s="100"/>
      <c r="AE4" s="100"/>
      <c r="AF4" s="100"/>
      <c r="AG4" s="100"/>
      <c r="AH4" s="100"/>
      <c r="AI4" s="100"/>
      <c r="AJ4" s="100"/>
      <c r="AK4" s="100"/>
      <c r="AL4" s="100"/>
    </row>
    <row r="5" spans="1:38" ht="26.25" customHeight="1">
      <c r="A5" s="100"/>
      <c r="B5" s="409" t="s">
        <v>58</v>
      </c>
      <c r="C5" s="410"/>
      <c r="D5" s="410"/>
      <c r="E5" s="410"/>
      <c r="F5" s="411"/>
      <c r="H5" s="409" t="s">
        <v>59</v>
      </c>
      <c r="I5" s="410"/>
      <c r="J5" s="410"/>
      <c r="K5" s="410"/>
      <c r="L5" s="411"/>
      <c r="N5" s="409" t="s">
        <v>60</v>
      </c>
      <c r="O5" s="410"/>
      <c r="P5" s="410"/>
      <c r="Q5" s="410"/>
      <c r="R5" s="411"/>
      <c r="S5" s="100"/>
      <c r="T5" s="258" t="s">
        <v>144</v>
      </c>
      <c r="U5" s="259">
        <v>12</v>
      </c>
      <c r="V5" s="260" t="s">
        <v>143</v>
      </c>
      <c r="W5" s="261"/>
      <c r="X5" s="12"/>
      <c r="Y5" s="100"/>
      <c r="Z5" s="100"/>
      <c r="AA5" s="100"/>
      <c r="AB5" s="100"/>
      <c r="AC5" s="100"/>
      <c r="AD5" s="100"/>
      <c r="AE5" s="100"/>
      <c r="AF5" s="100"/>
      <c r="AG5" s="100"/>
      <c r="AH5" s="100"/>
      <c r="AI5" s="100"/>
      <c r="AJ5" s="100"/>
      <c r="AK5" s="100"/>
      <c r="AL5" s="100"/>
    </row>
    <row r="6" spans="1:38" ht="26.25" customHeight="1">
      <c r="A6" s="100"/>
      <c r="B6" s="415" t="s">
        <v>6</v>
      </c>
      <c r="C6" s="416"/>
      <c r="D6" s="412">
        <v>42505</v>
      </c>
      <c r="E6" s="413"/>
      <c r="F6" s="414"/>
      <c r="H6" s="415" t="s">
        <v>6</v>
      </c>
      <c r="I6" s="416"/>
      <c r="J6" s="412">
        <v>42505</v>
      </c>
      <c r="K6" s="413"/>
      <c r="L6" s="414"/>
      <c r="N6" s="415" t="s">
        <v>6</v>
      </c>
      <c r="O6" s="416"/>
      <c r="P6" s="412">
        <v>42505</v>
      </c>
      <c r="Q6" s="413"/>
      <c r="R6" s="414"/>
      <c r="S6" s="100"/>
      <c r="T6" s="13">
        <v>1</v>
      </c>
      <c r="U6" s="259">
        <v>12</v>
      </c>
      <c r="V6" s="260" t="s">
        <v>143</v>
      </c>
      <c r="W6" s="261"/>
      <c r="X6" s="12"/>
      <c r="Y6" s="100"/>
      <c r="Z6" s="100"/>
      <c r="AA6" s="100"/>
      <c r="AB6" s="100"/>
      <c r="AC6" s="100"/>
      <c r="AD6" s="100"/>
      <c r="AE6" s="100"/>
      <c r="AF6" s="100"/>
      <c r="AG6" s="100"/>
      <c r="AH6" s="100"/>
      <c r="AI6" s="100"/>
      <c r="AJ6" s="100"/>
      <c r="AK6" s="100"/>
      <c r="AL6" s="100"/>
    </row>
    <row r="7" spans="1:38" ht="26.25" customHeight="1">
      <c r="A7" s="100"/>
      <c r="B7" s="13">
        <v>0</v>
      </c>
      <c r="C7" s="101"/>
      <c r="D7" s="11" t="s">
        <v>8</v>
      </c>
      <c r="E7" s="102">
        <v>2E-3</v>
      </c>
      <c r="F7" s="12" t="s">
        <v>7</v>
      </c>
      <c r="H7" s="13">
        <v>0</v>
      </c>
      <c r="I7" s="101"/>
      <c r="J7" s="11" t="s">
        <v>8</v>
      </c>
      <c r="K7" s="102">
        <v>2E-3</v>
      </c>
      <c r="L7" s="12" t="s">
        <v>7</v>
      </c>
      <c r="N7" s="13">
        <v>40</v>
      </c>
      <c r="O7" s="101"/>
      <c r="P7" s="11" t="s">
        <v>8</v>
      </c>
      <c r="Q7" s="103">
        <f>(0.005+0.35*10^-6*N7)</f>
        <v>5.0140000000000002E-3</v>
      </c>
      <c r="R7" s="12" t="s">
        <v>7</v>
      </c>
      <c r="S7" s="100"/>
      <c r="T7" s="13">
        <v>2</v>
      </c>
      <c r="U7" s="259">
        <v>12</v>
      </c>
      <c r="V7" s="260" t="s">
        <v>143</v>
      </c>
      <c r="W7" s="261"/>
      <c r="X7" s="12"/>
      <c r="Y7" s="100"/>
      <c r="Z7" s="100"/>
      <c r="AA7" s="100"/>
      <c r="AB7" s="100"/>
      <c r="AC7" s="100"/>
      <c r="AD7" s="100"/>
      <c r="AE7" s="100"/>
      <c r="AF7" s="100"/>
      <c r="AG7" s="100"/>
      <c r="AH7" s="100"/>
      <c r="AI7" s="100"/>
      <c r="AJ7" s="100"/>
      <c r="AK7" s="100"/>
      <c r="AL7" s="100"/>
    </row>
    <row r="8" spans="1:38" ht="26.25" customHeight="1">
      <c r="A8" s="100"/>
      <c r="B8" s="13">
        <v>1</v>
      </c>
      <c r="C8" s="104"/>
      <c r="D8" s="11" t="s">
        <v>8</v>
      </c>
      <c r="E8" s="102">
        <v>2E-3</v>
      </c>
      <c r="F8" s="12" t="s">
        <v>7</v>
      </c>
      <c r="H8" s="13">
        <v>5</v>
      </c>
      <c r="I8" s="104"/>
      <c r="J8" s="11" t="s">
        <v>8</v>
      </c>
      <c r="K8" s="102">
        <v>2E-3</v>
      </c>
      <c r="L8" s="12" t="s">
        <v>7</v>
      </c>
      <c r="N8" s="13">
        <v>80</v>
      </c>
      <c r="O8" s="104"/>
      <c r="P8" s="11" t="s">
        <v>8</v>
      </c>
      <c r="Q8" s="103">
        <f t="shared" ref="Q8:Q17" si="0">(0.005+0.35*10^-6*N8)</f>
        <v>5.0280000000000004E-3</v>
      </c>
      <c r="R8" s="12" t="s">
        <v>7</v>
      </c>
      <c r="S8" s="100"/>
      <c r="T8" s="13">
        <v>3</v>
      </c>
      <c r="U8" s="259">
        <v>12</v>
      </c>
      <c r="V8" s="260" t="s">
        <v>143</v>
      </c>
      <c r="W8" s="261"/>
      <c r="X8" s="12"/>
      <c r="Y8" s="100"/>
      <c r="Z8" s="100"/>
      <c r="AA8" s="100"/>
      <c r="AB8" s="100"/>
      <c r="AC8" s="100"/>
      <c r="AD8" s="100"/>
      <c r="AE8" s="100"/>
      <c r="AF8" s="100"/>
      <c r="AG8" s="100"/>
      <c r="AH8" s="100"/>
      <c r="AI8" s="100"/>
      <c r="AJ8" s="100"/>
      <c r="AK8" s="100"/>
      <c r="AL8" s="100"/>
    </row>
    <row r="9" spans="1:38" ht="26.25" customHeight="1">
      <c r="A9" s="100"/>
      <c r="B9" s="13">
        <v>3</v>
      </c>
      <c r="C9" s="104"/>
      <c r="D9" s="11" t="s">
        <v>8</v>
      </c>
      <c r="E9" s="102">
        <v>2E-3</v>
      </c>
      <c r="F9" s="12" t="s">
        <v>7</v>
      </c>
      <c r="H9" s="13">
        <v>10</v>
      </c>
      <c r="I9" s="104"/>
      <c r="J9" s="11" t="s">
        <v>8</v>
      </c>
      <c r="K9" s="102">
        <v>2E-3</v>
      </c>
      <c r="L9" s="12" t="s">
        <v>7</v>
      </c>
      <c r="N9" s="13">
        <v>120</v>
      </c>
      <c r="O9" s="104"/>
      <c r="P9" s="11" t="s">
        <v>8</v>
      </c>
      <c r="Q9" s="103">
        <f t="shared" si="0"/>
        <v>5.0420000000000005E-3</v>
      </c>
      <c r="R9" s="12" t="s">
        <v>7</v>
      </c>
      <c r="S9" s="100"/>
      <c r="T9" s="13">
        <v>4</v>
      </c>
      <c r="U9" s="259">
        <v>12</v>
      </c>
      <c r="V9" s="260" t="s">
        <v>143</v>
      </c>
      <c r="W9" s="261"/>
      <c r="X9" s="12"/>
      <c r="Y9" s="100"/>
      <c r="Z9" s="100"/>
      <c r="AA9" s="100"/>
      <c r="AB9" s="100"/>
      <c r="AC9" s="100"/>
      <c r="AD9" s="100"/>
      <c r="AE9" s="100"/>
      <c r="AF9" s="100"/>
      <c r="AG9" s="100"/>
      <c r="AH9" s="100"/>
      <c r="AI9" s="100"/>
      <c r="AJ9" s="100"/>
      <c r="AK9" s="100"/>
      <c r="AL9" s="100"/>
    </row>
    <row r="10" spans="1:38" ht="26.25" customHeight="1">
      <c r="A10" s="100"/>
      <c r="B10" s="13">
        <v>5</v>
      </c>
      <c r="C10" s="104"/>
      <c r="D10" s="11" t="s">
        <v>8</v>
      </c>
      <c r="E10" s="102">
        <v>2E-3</v>
      </c>
      <c r="F10" s="12" t="s">
        <v>7</v>
      </c>
      <c r="H10" s="13">
        <v>15</v>
      </c>
      <c r="I10" s="104"/>
      <c r="J10" s="11" t="s">
        <v>8</v>
      </c>
      <c r="K10" s="102">
        <v>2E-3</v>
      </c>
      <c r="L10" s="12" t="s">
        <v>7</v>
      </c>
      <c r="N10" s="13">
        <v>160</v>
      </c>
      <c r="O10" s="104"/>
      <c r="P10" s="11" t="s">
        <v>8</v>
      </c>
      <c r="Q10" s="103">
        <f t="shared" si="0"/>
        <v>5.0559999999999997E-3</v>
      </c>
      <c r="R10" s="12" t="s">
        <v>7</v>
      </c>
      <c r="S10" s="100"/>
      <c r="T10" s="13">
        <v>5</v>
      </c>
      <c r="U10" s="259">
        <v>12</v>
      </c>
      <c r="V10" s="260" t="s">
        <v>143</v>
      </c>
      <c r="W10" s="261"/>
      <c r="X10" s="12"/>
      <c r="Y10" s="100"/>
      <c r="Z10" s="100"/>
      <c r="AA10" s="100"/>
      <c r="AB10" s="100"/>
      <c r="AC10" s="100"/>
      <c r="AD10" s="100"/>
      <c r="AE10" s="100"/>
      <c r="AF10" s="100"/>
      <c r="AG10" s="100"/>
      <c r="AH10" s="100"/>
      <c r="AI10" s="100"/>
      <c r="AJ10" s="100"/>
      <c r="AK10" s="100"/>
      <c r="AL10" s="100"/>
    </row>
    <row r="11" spans="1:38" ht="26.25" customHeight="1">
      <c r="A11" s="100"/>
      <c r="B11" s="13">
        <v>10</v>
      </c>
      <c r="C11" s="104"/>
      <c r="D11" s="11" t="s">
        <v>8</v>
      </c>
      <c r="E11" s="102">
        <v>2E-3</v>
      </c>
      <c r="F11" s="12" t="s">
        <v>7</v>
      </c>
      <c r="H11" s="13">
        <v>20</v>
      </c>
      <c r="I11" s="104"/>
      <c r="J11" s="11" t="s">
        <v>8</v>
      </c>
      <c r="K11" s="102">
        <v>2E-3</v>
      </c>
      <c r="L11" s="12" t="s">
        <v>7</v>
      </c>
      <c r="N11" s="13">
        <v>200</v>
      </c>
      <c r="O11" s="104"/>
      <c r="P11" s="11" t="s">
        <v>8</v>
      </c>
      <c r="Q11" s="103">
        <f t="shared" si="0"/>
        <v>5.0699999999999999E-3</v>
      </c>
      <c r="R11" s="12" t="s">
        <v>7</v>
      </c>
      <c r="S11" s="100"/>
      <c r="T11" s="13">
        <v>10</v>
      </c>
      <c r="U11" s="259">
        <v>12</v>
      </c>
      <c r="V11" s="260" t="s">
        <v>143</v>
      </c>
      <c r="W11" s="261"/>
      <c r="X11" s="12"/>
      <c r="Y11" s="100"/>
      <c r="Z11" s="100"/>
      <c r="AA11" s="100"/>
      <c r="AB11" s="100"/>
      <c r="AC11" s="100"/>
      <c r="AD11" s="100"/>
      <c r="AE11" s="100"/>
      <c r="AF11" s="100"/>
      <c r="AG11" s="100"/>
      <c r="AH11" s="100"/>
      <c r="AI11" s="100"/>
      <c r="AJ11" s="100"/>
      <c r="AK11" s="100"/>
      <c r="AL11" s="100"/>
    </row>
    <row r="12" spans="1:38" ht="26.25" customHeight="1">
      <c r="A12" s="100"/>
      <c r="B12" s="13">
        <v>15</v>
      </c>
      <c r="C12" s="104"/>
      <c r="D12" s="11" t="s">
        <v>8</v>
      </c>
      <c r="E12" s="102">
        <v>2E-3</v>
      </c>
      <c r="F12" s="12" t="s">
        <v>7</v>
      </c>
      <c r="H12" s="13">
        <v>30</v>
      </c>
      <c r="I12" s="104"/>
      <c r="J12" s="11" t="s">
        <v>8</v>
      </c>
      <c r="K12" s="102">
        <v>2E-3</v>
      </c>
      <c r="L12" s="12" t="s">
        <v>7</v>
      </c>
      <c r="N12" s="13">
        <v>240</v>
      </c>
      <c r="O12" s="104"/>
      <c r="P12" s="11" t="s">
        <v>8</v>
      </c>
      <c r="Q12" s="103">
        <f t="shared" si="0"/>
        <v>5.084E-3</v>
      </c>
      <c r="R12" s="12" t="s">
        <v>7</v>
      </c>
      <c r="S12" s="100"/>
      <c r="T12" s="13">
        <v>15</v>
      </c>
      <c r="U12" s="259">
        <v>12</v>
      </c>
      <c r="V12" s="260" t="s">
        <v>143</v>
      </c>
      <c r="W12" s="261"/>
      <c r="X12" s="12"/>
      <c r="Y12" s="100"/>
      <c r="Z12" s="100"/>
      <c r="AA12" s="100"/>
      <c r="AB12" s="100"/>
      <c r="AC12" s="100"/>
      <c r="AD12" s="100"/>
      <c r="AE12" s="100"/>
      <c r="AF12" s="100"/>
      <c r="AG12" s="100"/>
      <c r="AH12" s="100"/>
      <c r="AI12" s="100"/>
      <c r="AJ12" s="100"/>
      <c r="AK12" s="100"/>
      <c r="AL12" s="100"/>
    </row>
    <row r="13" spans="1:38" ht="26.25" customHeight="1">
      <c r="A13" s="100"/>
      <c r="B13" s="13">
        <v>20</v>
      </c>
      <c r="C13" s="104"/>
      <c r="D13" s="11" t="s">
        <v>8</v>
      </c>
      <c r="E13" s="102">
        <v>2E-3</v>
      </c>
      <c r="F13" s="12" t="s">
        <v>7</v>
      </c>
      <c r="H13" s="13">
        <v>50</v>
      </c>
      <c r="I13" s="104"/>
      <c r="J13" s="11" t="s">
        <v>8</v>
      </c>
      <c r="K13" s="102">
        <v>2E-3</v>
      </c>
      <c r="L13" s="12" t="s">
        <v>7</v>
      </c>
      <c r="N13" s="13">
        <v>280</v>
      </c>
      <c r="O13" s="104"/>
      <c r="P13" s="11" t="s">
        <v>8</v>
      </c>
      <c r="Q13" s="103">
        <f t="shared" si="0"/>
        <v>5.0980000000000001E-3</v>
      </c>
      <c r="R13" s="12" t="s">
        <v>7</v>
      </c>
      <c r="S13" s="100"/>
      <c r="T13" s="13">
        <v>20</v>
      </c>
      <c r="U13" s="259">
        <v>12</v>
      </c>
      <c r="V13" s="260" t="s">
        <v>143</v>
      </c>
      <c r="W13" s="261"/>
      <c r="X13" s="12"/>
      <c r="Y13" s="100"/>
      <c r="Z13" s="100"/>
      <c r="AA13" s="100"/>
      <c r="AB13" s="100"/>
      <c r="AC13" s="100"/>
      <c r="AD13" s="100"/>
      <c r="AE13" s="100"/>
      <c r="AF13" s="100"/>
      <c r="AG13" s="100"/>
      <c r="AH13" s="100"/>
      <c r="AI13" s="100"/>
      <c r="AJ13" s="100"/>
      <c r="AK13" s="100"/>
      <c r="AL13" s="100"/>
    </row>
    <row r="14" spans="1:38" ht="26.25" customHeight="1">
      <c r="A14" s="100"/>
      <c r="B14" s="13">
        <v>25</v>
      </c>
      <c r="C14" s="104"/>
      <c r="D14" s="11" t="s">
        <v>8</v>
      </c>
      <c r="E14" s="102">
        <v>2E-3</v>
      </c>
      <c r="F14" s="12" t="s">
        <v>7</v>
      </c>
      <c r="H14" s="13">
        <v>80</v>
      </c>
      <c r="I14" s="104"/>
      <c r="J14" s="11" t="s">
        <v>8</v>
      </c>
      <c r="K14" s="102">
        <v>2E-3</v>
      </c>
      <c r="L14" s="12" t="s">
        <v>7</v>
      </c>
      <c r="N14" s="13">
        <v>320</v>
      </c>
      <c r="O14" s="104"/>
      <c r="P14" s="11" t="s">
        <v>8</v>
      </c>
      <c r="Q14" s="103">
        <f t="shared" si="0"/>
        <v>5.1120000000000002E-3</v>
      </c>
      <c r="R14" s="12" t="s">
        <v>7</v>
      </c>
      <c r="S14" s="100"/>
      <c r="T14" s="13">
        <v>25</v>
      </c>
      <c r="U14" s="259">
        <v>12</v>
      </c>
      <c r="V14" s="260" t="s">
        <v>143</v>
      </c>
      <c r="W14" s="261"/>
      <c r="X14" s="12"/>
      <c r="Y14" s="100"/>
      <c r="Z14" s="100"/>
      <c r="AA14" s="100"/>
      <c r="AB14" s="100"/>
      <c r="AC14" s="100"/>
      <c r="AD14" s="100"/>
      <c r="AE14" s="100"/>
      <c r="AF14" s="100"/>
      <c r="AG14" s="100"/>
      <c r="AH14" s="100"/>
      <c r="AI14" s="100"/>
      <c r="AJ14" s="100"/>
      <c r="AK14" s="100"/>
      <c r="AL14" s="100"/>
    </row>
    <row r="15" spans="1:38" ht="26.25" customHeight="1">
      <c r="A15" s="100"/>
      <c r="B15" s="13">
        <v>30</v>
      </c>
      <c r="C15" s="104"/>
      <c r="D15" s="11" t="s">
        <v>8</v>
      </c>
      <c r="E15" s="102">
        <v>2E-3</v>
      </c>
      <c r="F15" s="12" t="s">
        <v>7</v>
      </c>
      <c r="H15" s="13">
        <v>100</v>
      </c>
      <c r="I15" s="104"/>
      <c r="J15" s="11" t="s">
        <v>8</v>
      </c>
      <c r="K15" s="102">
        <v>2E-3</v>
      </c>
      <c r="L15" s="12" t="s">
        <v>7</v>
      </c>
      <c r="N15" s="13">
        <v>360</v>
      </c>
      <c r="O15" s="104"/>
      <c r="P15" s="11" t="s">
        <v>8</v>
      </c>
      <c r="Q15" s="103">
        <f t="shared" si="0"/>
        <v>5.1260000000000003E-3</v>
      </c>
      <c r="R15" s="12" t="s">
        <v>7</v>
      </c>
      <c r="S15" s="100"/>
      <c r="T15" s="13">
        <v>30</v>
      </c>
      <c r="U15" s="259">
        <v>12</v>
      </c>
      <c r="V15" s="260" t="s">
        <v>143</v>
      </c>
      <c r="W15" s="261"/>
      <c r="X15" s="12"/>
      <c r="Y15" s="100"/>
      <c r="Z15" s="100"/>
      <c r="AA15" s="100"/>
      <c r="AB15" s="100"/>
      <c r="AC15" s="100"/>
      <c r="AD15" s="100"/>
      <c r="AE15" s="100"/>
      <c r="AF15" s="100"/>
      <c r="AG15" s="100"/>
      <c r="AH15" s="100"/>
      <c r="AI15" s="100"/>
      <c r="AJ15" s="100"/>
      <c r="AK15" s="100"/>
      <c r="AL15" s="100"/>
    </row>
    <row r="16" spans="1:38" ht="26.25" customHeight="1">
      <c r="A16" s="100"/>
      <c r="B16" s="13">
        <v>35</v>
      </c>
      <c r="C16" s="104"/>
      <c r="D16" s="14" t="s">
        <v>8</v>
      </c>
      <c r="E16" s="102">
        <v>2E-3</v>
      </c>
      <c r="F16" s="12" t="s">
        <v>7</v>
      </c>
      <c r="H16" s="13">
        <v>120</v>
      </c>
      <c r="I16" s="104"/>
      <c r="J16" s="14" t="s">
        <v>8</v>
      </c>
      <c r="K16" s="102">
        <v>2E-3</v>
      </c>
      <c r="L16" s="12" t="s">
        <v>7</v>
      </c>
      <c r="N16" s="13">
        <v>400</v>
      </c>
      <c r="O16" s="104"/>
      <c r="P16" s="14" t="s">
        <v>8</v>
      </c>
      <c r="Q16" s="103">
        <f t="shared" si="0"/>
        <v>5.1400000000000005E-3</v>
      </c>
      <c r="R16" s="12" t="s">
        <v>7</v>
      </c>
      <c r="S16" s="100"/>
      <c r="Y16" s="100"/>
      <c r="Z16" s="100"/>
      <c r="AA16" s="100"/>
      <c r="AB16" s="100"/>
      <c r="AC16" s="100"/>
      <c r="AD16" s="100"/>
      <c r="AE16" s="100"/>
      <c r="AF16" s="100"/>
      <c r="AG16" s="100"/>
      <c r="AH16" s="100"/>
      <c r="AI16" s="100"/>
      <c r="AJ16" s="100"/>
      <c r="AK16" s="100"/>
      <c r="AL16" s="100"/>
    </row>
    <row r="17" spans="1:38" ht="26.25" customHeight="1">
      <c r="A17" s="100"/>
      <c r="B17" s="13">
        <v>40</v>
      </c>
      <c r="C17" s="104"/>
      <c r="D17" s="14" t="s">
        <v>8</v>
      </c>
      <c r="E17" s="102">
        <v>2E-3</v>
      </c>
      <c r="F17" s="12" t="s">
        <v>7</v>
      </c>
      <c r="H17" s="13">
        <v>150</v>
      </c>
      <c r="I17" s="104"/>
      <c r="J17" s="14" t="s">
        <v>8</v>
      </c>
      <c r="K17" s="102">
        <v>2E-3</v>
      </c>
      <c r="L17" s="12" t="s">
        <v>7</v>
      </c>
      <c r="N17" s="13">
        <v>410</v>
      </c>
      <c r="O17" s="104"/>
      <c r="P17" s="14" t="s">
        <v>8</v>
      </c>
      <c r="Q17" s="103">
        <f t="shared" si="0"/>
        <v>5.1435000000000005E-3</v>
      </c>
      <c r="R17" s="12" t="s">
        <v>7</v>
      </c>
      <c r="S17" s="100"/>
      <c r="Y17" s="100"/>
      <c r="Z17" s="100"/>
      <c r="AA17" s="100"/>
      <c r="AB17" s="100"/>
      <c r="AC17" s="100"/>
      <c r="AD17" s="100"/>
      <c r="AE17" s="100"/>
      <c r="AF17" s="100"/>
      <c r="AG17" s="100"/>
      <c r="AH17" s="100"/>
      <c r="AI17" s="100"/>
      <c r="AJ17" s="100"/>
      <c r="AK17" s="100"/>
      <c r="AL17" s="100"/>
    </row>
    <row r="18" spans="1:38" ht="26.25" customHeight="1">
      <c r="A18" s="100"/>
      <c r="B18" s="13">
        <v>45</v>
      </c>
      <c r="C18" s="104"/>
      <c r="D18" s="14" t="s">
        <v>8</v>
      </c>
      <c r="E18" s="102">
        <v>2E-3</v>
      </c>
      <c r="F18" s="12" t="s">
        <v>7</v>
      </c>
      <c r="H18" s="13">
        <v>200</v>
      </c>
      <c r="I18" s="104"/>
      <c r="J18" s="14" t="s">
        <v>8</v>
      </c>
      <c r="K18" s="102">
        <v>2E-3</v>
      </c>
      <c r="L18" s="12" t="s">
        <v>7</v>
      </c>
      <c r="S18" s="100"/>
      <c r="Y18" s="100"/>
      <c r="Z18" s="100"/>
      <c r="AA18" s="100"/>
      <c r="AB18" s="100"/>
      <c r="AC18" s="100"/>
      <c r="AD18" s="100"/>
      <c r="AE18" s="100"/>
      <c r="AF18" s="100"/>
      <c r="AG18" s="100"/>
      <c r="AH18" s="100"/>
      <c r="AI18" s="100"/>
      <c r="AJ18" s="100"/>
      <c r="AK18" s="100"/>
      <c r="AL18" s="100"/>
    </row>
    <row r="19" spans="1:38" ht="26.25" customHeight="1">
      <c r="A19" s="100"/>
      <c r="B19" s="13">
        <v>50</v>
      </c>
      <c r="C19" s="104"/>
      <c r="D19" s="14" t="s">
        <v>8</v>
      </c>
      <c r="E19" s="102">
        <v>2E-3</v>
      </c>
      <c r="F19" s="12" t="s">
        <v>7</v>
      </c>
      <c r="S19" s="100"/>
      <c r="Y19" s="100"/>
      <c r="Z19" s="100"/>
      <c r="AA19" s="100"/>
      <c r="AB19" s="100"/>
      <c r="AC19" s="100"/>
      <c r="AD19" s="100"/>
      <c r="AE19" s="100"/>
      <c r="AF19" s="100"/>
      <c r="AG19" s="100"/>
      <c r="AH19" s="100"/>
      <c r="AI19" s="100"/>
      <c r="AJ19" s="100"/>
      <c r="AK19" s="100"/>
      <c r="AL19" s="100"/>
    </row>
    <row r="20" spans="1:38" ht="26.25" customHeight="1">
      <c r="A20" s="100"/>
      <c r="B20" s="2"/>
      <c r="C20" s="2"/>
      <c r="D20" s="2"/>
      <c r="E20" s="2"/>
      <c r="F20" s="2"/>
      <c r="S20" s="100"/>
      <c r="Y20" s="100"/>
      <c r="Z20" s="100"/>
      <c r="AA20" s="100"/>
      <c r="AB20" s="100"/>
      <c r="AC20" s="100"/>
      <c r="AD20" s="100"/>
      <c r="AE20" s="100"/>
      <c r="AF20" s="100"/>
      <c r="AG20" s="100"/>
      <c r="AH20" s="100"/>
      <c r="AI20" s="100"/>
      <c r="AJ20" s="100"/>
      <c r="AK20" s="100"/>
      <c r="AL20" s="100"/>
    </row>
    <row r="21" spans="1:38" ht="26.25" customHeight="1">
      <c r="A21" s="100"/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  <c r="Q21" s="100"/>
      <c r="R21" s="100"/>
      <c r="S21" s="100"/>
      <c r="Y21" s="100"/>
      <c r="Z21" s="100"/>
      <c r="AA21" s="100"/>
      <c r="AB21" s="100"/>
      <c r="AC21" s="100"/>
      <c r="AD21" s="100"/>
      <c r="AE21" s="100"/>
      <c r="AF21" s="100"/>
      <c r="AG21" s="100"/>
      <c r="AH21" s="100"/>
      <c r="AI21" s="100"/>
      <c r="AJ21" s="100"/>
      <c r="AK21" s="100"/>
      <c r="AL21" s="100"/>
    </row>
    <row r="22" spans="1:38" ht="26.25" customHeight="1">
      <c r="A22" s="100"/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  <c r="Q22" s="100"/>
      <c r="R22" s="100"/>
      <c r="S22" s="100"/>
      <c r="Y22" s="100"/>
      <c r="Z22" s="100"/>
      <c r="AA22" s="100"/>
      <c r="AB22" s="100"/>
      <c r="AC22" s="100"/>
      <c r="AD22" s="100"/>
      <c r="AE22" s="100"/>
      <c r="AF22" s="100"/>
      <c r="AG22" s="100"/>
      <c r="AH22" s="100"/>
      <c r="AI22" s="100"/>
      <c r="AJ22" s="100"/>
      <c r="AK22" s="100"/>
      <c r="AL22" s="100"/>
    </row>
    <row r="23" spans="1:38" ht="26.25" customHeight="1">
      <c r="A23" s="100"/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  <c r="Q23" s="100"/>
      <c r="R23" s="100"/>
      <c r="S23" s="100"/>
      <c r="Y23" s="100"/>
      <c r="Z23" s="100"/>
      <c r="AA23" s="100"/>
      <c r="AB23" s="100"/>
      <c r="AC23" s="100"/>
      <c r="AD23" s="100"/>
      <c r="AE23" s="100"/>
      <c r="AF23" s="100"/>
      <c r="AG23" s="100"/>
      <c r="AH23" s="100"/>
      <c r="AI23" s="100"/>
      <c r="AJ23" s="100"/>
      <c r="AK23" s="100"/>
      <c r="AL23" s="100"/>
    </row>
    <row r="24" spans="1:38" ht="26.25" customHeight="1">
      <c r="A24" s="100"/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  <c r="Q24" s="100"/>
      <c r="R24" s="100"/>
      <c r="S24" s="100"/>
      <c r="Y24" s="100"/>
      <c r="Z24" s="100"/>
      <c r="AA24" s="100"/>
      <c r="AB24" s="100"/>
      <c r="AC24" s="100"/>
      <c r="AD24" s="100"/>
      <c r="AE24" s="100"/>
      <c r="AF24" s="100"/>
      <c r="AG24" s="100"/>
      <c r="AH24" s="100"/>
      <c r="AI24" s="100"/>
      <c r="AJ24" s="100"/>
      <c r="AK24" s="100"/>
      <c r="AL24" s="100"/>
    </row>
    <row r="25" spans="1:38" ht="26.25" customHeight="1">
      <c r="A25" s="100"/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Y25" s="100"/>
      <c r="Z25" s="100"/>
      <c r="AA25" s="100"/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</row>
    <row r="26" spans="1:38" ht="26.25" customHeight="1">
      <c r="A26" s="100"/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  <c r="Q26" s="100"/>
      <c r="R26" s="100"/>
      <c r="S26" s="100"/>
      <c r="Y26" s="100"/>
      <c r="Z26" s="100"/>
      <c r="AA26" s="100"/>
      <c r="AB26" s="100"/>
      <c r="AC26" s="100"/>
      <c r="AD26" s="100"/>
      <c r="AE26" s="100"/>
      <c r="AF26" s="100"/>
      <c r="AG26" s="100"/>
      <c r="AH26" s="100"/>
      <c r="AI26" s="100"/>
      <c r="AJ26" s="100"/>
      <c r="AK26" s="100"/>
      <c r="AL26" s="100"/>
    </row>
    <row r="27" spans="1:38" ht="26.25" customHeight="1">
      <c r="A27" s="100"/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  <c r="Q27" s="100"/>
      <c r="R27" s="100"/>
      <c r="S27" s="100"/>
      <c r="Y27" s="100"/>
      <c r="Z27" s="100"/>
      <c r="AA27" s="100"/>
      <c r="AB27" s="100"/>
      <c r="AC27" s="100"/>
      <c r="AD27" s="100"/>
      <c r="AE27" s="100"/>
      <c r="AF27" s="100"/>
      <c r="AG27" s="100"/>
      <c r="AH27" s="100"/>
      <c r="AI27" s="100"/>
      <c r="AJ27" s="100"/>
      <c r="AK27" s="100"/>
      <c r="AL27" s="100"/>
    </row>
    <row r="28" spans="1:38" ht="23.25" customHeight="1">
      <c r="A28" s="100"/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  <c r="Q28" s="100"/>
      <c r="R28" s="100"/>
      <c r="S28" s="100"/>
      <c r="Y28" s="100"/>
      <c r="Z28" s="100"/>
      <c r="AA28" s="100"/>
      <c r="AB28" s="100"/>
      <c r="AC28" s="100"/>
      <c r="AD28" s="100"/>
      <c r="AE28" s="100"/>
      <c r="AF28" s="100"/>
      <c r="AG28" s="100"/>
      <c r="AH28" s="100"/>
      <c r="AI28" s="100"/>
      <c r="AJ28" s="100"/>
      <c r="AK28" s="100"/>
      <c r="AL28" s="100"/>
    </row>
    <row r="29" spans="1:38" ht="23.25" customHeight="1">
      <c r="A29" s="100"/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  <c r="Q29" s="100"/>
      <c r="R29" s="100"/>
      <c r="S29" s="100"/>
      <c r="Y29" s="100"/>
      <c r="Z29" s="100"/>
      <c r="AA29" s="100"/>
      <c r="AB29" s="100"/>
      <c r="AC29" s="100"/>
      <c r="AD29" s="100"/>
      <c r="AE29" s="100"/>
      <c r="AF29" s="100"/>
      <c r="AG29" s="100"/>
      <c r="AH29" s="100"/>
      <c r="AI29" s="100"/>
      <c r="AJ29" s="100"/>
      <c r="AK29" s="100"/>
      <c r="AL29" s="100"/>
    </row>
    <row r="30" spans="1:38" ht="23.25" customHeight="1">
      <c r="A30" s="100"/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  <c r="R30" s="100"/>
      <c r="S30" s="100"/>
      <c r="Y30" s="100"/>
      <c r="Z30" s="100"/>
      <c r="AA30" s="100"/>
      <c r="AB30" s="100"/>
      <c r="AC30" s="100"/>
      <c r="AD30" s="100"/>
      <c r="AE30" s="100"/>
      <c r="AF30" s="100"/>
      <c r="AG30" s="100"/>
      <c r="AH30" s="100"/>
      <c r="AI30" s="100"/>
      <c r="AJ30" s="100"/>
      <c r="AK30" s="100"/>
      <c r="AL30" s="100"/>
    </row>
    <row r="31" spans="1:38" ht="23.25" customHeight="1">
      <c r="A31" s="100"/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100"/>
      <c r="R31" s="100"/>
      <c r="S31" s="100"/>
      <c r="Y31" s="100"/>
      <c r="Z31" s="100"/>
      <c r="AA31" s="100"/>
      <c r="AB31" s="100"/>
      <c r="AC31" s="100"/>
      <c r="AD31" s="100"/>
      <c r="AE31" s="100"/>
      <c r="AF31" s="100"/>
      <c r="AG31" s="100"/>
      <c r="AH31" s="100"/>
      <c r="AI31" s="100"/>
      <c r="AJ31" s="100"/>
      <c r="AK31" s="100"/>
      <c r="AL31" s="100"/>
    </row>
    <row r="32" spans="1:38" ht="23.25" customHeight="1">
      <c r="A32" s="100"/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0"/>
      <c r="R32" s="100"/>
      <c r="S32" s="100"/>
      <c r="Y32" s="100"/>
      <c r="Z32" s="100"/>
      <c r="AA32" s="100"/>
      <c r="AB32" s="100"/>
      <c r="AC32" s="100"/>
      <c r="AD32" s="100"/>
      <c r="AE32" s="100"/>
      <c r="AF32" s="100"/>
      <c r="AG32" s="100"/>
      <c r="AH32" s="100"/>
      <c r="AI32" s="100"/>
      <c r="AJ32" s="100"/>
      <c r="AK32" s="100"/>
      <c r="AL32" s="100"/>
    </row>
    <row r="33" spans="1:38" ht="23.25" customHeight="1">
      <c r="A33" s="100"/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100"/>
      <c r="R33" s="100"/>
      <c r="S33" s="100"/>
      <c r="Y33" s="100"/>
      <c r="Z33" s="100"/>
      <c r="AA33" s="100"/>
      <c r="AB33" s="100"/>
      <c r="AC33" s="100"/>
      <c r="AD33" s="100"/>
      <c r="AE33" s="100"/>
      <c r="AF33" s="100"/>
      <c r="AG33" s="100"/>
      <c r="AH33" s="100"/>
      <c r="AI33" s="100"/>
      <c r="AJ33" s="100"/>
      <c r="AK33" s="100"/>
      <c r="AL33" s="100"/>
    </row>
    <row r="34" spans="1:38" ht="23.25" customHeight="1">
      <c r="A34" s="100"/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100"/>
      <c r="R34" s="100"/>
      <c r="S34" s="100"/>
      <c r="Y34" s="100"/>
      <c r="Z34" s="100"/>
      <c r="AA34" s="100"/>
      <c r="AB34" s="100"/>
      <c r="AC34" s="100"/>
      <c r="AD34" s="100"/>
      <c r="AE34" s="100"/>
      <c r="AF34" s="100"/>
      <c r="AG34" s="100"/>
      <c r="AH34" s="100"/>
      <c r="AI34" s="100"/>
      <c r="AJ34" s="100"/>
      <c r="AK34" s="100"/>
      <c r="AL34" s="100"/>
    </row>
    <row r="35" spans="1:38" ht="23.25" customHeight="1">
      <c r="A35" s="100"/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100"/>
      <c r="R35" s="100"/>
      <c r="S35" s="100"/>
      <c r="Y35" s="100"/>
      <c r="Z35" s="100"/>
      <c r="AA35" s="100"/>
      <c r="AB35" s="100"/>
      <c r="AC35" s="100"/>
      <c r="AD35" s="100"/>
      <c r="AE35" s="100"/>
      <c r="AF35" s="100"/>
      <c r="AG35" s="100"/>
      <c r="AH35" s="100"/>
      <c r="AI35" s="100"/>
      <c r="AJ35" s="100"/>
      <c r="AK35" s="100"/>
      <c r="AL35" s="100"/>
    </row>
    <row r="36" spans="1:38" ht="23.25" customHeight="1">
      <c r="A36" s="100"/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  <c r="R36" s="100"/>
      <c r="S36" s="100"/>
      <c r="Y36" s="100"/>
      <c r="Z36" s="100"/>
      <c r="AA36" s="100"/>
      <c r="AB36" s="100"/>
      <c r="AC36" s="100"/>
      <c r="AD36" s="100"/>
      <c r="AE36" s="100"/>
      <c r="AF36" s="100"/>
      <c r="AG36" s="100"/>
      <c r="AH36" s="100"/>
      <c r="AI36" s="100"/>
      <c r="AJ36" s="100"/>
      <c r="AK36" s="100"/>
      <c r="AL36" s="100"/>
    </row>
    <row r="37" spans="1:38" ht="23.25" customHeight="1">
      <c r="A37" s="100"/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0"/>
      <c r="S37" s="100"/>
      <c r="Y37" s="100"/>
      <c r="Z37" s="100"/>
      <c r="AA37" s="100"/>
      <c r="AB37" s="100"/>
      <c r="AC37" s="100"/>
      <c r="AD37" s="100"/>
      <c r="AE37" s="100"/>
      <c r="AF37" s="100"/>
      <c r="AG37" s="100"/>
      <c r="AH37" s="100"/>
      <c r="AI37" s="100"/>
      <c r="AJ37" s="100"/>
      <c r="AK37" s="100"/>
      <c r="AL37" s="100"/>
    </row>
    <row r="38" spans="1:38" ht="23.25" customHeight="1">
      <c r="A38" s="100"/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0"/>
      <c r="S38" s="100"/>
      <c r="Y38" s="100"/>
      <c r="Z38" s="100"/>
      <c r="AA38" s="100"/>
      <c r="AB38" s="100"/>
      <c r="AC38" s="100"/>
      <c r="AD38" s="100"/>
      <c r="AE38" s="100"/>
      <c r="AF38" s="100"/>
      <c r="AG38" s="100"/>
      <c r="AH38" s="100"/>
      <c r="AI38" s="100"/>
      <c r="AJ38" s="100"/>
      <c r="AK38" s="100"/>
      <c r="AL38" s="100"/>
    </row>
    <row r="39" spans="1:38" ht="23.25" customHeight="1">
      <c r="A39" s="100"/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100"/>
      <c r="Y39" s="100"/>
      <c r="Z39" s="100"/>
      <c r="AA39" s="100"/>
      <c r="AB39" s="100"/>
      <c r="AC39" s="100"/>
      <c r="AD39" s="100"/>
      <c r="AE39" s="100"/>
      <c r="AF39" s="100"/>
      <c r="AG39" s="100"/>
      <c r="AH39" s="100"/>
      <c r="AI39" s="100"/>
      <c r="AJ39" s="100"/>
      <c r="AK39" s="100"/>
      <c r="AL39" s="100"/>
    </row>
    <row r="40" spans="1:38" ht="23.25" customHeight="1">
      <c r="A40" s="100"/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100"/>
      <c r="Y40" s="100"/>
      <c r="Z40" s="100"/>
      <c r="AA40" s="100"/>
      <c r="AB40" s="100"/>
      <c r="AC40" s="100"/>
      <c r="AD40" s="100"/>
      <c r="AE40" s="100"/>
      <c r="AF40" s="100"/>
      <c r="AG40" s="100"/>
      <c r="AH40" s="100"/>
      <c r="AI40" s="100"/>
      <c r="AJ40" s="100"/>
      <c r="AK40" s="100"/>
      <c r="AL40" s="100"/>
    </row>
    <row r="41" spans="1:38" ht="23.25" customHeight="1">
      <c r="A41" s="100"/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  <c r="R41" s="100"/>
      <c r="S41" s="100"/>
      <c r="Y41" s="100"/>
      <c r="Z41" s="100"/>
      <c r="AA41" s="100"/>
      <c r="AB41" s="100"/>
      <c r="AC41" s="100"/>
      <c r="AD41" s="100"/>
      <c r="AE41" s="100"/>
      <c r="AF41" s="100"/>
      <c r="AG41" s="100"/>
      <c r="AH41" s="100"/>
      <c r="AI41" s="100"/>
      <c r="AJ41" s="100"/>
      <c r="AK41" s="100"/>
      <c r="AL41" s="100"/>
    </row>
    <row r="42" spans="1:38" ht="23.25" customHeight="1">
      <c r="A42" s="100"/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100"/>
      <c r="Y42" s="100"/>
      <c r="Z42" s="100"/>
      <c r="AA42" s="100"/>
      <c r="AB42" s="100"/>
      <c r="AC42" s="100"/>
      <c r="AD42" s="100"/>
      <c r="AE42" s="100"/>
      <c r="AF42" s="100"/>
      <c r="AG42" s="100"/>
      <c r="AH42" s="100"/>
      <c r="AI42" s="100"/>
      <c r="AJ42" s="100"/>
      <c r="AK42" s="100"/>
      <c r="AL42" s="100"/>
    </row>
    <row r="43" spans="1:38" ht="23.25" customHeight="1">
      <c r="A43" s="100"/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100"/>
      <c r="Y43" s="100"/>
      <c r="Z43" s="100"/>
      <c r="AA43" s="100"/>
      <c r="AB43" s="100"/>
      <c r="AC43" s="100"/>
      <c r="AD43" s="100"/>
      <c r="AE43" s="100"/>
      <c r="AF43" s="100"/>
      <c r="AG43" s="100"/>
      <c r="AH43" s="100"/>
      <c r="AI43" s="100"/>
      <c r="AJ43" s="100"/>
      <c r="AK43" s="100"/>
      <c r="AL43" s="100"/>
    </row>
    <row r="44" spans="1:38" ht="23.25" customHeight="1">
      <c r="A44" s="100"/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  <c r="Q44" s="100"/>
      <c r="R44" s="100"/>
      <c r="S44" s="100"/>
      <c r="Y44" s="100"/>
      <c r="Z44" s="100"/>
      <c r="AA44" s="100"/>
      <c r="AB44" s="100"/>
      <c r="AC44" s="100"/>
      <c r="AD44" s="100"/>
      <c r="AE44" s="100"/>
      <c r="AF44" s="100"/>
      <c r="AG44" s="100"/>
      <c r="AH44" s="100"/>
      <c r="AI44" s="100"/>
      <c r="AJ44" s="100"/>
      <c r="AK44" s="100"/>
      <c r="AL44" s="100"/>
    </row>
    <row r="45" spans="1:38" ht="23.25" customHeight="1">
      <c r="A45" s="100"/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  <c r="Q45" s="100"/>
      <c r="R45" s="100"/>
      <c r="S45" s="100"/>
      <c r="Y45" s="100"/>
      <c r="Z45" s="100"/>
      <c r="AA45" s="100"/>
      <c r="AB45" s="100"/>
      <c r="AC45" s="100"/>
      <c r="AD45" s="100"/>
      <c r="AE45" s="100"/>
      <c r="AF45" s="100"/>
      <c r="AG45" s="100"/>
      <c r="AH45" s="100"/>
      <c r="AI45" s="100"/>
      <c r="AJ45" s="100"/>
      <c r="AK45" s="100"/>
      <c r="AL45" s="100"/>
    </row>
    <row r="46" spans="1:38" ht="23.25" customHeight="1">
      <c r="A46" s="100"/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  <c r="Q46" s="100"/>
      <c r="R46" s="100"/>
      <c r="S46" s="100"/>
      <c r="Y46" s="100"/>
      <c r="Z46" s="100"/>
      <c r="AA46" s="100"/>
      <c r="AB46" s="100"/>
      <c r="AC46" s="100"/>
      <c r="AD46" s="100"/>
      <c r="AE46" s="100"/>
      <c r="AF46" s="100"/>
      <c r="AG46" s="100"/>
      <c r="AH46" s="100"/>
      <c r="AI46" s="100"/>
      <c r="AJ46" s="100"/>
      <c r="AK46" s="100"/>
      <c r="AL46" s="100"/>
    </row>
    <row r="47" spans="1:38" ht="23.25" customHeight="1">
      <c r="A47" s="100"/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100"/>
      <c r="Y47" s="100"/>
      <c r="Z47" s="100"/>
      <c r="AA47" s="100"/>
      <c r="AB47" s="100"/>
      <c r="AC47" s="100"/>
      <c r="AD47" s="100"/>
      <c r="AE47" s="100"/>
      <c r="AF47" s="100"/>
      <c r="AG47" s="100"/>
      <c r="AH47" s="100"/>
      <c r="AI47" s="100"/>
      <c r="AJ47" s="100"/>
      <c r="AK47" s="100"/>
      <c r="AL47" s="100"/>
    </row>
    <row r="48" spans="1:38" ht="23.25" customHeight="1">
      <c r="A48" s="100"/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Y48" s="100"/>
      <c r="Z48" s="100"/>
      <c r="AA48" s="100"/>
      <c r="AB48" s="100"/>
      <c r="AC48" s="100"/>
      <c r="AD48" s="100"/>
      <c r="AE48" s="100"/>
      <c r="AF48" s="100"/>
      <c r="AG48" s="100"/>
      <c r="AH48" s="100"/>
      <c r="AI48" s="100"/>
      <c r="AJ48" s="100"/>
      <c r="AK48" s="100"/>
      <c r="AL48" s="100"/>
    </row>
    <row r="49" spans="1:36">
      <c r="A49" s="2"/>
      <c r="B49" s="2"/>
      <c r="C49" s="2"/>
      <c r="D49" s="2"/>
      <c r="E49" s="2"/>
      <c r="F49" s="2"/>
      <c r="G49"/>
      <c r="H49"/>
      <c r="I49"/>
      <c r="J49"/>
      <c r="K49"/>
      <c r="L49"/>
      <c r="M49"/>
      <c r="AD49" s="2"/>
      <c r="AE49" s="2"/>
      <c r="AF49" s="2"/>
      <c r="AG49" s="2"/>
      <c r="AH49" s="2"/>
      <c r="AI49" s="2"/>
      <c r="AJ49" s="2"/>
    </row>
    <row r="50" spans="1:36">
      <c r="A50" s="2"/>
      <c r="B50" s="2"/>
      <c r="C50" s="2"/>
      <c r="D50" s="2"/>
      <c r="E50" s="2"/>
      <c r="F50" s="2"/>
      <c r="G50"/>
      <c r="H50"/>
      <c r="I50"/>
      <c r="J50"/>
      <c r="K50"/>
      <c r="L50"/>
      <c r="M50"/>
      <c r="AD50" s="2"/>
      <c r="AE50" s="2"/>
      <c r="AF50" s="2"/>
      <c r="AG50" s="2"/>
      <c r="AH50" s="2"/>
      <c r="AI50" s="2"/>
      <c r="AJ50" s="2"/>
    </row>
    <row r="51" spans="1:36">
      <c r="A51" s="2"/>
      <c r="B51" s="2"/>
      <c r="C51" s="2"/>
      <c r="D51" s="2"/>
      <c r="E51" s="2"/>
      <c r="F51" s="2"/>
      <c r="G51"/>
      <c r="H51"/>
      <c r="I51"/>
      <c r="J51"/>
      <c r="K51"/>
      <c r="L51"/>
      <c r="M51"/>
      <c r="AD51" s="2"/>
      <c r="AE51" s="2"/>
      <c r="AF51" s="2"/>
      <c r="AG51" s="2"/>
      <c r="AH51" s="2"/>
      <c r="AI51" s="2"/>
      <c r="AJ51" s="2"/>
    </row>
    <row r="52" spans="1:36">
      <c r="A52" s="2"/>
      <c r="B52" s="2"/>
      <c r="C52" s="2"/>
      <c r="D52" s="2"/>
      <c r="E52" s="2"/>
      <c r="F52" s="2"/>
      <c r="G52"/>
      <c r="H52"/>
      <c r="I52"/>
      <c r="J52"/>
      <c r="K52"/>
      <c r="L52"/>
      <c r="M52"/>
      <c r="AD52" s="2"/>
      <c r="AE52" s="2"/>
      <c r="AF52" s="2"/>
      <c r="AG52" s="2"/>
      <c r="AH52" s="2"/>
      <c r="AI52" s="2"/>
      <c r="AJ52" s="2"/>
    </row>
    <row r="53" spans="1:36">
      <c r="A53" s="2"/>
      <c r="B53" s="2"/>
      <c r="C53" s="2"/>
      <c r="D53" s="2"/>
      <c r="E53" s="2"/>
      <c r="F53" s="2"/>
      <c r="G53"/>
      <c r="H53"/>
      <c r="I53"/>
      <c r="J53"/>
      <c r="K53"/>
      <c r="L53"/>
      <c r="M53"/>
      <c r="AD53" s="2"/>
      <c r="AE53" s="2"/>
      <c r="AF53" s="2"/>
      <c r="AG53" s="2"/>
      <c r="AH53" s="2"/>
      <c r="AI53" s="2"/>
      <c r="AJ53" s="2"/>
    </row>
    <row r="54" spans="1:36">
      <c r="A54" s="2"/>
      <c r="B54" s="2"/>
      <c r="C54" s="2"/>
      <c r="D54" s="2"/>
      <c r="E54" s="2"/>
      <c r="F54" s="2"/>
      <c r="G54"/>
      <c r="H54"/>
      <c r="I54"/>
      <c r="J54"/>
      <c r="K54"/>
      <c r="L54"/>
      <c r="M54"/>
      <c r="AD54" s="2"/>
      <c r="AE54" s="2"/>
      <c r="AF54" s="2"/>
      <c r="AG54" s="2"/>
      <c r="AH54" s="2"/>
      <c r="AI54" s="2"/>
      <c r="AJ54" s="2"/>
    </row>
    <row r="55" spans="1:36">
      <c r="A55" s="2"/>
      <c r="B55" s="2"/>
      <c r="C55" s="2"/>
      <c r="D55" s="2"/>
      <c r="E55" s="2"/>
      <c r="F55" s="2"/>
      <c r="G55"/>
      <c r="H55"/>
      <c r="I55"/>
      <c r="J55"/>
      <c r="K55"/>
      <c r="L55"/>
      <c r="M55"/>
      <c r="AD55" s="2"/>
      <c r="AE55" s="2"/>
      <c r="AF55" s="2"/>
      <c r="AG55" s="2"/>
      <c r="AH55" s="2"/>
      <c r="AI55" s="2"/>
      <c r="AJ55" s="2"/>
    </row>
    <row r="56" spans="1:36">
      <c r="M56" s="3"/>
      <c r="N56" s="3"/>
      <c r="O56" s="3"/>
      <c r="P56" s="3"/>
      <c r="Q56" s="3"/>
    </row>
  </sheetData>
  <mergeCells count="14">
    <mergeCell ref="T2:X2"/>
    <mergeCell ref="T3:X3"/>
    <mergeCell ref="D6:F6"/>
    <mergeCell ref="B6:C6"/>
    <mergeCell ref="B5:F5"/>
    <mergeCell ref="B4:F4"/>
    <mergeCell ref="H6:I6"/>
    <mergeCell ref="J6:L6"/>
    <mergeCell ref="N6:O6"/>
    <mergeCell ref="P6:R6"/>
    <mergeCell ref="H4:L4"/>
    <mergeCell ref="N4:R4"/>
    <mergeCell ref="H5:L5"/>
    <mergeCell ref="N5:R5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5</vt:i4>
      </vt:variant>
    </vt:vector>
  </HeadingPairs>
  <TitlesOfParts>
    <vt:vector size="14" baseType="lpstr">
      <vt:lpstr>Data Record (Lenght)</vt:lpstr>
      <vt:lpstr>Data Record (angle)</vt:lpstr>
      <vt:lpstr>Certificate</vt:lpstr>
      <vt:lpstr>Report</vt:lpstr>
      <vt:lpstr>Result (Lenght)</vt:lpstr>
      <vt:lpstr>Result (Angle)</vt:lpstr>
      <vt:lpstr>Uncertainty Budget (Length)</vt:lpstr>
      <vt:lpstr>Uncertainty Budget (Angle)</vt:lpstr>
      <vt:lpstr>Uncert of STD</vt:lpstr>
      <vt:lpstr>Certificate!Print_Area</vt:lpstr>
      <vt:lpstr>'Data Record (angle)'!Print_Area</vt:lpstr>
      <vt:lpstr>'Data Record (Lenght)'!Print_Area</vt:lpstr>
      <vt:lpstr>'Result (Angle)'!Print_Area</vt:lpstr>
      <vt:lpstr>'Result (Lenght)'!Print_Area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Nathaphol Boonmee</dc:creator>
  <cp:lastModifiedBy>ภควดี ลักษมีวงศ์</cp:lastModifiedBy>
  <cp:lastPrinted>2016-08-13T15:05:56Z</cp:lastPrinted>
  <dcterms:created xsi:type="dcterms:W3CDTF">2015-10-01T03:04:34Z</dcterms:created>
  <dcterms:modified xsi:type="dcterms:W3CDTF">2017-08-22T06:58:46Z</dcterms:modified>
</cp:coreProperties>
</file>