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31-49\"/>
    </mc:Choice>
  </mc:AlternateContent>
  <bookViews>
    <workbookView xWindow="480" yWindow="645" windowWidth="14355" windowHeight="7965" activeTab="4"/>
  </bookViews>
  <sheets>
    <sheet name="Data Record" sheetId="11" r:id="rId1"/>
    <sheet name="Certificate" sheetId="16" r:id="rId2"/>
    <sheet name="Report" sheetId="17" r:id="rId3"/>
    <sheet name="Result" sheetId="18" r:id="rId4"/>
    <sheet name="Uncertainty Budget" sheetId="19" r:id="rId5"/>
    <sheet name="Cert of STD" sheetId="14" r:id="rId6"/>
  </sheets>
  <definedNames>
    <definedName name="_xlnm.Print_Area" localSheetId="1">Certificate!$A$1:$U$43</definedName>
    <definedName name="_xlnm.Print_Area" localSheetId="0">'Data Record'!$A$1:$Y$38</definedName>
    <definedName name="_xlnm.Print_Area" localSheetId="2">Report!$A$1:$V$16</definedName>
    <definedName name="_xlnm.Print_Area" localSheetId="3">Result!$A$1:$V$25</definedName>
  </definedNames>
  <calcPr calcId="162913"/>
</workbook>
</file>

<file path=xl/calcChain.xml><?xml version="1.0" encoding="utf-8"?>
<calcChain xmlns="http://schemas.openxmlformats.org/spreadsheetml/2006/main">
  <c r="O8" i="19" l="1"/>
  <c r="O9" i="19"/>
  <c r="O10" i="19"/>
  <c r="O11" i="19"/>
  <c r="O12" i="19"/>
  <c r="O13" i="19"/>
  <c r="O14" i="19"/>
  <c r="O15" i="19"/>
  <c r="O16" i="19"/>
  <c r="O7" i="19"/>
  <c r="N8" i="19"/>
  <c r="N9" i="19"/>
  <c r="N10" i="19"/>
  <c r="N11" i="19"/>
  <c r="N12" i="19"/>
  <c r="N13" i="19"/>
  <c r="N14" i="19"/>
  <c r="N15" i="19"/>
  <c r="N16" i="19"/>
  <c r="N7" i="19"/>
  <c r="V18" i="11"/>
  <c r="V20" i="11"/>
  <c r="V22" i="11"/>
  <c r="V24" i="11"/>
  <c r="V26" i="11"/>
  <c r="V28" i="11"/>
  <c r="V30" i="11"/>
  <c r="V32" i="11"/>
  <c r="V34" i="11"/>
  <c r="V16" i="11"/>
  <c r="O18" i="11"/>
  <c r="O20" i="11"/>
  <c r="O22" i="11"/>
  <c r="O24" i="11"/>
  <c r="O26" i="11"/>
  <c r="O28" i="11"/>
  <c r="O30" i="11"/>
  <c r="O32" i="11"/>
  <c r="O34" i="11"/>
  <c r="O16" i="11"/>
  <c r="J7" i="16" l="1"/>
  <c r="D19" i="18"/>
  <c r="D18" i="18"/>
  <c r="D17" i="18"/>
  <c r="D16" i="18"/>
  <c r="D15" i="18"/>
  <c r="D14" i="18"/>
  <c r="D13" i="18"/>
  <c r="D12" i="18"/>
  <c r="D11" i="18"/>
  <c r="D10" i="18"/>
  <c r="J7" i="19"/>
  <c r="B16" i="19"/>
  <c r="H16" i="19"/>
  <c r="I16" i="19" s="1"/>
  <c r="B15" i="19"/>
  <c r="H15" i="19" s="1"/>
  <c r="I15" i="19"/>
  <c r="B14" i="19"/>
  <c r="H14" i="19"/>
  <c r="I14" i="19" s="1"/>
  <c r="B13" i="19"/>
  <c r="H13" i="19" s="1"/>
  <c r="I13" i="19"/>
  <c r="B12" i="19"/>
  <c r="B11" i="19"/>
  <c r="H11" i="19" s="1"/>
  <c r="I11" i="19" s="1"/>
  <c r="B10" i="19"/>
  <c r="B9" i="19"/>
  <c r="H9" i="19" s="1"/>
  <c r="B8" i="19"/>
  <c r="B7" i="19"/>
  <c r="H7" i="19" s="1"/>
  <c r="I7" i="19" s="1"/>
  <c r="I35" i="11"/>
  <c r="K35" i="11"/>
  <c r="M35" i="11" s="1"/>
  <c r="I34" i="11"/>
  <c r="I33" i="11"/>
  <c r="K33" i="11"/>
  <c r="I32" i="11"/>
  <c r="I31" i="11"/>
  <c r="K31" i="11" s="1"/>
  <c r="M31" i="11" s="1"/>
  <c r="I30" i="11"/>
  <c r="I29" i="11"/>
  <c r="K29" i="11"/>
  <c r="M29" i="11" s="1"/>
  <c r="I28" i="11"/>
  <c r="I27" i="11"/>
  <c r="K27" i="11"/>
  <c r="M27" i="11" s="1"/>
  <c r="I26" i="11"/>
  <c r="I25" i="11"/>
  <c r="K25" i="11"/>
  <c r="M25" i="11" s="1"/>
  <c r="I24" i="11"/>
  <c r="I23" i="11"/>
  <c r="K23" i="11"/>
  <c r="I22" i="11"/>
  <c r="I21" i="11"/>
  <c r="K21" i="11" s="1"/>
  <c r="M21" i="11"/>
  <c r="I20" i="11"/>
  <c r="I19" i="11"/>
  <c r="K19" i="11" s="1"/>
  <c r="M19" i="11" s="1"/>
  <c r="I18" i="11"/>
  <c r="I17" i="11"/>
  <c r="K17" i="11" s="1"/>
  <c r="I16" i="11"/>
  <c r="K34" i="11"/>
  <c r="M34" i="11" s="1"/>
  <c r="D16" i="19"/>
  <c r="E16" i="19" s="1"/>
  <c r="K32" i="11"/>
  <c r="K28" i="11"/>
  <c r="M28" i="11" s="1"/>
  <c r="K22" i="11"/>
  <c r="K20" i="11"/>
  <c r="M20" i="11" s="1"/>
  <c r="K18" i="11"/>
  <c r="M18" i="11"/>
  <c r="K16" i="11"/>
  <c r="M16" i="11"/>
  <c r="M17" i="11"/>
  <c r="H12" i="19"/>
  <c r="I12" i="19"/>
  <c r="H10" i="19"/>
  <c r="I10" i="19"/>
  <c r="I9" i="19"/>
  <c r="H8" i="19"/>
  <c r="I8" i="19"/>
  <c r="E15" i="14"/>
  <c r="E14" i="14"/>
  <c r="J13" i="14"/>
  <c r="E13" i="14"/>
  <c r="J12" i="14"/>
  <c r="E12" i="14"/>
  <c r="J11" i="14"/>
  <c r="E11" i="14"/>
  <c r="J10" i="14"/>
  <c r="E10" i="14"/>
  <c r="J9" i="14"/>
  <c r="E9" i="14"/>
  <c r="J8" i="14"/>
  <c r="E8" i="14"/>
  <c r="F16" i="19"/>
  <c r="G16" i="19" s="1"/>
  <c r="J7" i="14"/>
  <c r="E7" i="14"/>
  <c r="J6" i="14"/>
  <c r="E6" i="14"/>
  <c r="J5" i="14"/>
  <c r="E5" i="14"/>
  <c r="J19" i="16"/>
  <c r="J20" i="16" s="1"/>
  <c r="J18" i="16"/>
  <c r="J16" i="16"/>
  <c r="J15" i="16"/>
  <c r="J14" i="16"/>
  <c r="J13" i="16"/>
  <c r="J12" i="16"/>
  <c r="J5" i="16"/>
  <c r="H5" i="17" s="1"/>
  <c r="G5" i="18" s="1"/>
  <c r="P39" i="16"/>
  <c r="F38" i="16"/>
  <c r="F10" i="19"/>
  <c r="G10" i="19"/>
  <c r="F8" i="19"/>
  <c r="G8" i="19"/>
  <c r="F9" i="19"/>
  <c r="G9" i="19"/>
  <c r="F7" i="19"/>
  <c r="G7" i="19"/>
  <c r="F14" i="19"/>
  <c r="G14" i="19"/>
  <c r="F12" i="19"/>
  <c r="G12" i="19"/>
  <c r="F15" i="19"/>
  <c r="G15" i="19"/>
  <c r="F13" i="19"/>
  <c r="G13" i="19"/>
  <c r="F11" i="19"/>
  <c r="G11" i="19"/>
  <c r="H10" i="18"/>
  <c r="M23" i="11"/>
  <c r="M33" i="11"/>
  <c r="H12" i="18"/>
  <c r="S20" i="11"/>
  <c r="L12" i="18" s="1"/>
  <c r="D9" i="19"/>
  <c r="E9" i="19" s="1"/>
  <c r="S16" i="11"/>
  <c r="L10" i="18" s="1"/>
  <c r="M9" i="19" l="1"/>
  <c r="M16" i="19"/>
  <c r="S34" i="11"/>
  <c r="L19" i="18" s="1"/>
  <c r="H19" i="18"/>
  <c r="M22" i="11"/>
  <c r="M32" i="11"/>
  <c r="D15" i="19" s="1"/>
  <c r="E15" i="19" s="1"/>
  <c r="K26" i="11"/>
  <c r="J8" i="19"/>
  <c r="K7" i="19"/>
  <c r="D13" i="19"/>
  <c r="E13" i="19" s="1"/>
  <c r="D10" i="19"/>
  <c r="E10" i="19" s="1"/>
  <c r="D7" i="19"/>
  <c r="E7" i="19" s="1"/>
  <c r="D8" i="19"/>
  <c r="E8" i="19" s="1"/>
  <c r="K30" i="11"/>
  <c r="M30" i="11" s="1"/>
  <c r="K24" i="11"/>
  <c r="M24" i="11" s="1"/>
  <c r="D11" i="19"/>
  <c r="E11" i="19" s="1"/>
  <c r="S28" i="11" l="1"/>
  <c r="L16" i="18" s="1"/>
  <c r="H16" i="18"/>
  <c r="M11" i="19"/>
  <c r="L7" i="19"/>
  <c r="M7" i="19"/>
  <c r="M10" i="19"/>
  <c r="M13" i="19"/>
  <c r="J9" i="19"/>
  <c r="K8" i="19"/>
  <c r="L8" i="19" s="1"/>
  <c r="H18" i="18"/>
  <c r="S32" i="11"/>
  <c r="L18" i="18" s="1"/>
  <c r="H13" i="18"/>
  <c r="S22" i="11"/>
  <c r="L13" i="18" s="1"/>
  <c r="S24" i="11"/>
  <c r="L14" i="18" s="1"/>
  <c r="H14" i="18"/>
  <c r="M8" i="19"/>
  <c r="S18" i="11"/>
  <c r="L11" i="18" s="1"/>
  <c r="H11" i="18"/>
  <c r="D14" i="19"/>
  <c r="E14" i="19" s="1"/>
  <c r="M26" i="11"/>
  <c r="D12" i="19" s="1"/>
  <c r="E12" i="19" s="1"/>
  <c r="M15" i="19"/>
  <c r="P8" i="19" l="1"/>
  <c r="P11" i="18" s="1"/>
  <c r="S26" i="11"/>
  <c r="L15" i="18" s="1"/>
  <c r="H15" i="18"/>
  <c r="M14" i="19"/>
  <c r="M12" i="19"/>
  <c r="S30" i="11"/>
  <c r="L17" i="18" s="1"/>
  <c r="H17" i="18"/>
  <c r="J10" i="19"/>
  <c r="K9" i="19"/>
  <c r="L9" i="19" s="1"/>
  <c r="P7" i="19"/>
  <c r="P10" i="18" s="1"/>
  <c r="P9" i="19" l="1"/>
  <c r="P12" i="18" s="1"/>
  <c r="J11" i="19"/>
  <c r="K10" i="19"/>
  <c r="L10" i="19" s="1"/>
  <c r="P10" i="19" l="1"/>
  <c r="P13" i="18" s="1"/>
  <c r="K11" i="19"/>
  <c r="L11" i="19" s="1"/>
  <c r="J12" i="19"/>
  <c r="J13" i="19" l="1"/>
  <c r="K12" i="19"/>
  <c r="L12" i="19" s="1"/>
  <c r="P11" i="19"/>
  <c r="P14" i="18" s="1"/>
  <c r="P12" i="19" l="1"/>
  <c r="P15" i="18" s="1"/>
  <c r="J14" i="19"/>
  <c r="K13" i="19"/>
  <c r="L13" i="19" s="1"/>
  <c r="P13" i="19" l="1"/>
  <c r="P16" i="18" s="1"/>
  <c r="J15" i="19"/>
  <c r="K14" i="19"/>
  <c r="L14" i="19" s="1"/>
  <c r="P14" i="19" l="1"/>
  <c r="P17" i="18" s="1"/>
  <c r="J16" i="19"/>
  <c r="K16" i="19" s="1"/>
  <c r="L16" i="19" s="1"/>
  <c r="K15" i="19"/>
  <c r="L15" i="19" s="1"/>
  <c r="P15" i="19" l="1"/>
  <c r="P18" i="18" s="1"/>
  <c r="P16" i="19"/>
  <c r="P19" i="18" s="1"/>
</calcChain>
</file>

<file path=xl/comments1.xml><?xml version="1.0" encoding="utf-8"?>
<comments xmlns="http://schemas.openxmlformats.org/spreadsheetml/2006/main">
  <authors>
    <author>Nathaphol Boonmee</author>
  </authors>
  <commentList>
    <comment ref="O39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
3D Vision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<sst xmlns="http://schemas.openxmlformats.org/spreadsheetml/2006/main" count="212" uniqueCount="117">
  <si>
    <t>SP METROLOGY SYSTEM THAILAND</t>
  </si>
  <si>
    <t>Model :</t>
  </si>
  <si>
    <t>ID No :</t>
  </si>
  <si>
    <t>Calibrated By :</t>
  </si>
  <si>
    <t>Value</t>
  </si>
  <si>
    <t>Unit :</t>
  </si>
  <si>
    <t>Average</t>
  </si>
  <si>
    <t>Nominal Value</t>
  </si>
  <si>
    <t>Repeatability</t>
  </si>
  <si>
    <t>Uc</t>
  </si>
  <si>
    <t>Ui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</si>
  <si>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</si>
  <si>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mm</t>
  </si>
  <si>
    <t>Due Date</t>
  </si>
  <si>
    <t>Temperature Effect</t>
  </si>
  <si>
    <t>Referance Standard :</t>
  </si>
  <si>
    <t>Certificate of Calibration</t>
  </si>
  <si>
    <t>Certificate Number</t>
  </si>
  <si>
    <t>:</t>
  </si>
  <si>
    <t>Customer</t>
  </si>
  <si>
    <t>SP METROLOGY SYSTEM (THAILAND) CO.,LTD.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</si>
  <si>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</si>
  <si>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</si>
  <si>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</si>
  <si>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</si>
  <si>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</si>
  <si>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</si>
  <si>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</si>
  <si>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</si>
  <si>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</si>
  <si>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</si>
  <si>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± 1 °C</t>
  </si>
  <si>
    <t>Relative Humidity</t>
  </si>
  <si>
    <t>± 15 %</t>
  </si>
  <si>
    <t>Location of Calibration</t>
  </si>
  <si>
    <t>In-Lab</t>
  </si>
  <si>
    <t>Method of Calibration</t>
  </si>
  <si>
    <t>Date of Issue :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</si>
  <si>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</si>
  <si>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</si>
  <si>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</si>
  <si>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</si>
  <si>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</si>
  <si>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</si>
  <si>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</si>
  <si>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</si>
  <si>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</si>
  <si>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</si>
  <si>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Error</t>
  </si>
  <si>
    <t>Measurement Uncertainty</t>
  </si>
  <si>
    <t xml:space="preserve">The reported uncertainty of measurement is the expanded uncertainty obtained by multiplying the </t>
  </si>
  <si>
    <t>- End of Certificate -</t>
  </si>
  <si>
    <t>Location</t>
  </si>
  <si>
    <t>Equipment Name :</t>
  </si>
  <si>
    <r>
      <t>Page :</t>
    </r>
    <r>
      <rPr>
        <sz val="10"/>
        <rFont val="Gulim"/>
        <family val="2"/>
      </rPr>
      <t xml:space="preserve"> 1 of 3</t>
    </r>
  </si>
  <si>
    <t xml:space="preserve">20 °C   </t>
  </si>
  <si>
    <t xml:space="preserve">This certifies that the above instrument was calibrated in compliance with the calibration system </t>
  </si>
  <si>
    <t>requirement of ISO/IEC  17025:2005 in accordance with reference procedure. standards used to perform this</t>
  </si>
  <si>
    <t>calibration  are certified by to NIST or equivalent, National metrology institute, Natural physical constants,</t>
  </si>
  <si>
    <t>consensus standards. the result reported herein apply only to the calibration of the item described above.</t>
  </si>
  <si>
    <t xml:space="preserve">all calibrations are performed manufacture's specifications, full, without the expressed written consent of </t>
  </si>
  <si>
    <t>Mr.Sombut Srikampa</t>
  </si>
  <si>
    <t xml:space="preserve">SP Metrology System (Thailand). </t>
  </si>
  <si>
    <t>Mr. Natthaphol Boonmee</t>
  </si>
  <si>
    <t>Mr. Vichan Ananta</t>
  </si>
  <si>
    <t>Mr.Kittikorn Kingmali</t>
  </si>
  <si>
    <t>Mr.Chainarong  Matchayamat</t>
  </si>
  <si>
    <t>Ms. Arunkamon Raramanus</t>
  </si>
  <si>
    <r>
      <t>Calibrated by :</t>
    </r>
    <r>
      <rPr>
        <sz val="10"/>
        <rFont val="Gulim"/>
        <family val="2"/>
      </rPr>
      <t xml:space="preserve"> </t>
    </r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</si>
  <si>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</si>
  <si>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</si>
  <si>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</si>
  <si>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</si>
  <si>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</si>
  <si>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</si>
  <si>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</si>
  <si>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</si>
  <si>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</si>
  <si>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</si>
  <si>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</si>
  <si>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</si>
  <si>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</si>
  <si>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</si>
  <si>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Overall Inspection</t>
  </si>
  <si>
    <t>Good</t>
  </si>
  <si>
    <t>Not Good</t>
  </si>
  <si>
    <t>Due Date :</t>
  </si>
  <si>
    <t>SPR15120012-1</t>
  </si>
  <si>
    <t>Uncertainty Budget of Chamfer Gauge</t>
  </si>
  <si>
    <t>Uncert of 3D Vision</t>
  </si>
  <si>
    <t xml:space="preserve">Resolution of 3D Vision </t>
  </si>
  <si>
    <t>Certificate of Calibration (3D)</t>
  </si>
  <si>
    <t>SP-SD-005</t>
  </si>
  <si>
    <t>X - Axis</t>
  </si>
  <si>
    <t>Y - Axis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</si>
  <si>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</si>
  <si>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</si>
  <si>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</si>
  <si>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</si>
  <si>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t>(µm)</t>
  </si>
  <si>
    <t>Mitutoyo</t>
  </si>
  <si>
    <t>Charmfer Gauge</t>
  </si>
  <si>
    <t>Reference Standards</t>
  </si>
  <si>
    <t>3D Vision Measuring Machine</t>
  </si>
  <si>
    <t>D3020-T</t>
  </si>
  <si>
    <t>MTO 150453-1</t>
  </si>
  <si>
    <r>
      <t>Page :</t>
    </r>
    <r>
      <rPr>
        <sz val="10"/>
        <rFont val="Gulim"/>
        <family val="2"/>
      </rPr>
      <t xml:space="preserve"> 2 of 3</t>
    </r>
  </si>
  <si>
    <t>Nominal 
Value</t>
  </si>
  <si>
    <t>Uncertainty 
( ±  ) µm</t>
  </si>
  <si>
    <t>STD 
Reading</t>
  </si>
  <si>
    <t xml:space="preserve">     standard uncertainty with the coverage factor k = 2.00, providing a level of confidence approximately 95 %</t>
  </si>
  <si>
    <t xml:space="preserve"> 
Positions</t>
  </si>
  <si>
    <t>Standard Reading</t>
  </si>
  <si>
    <t>L1</t>
  </si>
  <si>
    <t>L2</t>
  </si>
  <si>
    <t>Nominal
Value</t>
  </si>
  <si>
    <r>
      <t xml:space="preserve">   Page :</t>
    </r>
    <r>
      <rPr>
        <sz val="10"/>
        <rFont val="Gulim"/>
        <family val="2"/>
      </rPr>
      <t xml:space="preserve"> 3 of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</si>
</sst>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&quot;-&quot;??_);_(@_)"/>
    <numFmt numFmtId="165" formatCode="dd\ mmmm\ yyyy"/>
    <numFmt numFmtId="166" formatCode="[$-1010409]d\ mmmm\ yyyy;@"/>
    <numFmt numFmtId="167" formatCode="0.0"/>
    <numFmt numFmtId="168" formatCode="0.0000"/>
    <numFmt numFmtId="169" formatCode="0.000"/>
    <numFmt numFmtId="170" formatCode="0.0E+00"/>
    <numFmt numFmtId="171" formatCode="[$-809]dd\ mmmm\ yyyy;@"/>
    <numFmt numFmtId="172" formatCode="0.00000"/>
    <numFmt numFmtId="173" formatCode="[$-409]d\-mmm\-yyyy;@"/>
    <numFmt numFmtId="174" formatCode="0.000000"/>
    <numFmt numFmtId="175" formatCode="0.0000000"/>
    <numFmt numFmtId="176" formatCode="[$-409]d\-mmm\-yy;@"/>
  </numFmts>
  <fonts count="62">
    <font>
      <sz val="11"/>
      <color theme="1"/>
      <name val="Calibri"/>
      <family val="2"/>
      <charset val="222"/>
      <scheme val="minor"/>
    </font>
    <font>
      <sz val="12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sz val="9"/>
      <name val="Gulim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6"/>
      <name val="Angsana New"/>
      <family val="1"/>
    </font>
    <font>
      <sz val="18"/>
      <name val="Angsana New"/>
      <family val="1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8"/>
      <color indexed="20"/>
      <name val="Arial"/>
      <family val="2"/>
    </font>
    <font>
      <b/>
      <sz val="9"/>
      <name val="Gulim"/>
      <family val="2"/>
    </font>
    <font>
      <sz val="10"/>
      <color indexed="10"/>
      <name val="Gulim"/>
      <family val="2"/>
    </font>
    <font>
      <b/>
      <sz val="18"/>
      <name val="Arial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1"/>
      <name val="Gill Sans MT"/>
      <family val="2"/>
    </font>
    <font>
      <b/>
      <sz val="12"/>
      <name val="Gulim"/>
      <family val="2"/>
    </font>
    <font>
      <sz val="10"/>
      <name val="Calibri"/>
      <family val="2"/>
    </font>
    <font>
      <sz val="9"/>
      <color indexed="8"/>
      <name val="Gulim"/>
      <family val="2"/>
    </font>
    <font>
      <b/>
      <sz val="26"/>
      <name val="Gulim"/>
      <family val="2"/>
    </font>
    <font>
      <vertAlign val="superscript"/>
      <sz val="9"/>
      <color indexed="8"/>
      <name val="Gulim"/>
      <family val="2"/>
    </font>
    <font>
      <b/>
      <sz val="12"/>
      <name val="Cordia New"/>
      <family val="2"/>
    </font>
    <font>
      <sz val="10"/>
      <name val="Arial"/>
      <family val="2"/>
    </font>
    <font>
      <vertAlign val="subscript"/>
      <sz val="1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b/>
      <sz val="18"/>
      <name val="Gulim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color theme="1"/>
      <name val="Gulim"/>
      <family val="2"/>
    </font>
    <font>
      <sz val="9"/>
      <color theme="1"/>
      <name val="Gulim"/>
      <family val="2"/>
    </font>
    <font>
      <b/>
      <sz val="10"/>
      <color theme="1"/>
      <name val="Gulim"/>
      <family val="2"/>
    </font>
    <font>
      <sz val="14"/>
      <color theme="1"/>
      <name val="Calibri"/>
      <family val="2"/>
      <scheme val="minor"/>
    </font>
    <font>
      <sz val="14"/>
      <color theme="1"/>
      <name val="Cordia New"/>
      <family val="2"/>
    </font>
    <font>
      <b/>
      <sz val="10"/>
      <color theme="0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sz val="12"/>
      <color rgb="FF0070C0"/>
      <name val="Cordia New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4"/>
      <color rgb="FF0070C0"/>
      <name val="Cordia New"/>
      <family val="2"/>
    </font>
    <font>
      <b/>
      <sz val="14"/>
      <color theme="0"/>
      <name val="Cordia New"/>
      <family val="2"/>
    </font>
    <font>
      <b/>
      <sz val="18"/>
      <color rgb="FFFF0000"/>
      <name val="Angsana New"/>
      <family val="1"/>
    </font>
    <font>
      <b/>
      <sz val="18"/>
      <color rgb="FF002060"/>
      <name val="Angsana New"/>
      <family val="1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0" fillId="0" borderId="0"/>
    <xf numFmtId="0" fontId="4" fillId="0" borderId="0"/>
    <xf numFmtId="0" fontId="4" fillId="0" borderId="0"/>
    <xf numFmtId="0" fontId="3" fillId="0" borderId="0"/>
    <xf numFmtId="0" fontId="45" fillId="0" borderId="0"/>
    <xf numFmtId="0" fontId="45" fillId="0" borderId="0"/>
    <xf numFmtId="0" fontId="3" fillId="0" borderId="0"/>
  </cellStyleXfs>
  <cellXfs count="391">
    <xf numFmtId="0" fontId="0" fillId="0" borderId="0" xfId="0"/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49" fillId="0" borderId="0" xfId="0" applyFont="1" applyFill="1" applyBorder="1" applyAlignment="1">
      <alignment vertical="center"/>
    </xf>
    <xf numFmtId="0" fontId="49" fillId="0" borderId="0" xfId="0" applyFont="1" applyFill="1" applyBorder="1" applyAlignment="1">
      <alignment horizontal="center" vertical="center"/>
    </xf>
    <xf numFmtId="0" fontId="1" fillId="0" borderId="0" xfId="9" applyFont="1" applyAlignment="1">
      <alignment vertical="center"/>
    </xf>
    <xf numFmtId="0" fontId="47" fillId="0" borderId="0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left" vertical="center"/>
    </xf>
    <xf numFmtId="2" fontId="47" fillId="0" borderId="0" xfId="0" applyNumberFormat="1" applyFont="1" applyFill="1" applyBorder="1" applyAlignment="1">
      <alignment vertical="center"/>
    </xf>
    <xf numFmtId="0" fontId="3" fillId="0" borderId="0" xfId="9" applyFont="1" applyBorder="1" applyAlignment="1">
      <alignment vertical="center"/>
    </xf>
    <xf numFmtId="0" fontId="3" fillId="0" borderId="0" xfId="9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18" applyFont="1" applyAlignment="1" applyProtection="1">
      <alignment horizontal="center" vertical="center"/>
      <protection locked="0"/>
    </xf>
    <xf numFmtId="1" fontId="11" fillId="0" borderId="1" xfId="18" applyNumberFormat="1" applyFont="1" applyBorder="1" applyAlignment="1" applyProtection="1">
      <alignment horizontal="center" vertical="center"/>
      <protection locked="0"/>
    </xf>
    <xf numFmtId="0" fontId="11" fillId="3" borderId="2" xfId="18" applyFont="1" applyFill="1" applyBorder="1" applyAlignment="1" applyProtection="1">
      <alignment horizontal="right" vertical="center"/>
      <protection locked="0"/>
    </xf>
    <xf numFmtId="0" fontId="47" fillId="0" borderId="0" xfId="20" applyFont="1" applyFill="1" applyAlignment="1">
      <alignment vertical="center"/>
    </xf>
    <xf numFmtId="0" fontId="47" fillId="0" borderId="0" xfId="20" applyFont="1" applyFill="1" applyBorder="1" applyAlignment="1">
      <alignment vertical="center"/>
    </xf>
    <xf numFmtId="0" fontId="50" fillId="0" borderId="0" xfId="0" applyFont="1"/>
    <xf numFmtId="0" fontId="20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0" xfId="9" applyFont="1" applyAlignment="1">
      <alignment vertical="center"/>
    </xf>
    <xf numFmtId="0" fontId="24" fillId="0" borderId="0" xfId="9" applyFont="1" applyAlignment="1">
      <alignment horizontal="center" vertical="center"/>
    </xf>
    <xf numFmtId="0" fontId="25" fillId="0" borderId="0" xfId="9" applyFont="1" applyAlignment="1">
      <alignment vertical="center"/>
    </xf>
    <xf numFmtId="0" fontId="26" fillId="0" borderId="0" xfId="9" applyFont="1" applyBorder="1" applyAlignment="1">
      <alignment vertical="center"/>
    </xf>
    <xf numFmtId="0" fontId="27" fillId="0" borderId="0" xfId="9" applyFont="1" applyBorder="1" applyAlignment="1">
      <alignment vertical="center"/>
    </xf>
    <xf numFmtId="0" fontId="27" fillId="0" borderId="0" xfId="9" applyFont="1" applyAlignment="1">
      <alignment vertical="center"/>
    </xf>
    <xf numFmtId="0" fontId="28" fillId="0" borderId="0" xfId="9" applyFont="1" applyAlignment="1">
      <alignment horizontal="center" vertical="center"/>
    </xf>
    <xf numFmtId="0" fontId="2" fillId="0" borderId="0" xfId="9" applyFont="1" applyBorder="1" applyAlignment="1">
      <alignment vertical="center"/>
    </xf>
    <xf numFmtId="0" fontId="2" fillId="0" borderId="0" xfId="9" applyFont="1" applyAlignment="1">
      <alignment vertical="center"/>
    </xf>
    <xf numFmtId="0" fontId="26" fillId="0" borderId="0" xfId="9" applyFont="1" applyAlignment="1">
      <alignment vertical="center"/>
    </xf>
    <xf numFmtId="0" fontId="27" fillId="0" borderId="0" xfId="9" applyFont="1" applyBorder="1" applyAlignment="1">
      <alignment horizontal="center" vertical="center"/>
    </xf>
    <xf numFmtId="0" fontId="28" fillId="0" borderId="0" xfId="9" applyFont="1" applyBorder="1" applyAlignment="1">
      <alignment vertical="center"/>
    </xf>
    <xf numFmtId="0" fontId="26" fillId="0" borderId="0" xfId="2" applyFont="1" applyBorder="1" applyAlignment="1">
      <alignment vertical="center"/>
    </xf>
    <xf numFmtId="0" fontId="27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30" fillId="0" borderId="0" xfId="19" applyFont="1" applyBorder="1" applyAlignment="1">
      <alignment horizontal="left" vertical="center"/>
    </xf>
    <xf numFmtId="0" fontId="21" fillId="0" borderId="0" xfId="19" applyFont="1" applyBorder="1" applyAlignment="1">
      <alignment horizontal="left" vertical="center"/>
    </xf>
    <xf numFmtId="0" fontId="2" fillId="0" borderId="0" xfId="19" applyFont="1" applyBorder="1" applyAlignment="1">
      <alignment horizontal="left" vertical="center"/>
    </xf>
    <xf numFmtId="0" fontId="1" fillId="0" borderId="0" xfId="19" applyFont="1" applyBorder="1" applyAlignment="1">
      <alignment horizontal="left" vertical="center"/>
    </xf>
    <xf numFmtId="0" fontId="25" fillId="0" borderId="0" xfId="9" applyFont="1" applyBorder="1" applyAlignment="1">
      <alignment vertical="center"/>
    </xf>
    <xf numFmtId="0" fontId="26" fillId="0" borderId="3" xfId="9" applyFont="1" applyBorder="1" applyAlignment="1">
      <alignment vertical="center"/>
    </xf>
    <xf numFmtId="0" fontId="27" fillId="0" borderId="3" xfId="9" applyFont="1" applyBorder="1" applyAlignment="1">
      <alignment vertical="center"/>
    </xf>
    <xf numFmtId="0" fontId="27" fillId="0" borderId="3" xfId="9" applyFont="1" applyBorder="1" applyAlignment="1">
      <alignment horizontal="center" vertical="center"/>
    </xf>
    <xf numFmtId="0" fontId="31" fillId="0" borderId="3" xfId="9" applyFont="1" applyBorder="1" applyAlignment="1">
      <alignment vertical="center"/>
    </xf>
    <xf numFmtId="0" fontId="3" fillId="0" borderId="3" xfId="9" applyFont="1" applyBorder="1" applyAlignment="1">
      <alignment vertical="center"/>
    </xf>
    <xf numFmtId="0" fontId="2" fillId="0" borderId="3" xfId="9" applyFont="1" applyBorder="1" applyAlignment="1">
      <alignment vertical="center"/>
    </xf>
    <xf numFmtId="0" fontId="25" fillId="0" borderId="3" xfId="9" applyFont="1" applyBorder="1" applyAlignment="1">
      <alignment vertical="center"/>
    </xf>
    <xf numFmtId="0" fontId="1" fillId="0" borderId="0" xfId="9" applyFont="1" applyBorder="1" applyAlignment="1">
      <alignment vertical="center"/>
    </xf>
    <xf numFmtId="164" fontId="1" fillId="0" borderId="0" xfId="1" applyFont="1" applyFill="1" applyBorder="1" applyAlignment="1" applyProtection="1">
      <alignment vertical="center"/>
      <protection locked="0"/>
    </xf>
    <xf numFmtId="0" fontId="27" fillId="0" borderId="0" xfId="2" applyFont="1" applyBorder="1" applyAlignment="1">
      <alignment horizontal="center" vertical="center"/>
    </xf>
    <xf numFmtId="0" fontId="25" fillId="0" borderId="0" xfId="19" applyFont="1" applyBorder="1" applyAlignment="1">
      <alignment horizontal="left" vertical="center"/>
    </xf>
    <xf numFmtId="0" fontId="28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5" fillId="0" borderId="0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26" fillId="0" borderId="0" xfId="2" applyFont="1" applyBorder="1" applyAlignment="1">
      <alignment horizontal="left" vertical="center"/>
    </xf>
    <xf numFmtId="1" fontId="32" fillId="0" borderId="0" xfId="2" applyNumberFormat="1" applyFont="1" applyBorder="1" applyAlignment="1">
      <alignment horizontal="left" vertical="center"/>
    </xf>
    <xf numFmtId="0" fontId="27" fillId="0" borderId="0" xfId="9" applyFont="1" applyAlignment="1">
      <alignment horizontal="left" vertical="center"/>
    </xf>
    <xf numFmtId="0" fontId="27" fillId="0" borderId="0" xfId="2" applyFont="1" applyBorder="1" applyAlignment="1">
      <alignment horizontal="left" vertical="center"/>
    </xf>
    <xf numFmtId="0" fontId="31" fillId="0" borderId="0" xfId="9" applyFont="1" applyAlignment="1">
      <alignment vertical="center"/>
    </xf>
    <xf numFmtId="165" fontId="3" fillId="0" borderId="0" xfId="2" applyNumberFormat="1" applyFont="1" applyBorder="1" applyAlignment="1">
      <alignment horizontal="left" vertical="center"/>
    </xf>
    <xf numFmtId="0" fontId="31" fillId="0" borderId="0" xfId="2" applyFont="1" applyBorder="1" applyAlignment="1">
      <alignment vertical="center"/>
    </xf>
    <xf numFmtId="0" fontId="3" fillId="0" borderId="0" xfId="9" applyFont="1" applyAlignment="1">
      <alignment horizontal="center" vertical="center"/>
    </xf>
    <xf numFmtId="0" fontId="28" fillId="0" borderId="0" xfId="9" applyFont="1" applyAlignment="1">
      <alignment vertical="center"/>
    </xf>
    <xf numFmtId="0" fontId="47" fillId="0" borderId="0" xfId="9" applyFont="1" applyAlignment="1">
      <alignment vertical="center"/>
    </xf>
    <xf numFmtId="0" fontId="51" fillId="0" borderId="0" xfId="2" applyFont="1" applyBorder="1" applyAlignment="1">
      <alignment horizontal="left" vertical="center"/>
    </xf>
    <xf numFmtId="0" fontId="28" fillId="0" borderId="0" xfId="9" applyFont="1" applyBorder="1" applyAlignment="1">
      <alignment horizontal="center" vertical="center"/>
    </xf>
    <xf numFmtId="0" fontId="33" fillId="0" borderId="0" xfId="9" applyFont="1" applyAlignment="1">
      <alignment vertical="center"/>
    </xf>
    <xf numFmtId="0" fontId="33" fillId="0" borderId="0" xfId="9" applyFont="1" applyBorder="1" applyAlignment="1">
      <alignment vertical="center"/>
    </xf>
    <xf numFmtId="0" fontId="2" fillId="0" borderId="0" xfId="9" quotePrefix="1" applyFont="1" applyAlignment="1">
      <alignment vertical="center"/>
    </xf>
    <xf numFmtId="0" fontId="25" fillId="0" borderId="0" xfId="9" applyFont="1" applyAlignment="1">
      <alignment horizontal="center" vertical="center"/>
    </xf>
    <xf numFmtId="0" fontId="1" fillId="0" borderId="0" xfId="3" applyFont="1" applyBorder="1" applyAlignment="1">
      <alignment vertical="center"/>
    </xf>
    <xf numFmtId="0" fontId="2" fillId="0" borderId="0" xfId="9" applyFont="1" applyBorder="1" applyAlignment="1">
      <alignment horizontal="center" vertical="center"/>
    </xf>
    <xf numFmtId="0" fontId="25" fillId="0" borderId="0" xfId="9" applyFont="1" applyAlignment="1">
      <alignment horizontal="right" vertical="center"/>
    </xf>
    <xf numFmtId="2" fontId="25" fillId="0" borderId="0" xfId="2" applyNumberFormat="1" applyFont="1" applyBorder="1" applyAlignment="1">
      <alignment vertical="center"/>
    </xf>
    <xf numFmtId="0" fontId="34" fillId="0" borderId="0" xfId="9" applyFont="1" applyBorder="1" applyAlignment="1">
      <alignment vertical="center"/>
    </xf>
    <xf numFmtId="0" fontId="2" fillId="0" borderId="0" xfId="9" applyFont="1" applyAlignment="1">
      <alignment horizontal="center" vertical="center"/>
    </xf>
    <xf numFmtId="0" fontId="3" fillId="0" borderId="0" xfId="9" applyFont="1" applyBorder="1" applyAlignment="1">
      <alignment horizontal="center" vertical="center"/>
    </xf>
    <xf numFmtId="0" fontId="1" fillId="0" borderId="0" xfId="22" applyFont="1" applyBorder="1" applyAlignment="1">
      <alignment vertical="center"/>
    </xf>
    <xf numFmtId="0" fontId="2" fillId="0" borderId="0" xfId="9" quotePrefix="1" applyFont="1" applyBorder="1" applyAlignment="1">
      <alignment vertical="center"/>
    </xf>
    <xf numFmtId="0" fontId="3" fillId="0" borderId="0" xfId="9" quotePrefix="1" applyFont="1" applyBorder="1" applyAlignment="1">
      <alignment vertical="center"/>
    </xf>
    <xf numFmtId="165" fontId="25" fillId="0" borderId="0" xfId="9" applyNumberFormat="1" applyFont="1" applyBorder="1" applyAlignment="1">
      <alignment vertical="center"/>
    </xf>
    <xf numFmtId="1" fontId="25" fillId="0" borderId="0" xfId="2" applyNumberFormat="1" applyFont="1" applyBorder="1" applyAlignment="1">
      <alignment vertical="center"/>
    </xf>
    <xf numFmtId="165" fontId="3" fillId="0" borderId="0" xfId="9" applyNumberFormat="1" applyFont="1" applyBorder="1" applyAlignment="1">
      <alignment vertical="center"/>
    </xf>
    <xf numFmtId="0" fontId="1" fillId="0" borderId="0" xfId="9" quotePrefix="1" applyFont="1" applyBorder="1" applyAlignment="1">
      <alignment vertical="center" shrinkToFit="1"/>
    </xf>
    <xf numFmtId="0" fontId="3" fillId="0" borderId="0" xfId="2" applyNumberFormat="1" applyFont="1" applyBorder="1" applyAlignment="1">
      <alignment vertical="center"/>
    </xf>
    <xf numFmtId="0" fontId="3" fillId="0" borderId="0" xfId="2" applyNumberFormat="1" applyFont="1" applyAlignment="1">
      <alignment vertical="center"/>
    </xf>
    <xf numFmtId="0" fontId="29" fillId="0" borderId="0" xfId="2" applyNumberFormat="1" applyFont="1" applyBorder="1" applyAlignment="1">
      <alignment horizontal="left" vertical="center"/>
    </xf>
    <xf numFmtId="0" fontId="2" fillId="0" borderId="0" xfId="2" applyNumberFormat="1" applyFont="1" applyAlignment="1">
      <alignment vertical="center"/>
    </xf>
    <xf numFmtId="0" fontId="28" fillId="0" borderId="0" xfId="2" applyNumberFormat="1" applyFont="1" applyBorder="1" applyAlignment="1">
      <alignment vertical="center"/>
    </xf>
    <xf numFmtId="0" fontId="3" fillId="0" borderId="0" xfId="2" applyNumberFormat="1" applyFont="1" applyBorder="1" applyAlignment="1">
      <alignment horizontal="right" vertical="center"/>
    </xf>
    <xf numFmtId="0" fontId="35" fillId="0" borderId="0" xfId="17" applyFont="1" applyAlignment="1">
      <alignment vertical="center"/>
    </xf>
    <xf numFmtId="0" fontId="3" fillId="0" borderId="0" xfId="17" applyFont="1" applyAlignment="1">
      <alignment vertical="center"/>
    </xf>
    <xf numFmtId="0" fontId="3" fillId="0" borderId="0" xfId="17" applyFont="1" applyBorder="1" applyAlignment="1">
      <alignment vertical="center"/>
    </xf>
    <xf numFmtId="0" fontId="28" fillId="0" borderId="0" xfId="17" applyFont="1" applyBorder="1" applyAlignment="1">
      <alignment horizontal="right" vertical="center"/>
    </xf>
    <xf numFmtId="0" fontId="28" fillId="0" borderId="0" xfId="17" applyFont="1" applyBorder="1" applyAlignment="1">
      <alignment vertical="center"/>
    </xf>
    <xf numFmtId="0" fontId="35" fillId="0" borderId="0" xfId="17" applyFont="1" applyBorder="1" applyAlignment="1">
      <alignment vertical="center"/>
    </xf>
    <xf numFmtId="0" fontId="2" fillId="0" borderId="0" xfId="17" applyFont="1" applyAlignment="1">
      <alignment vertical="center"/>
    </xf>
    <xf numFmtId="0" fontId="3" fillId="0" borderId="0" xfId="17" applyFont="1" applyAlignment="1">
      <alignment horizontal="left" vertical="center"/>
    </xf>
    <xf numFmtId="2" fontId="3" fillId="0" borderId="0" xfId="17" applyNumberFormat="1" applyFont="1" applyAlignment="1">
      <alignment horizontal="left" vertical="center" shrinkToFit="1"/>
    </xf>
    <xf numFmtId="0" fontId="51" fillId="0" borderId="0" xfId="0" applyFont="1" applyBorder="1" applyAlignment="1">
      <alignment horizontal="left" vertical="center" shrinkToFit="1"/>
    </xf>
    <xf numFmtId="0" fontId="2" fillId="0" borderId="0" xfId="2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2" fontId="48" fillId="4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9" fillId="0" borderId="0" xfId="0" applyFont="1" applyFill="1" applyAlignment="1">
      <alignment vertical="center"/>
    </xf>
    <xf numFmtId="0" fontId="32" fillId="0" borderId="0" xfId="9" applyFont="1" applyBorder="1" applyAlignment="1">
      <alignment vertical="center"/>
    </xf>
    <xf numFmtId="0" fontId="32" fillId="0" borderId="0" xfId="9" applyFont="1" applyAlignment="1">
      <alignment vertical="center"/>
    </xf>
    <xf numFmtId="0" fontId="32" fillId="0" borderId="0" xfId="9" applyFont="1" applyAlignment="1">
      <alignment horizontal="center" vertical="center"/>
    </xf>
    <xf numFmtId="0" fontId="32" fillId="0" borderId="0" xfId="9" applyFont="1" applyAlignment="1">
      <alignment horizontal="right" vertical="center"/>
    </xf>
    <xf numFmtId="0" fontId="32" fillId="0" borderId="0" xfId="9" applyFont="1" applyBorder="1" applyAlignment="1">
      <alignment horizontal="center" vertical="center"/>
    </xf>
    <xf numFmtId="0" fontId="32" fillId="0" borderId="0" xfId="2" applyFont="1" applyBorder="1" applyAlignment="1">
      <alignment vertical="center"/>
    </xf>
    <xf numFmtId="0" fontId="2" fillId="0" borderId="0" xfId="2" applyFont="1" applyBorder="1" applyAlignment="1">
      <alignment horizontal="left" vertical="center"/>
    </xf>
    <xf numFmtId="0" fontId="2" fillId="0" borderId="0" xfId="19" applyFont="1" applyFill="1" applyBorder="1" applyAlignment="1">
      <alignment horizontal="left" vertical="center"/>
    </xf>
    <xf numFmtId="0" fontId="32" fillId="0" borderId="3" xfId="9" applyFont="1" applyBorder="1" applyAlignment="1">
      <alignment vertical="center"/>
    </xf>
    <xf numFmtId="0" fontId="32" fillId="0" borderId="3" xfId="9" applyFont="1" applyBorder="1" applyAlignment="1">
      <alignment horizontal="center" vertical="center"/>
    </xf>
    <xf numFmtId="0" fontId="2" fillId="0" borderId="3" xfId="19" applyFont="1" applyBorder="1" applyAlignment="1">
      <alignment horizontal="left" vertical="center"/>
    </xf>
    <xf numFmtId="0" fontId="1" fillId="0" borderId="0" xfId="9" applyFont="1" applyBorder="1" applyAlignment="1">
      <alignment horizontal="left" vertical="center"/>
    </xf>
    <xf numFmtId="0" fontId="32" fillId="0" borderId="0" xfId="2" applyFont="1" applyBorder="1" applyAlignment="1">
      <alignment horizontal="center" vertical="center"/>
    </xf>
    <xf numFmtId="0" fontId="32" fillId="0" borderId="0" xfId="19" applyFont="1" applyFill="1" applyBorder="1" applyAlignment="1">
      <alignment horizontal="left"/>
    </xf>
    <xf numFmtId="0" fontId="1" fillId="0" borderId="0" xfId="9" applyFont="1" applyAlignment="1">
      <alignment horizontal="left" vertical="center"/>
    </xf>
    <xf numFmtId="0" fontId="32" fillId="0" borderId="0" xfId="2" applyFont="1" applyBorder="1" applyAlignment="1">
      <alignment horizontal="left" vertical="center"/>
    </xf>
    <xf numFmtId="1" fontId="2" fillId="0" borderId="0" xfId="2" quotePrefix="1" applyNumberFormat="1" applyFont="1" applyBorder="1" applyAlignment="1">
      <alignment horizontal="left" vertical="center"/>
    </xf>
    <xf numFmtId="0" fontId="32" fillId="0" borderId="0" xfId="9" applyFont="1" applyAlignment="1">
      <alignment horizontal="left" vertical="center"/>
    </xf>
    <xf numFmtId="165" fontId="2" fillId="0" borderId="0" xfId="2" applyNumberFormat="1" applyFont="1" applyBorder="1" applyAlignment="1">
      <alignment horizontal="left" vertical="center"/>
    </xf>
    <xf numFmtId="0" fontId="47" fillId="0" borderId="0" xfId="2" applyFont="1" applyBorder="1" applyAlignment="1">
      <alignment horizontal="left" vertical="center"/>
    </xf>
    <xf numFmtId="9" fontId="47" fillId="0" borderId="0" xfId="2" applyNumberFormat="1" applyFont="1" applyBorder="1" applyAlignment="1">
      <alignment horizontal="left" vertical="center"/>
    </xf>
    <xf numFmtId="0" fontId="2" fillId="0" borderId="0" xfId="3" applyFont="1" applyBorder="1" applyAlignment="1">
      <alignment vertical="center"/>
    </xf>
    <xf numFmtId="0" fontId="1" fillId="0" borderId="0" xfId="9" applyFont="1" applyBorder="1" applyAlignment="1">
      <alignment horizontal="center" vertical="center"/>
    </xf>
    <xf numFmtId="0" fontId="2" fillId="0" borderId="0" xfId="9" applyFont="1" applyAlignment="1">
      <alignment vertical="top" wrapText="1"/>
    </xf>
    <xf numFmtId="0" fontId="2" fillId="0" borderId="0" xfId="9" applyFont="1" applyAlignment="1">
      <alignment horizontal="left" vertical="center"/>
    </xf>
    <xf numFmtId="0" fontId="51" fillId="0" borderId="0" xfId="0" applyFont="1" applyAlignment="1">
      <alignment vertical="center"/>
    </xf>
    <xf numFmtId="0" fontId="47" fillId="0" borderId="0" xfId="14" applyFont="1" applyFill="1" applyAlignment="1">
      <alignment vertical="center"/>
    </xf>
    <xf numFmtId="165" fontId="2" fillId="0" borderId="0" xfId="9" applyNumberFormat="1" applyFont="1" applyAlignment="1">
      <alignment vertical="center"/>
    </xf>
    <xf numFmtId="2" fontId="2" fillId="0" borderId="0" xfId="2" applyNumberFormat="1" applyFont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2" fillId="0" borderId="4" xfId="9" applyFont="1" applyBorder="1" applyAlignment="1">
      <alignment vertical="center"/>
    </xf>
    <xf numFmtId="0" fontId="48" fillId="0" borderId="0" xfId="0" applyFont="1" applyFill="1" applyBorder="1" applyAlignment="1">
      <alignment horizontal="center" vertical="center"/>
    </xf>
    <xf numFmtId="0" fontId="48" fillId="0" borderId="0" xfId="20" applyFont="1" applyFill="1" applyAlignment="1"/>
    <xf numFmtId="0" fontId="48" fillId="0" borderId="0" xfId="20" applyFont="1" applyFill="1" applyBorder="1" applyAlignment="1"/>
    <xf numFmtId="165" fontId="48" fillId="0" borderId="0" xfId="20" applyNumberFormat="1" applyFont="1" applyFill="1" applyBorder="1" applyAlignment="1"/>
    <xf numFmtId="0" fontId="48" fillId="0" borderId="0" xfId="20" applyFont="1" applyFill="1" applyAlignment="1">
      <alignment horizontal="center"/>
    </xf>
    <xf numFmtId="0" fontId="48" fillId="0" borderId="0" xfId="20" applyFont="1" applyFill="1" applyAlignment="1">
      <alignment horizontal="left"/>
    </xf>
    <xf numFmtId="0" fontId="48" fillId="0" borderId="0" xfId="0" applyFont="1" applyFill="1" applyBorder="1" applyAlignment="1"/>
    <xf numFmtId="0" fontId="48" fillId="0" borderId="4" xfId="0" applyFont="1" applyFill="1" applyBorder="1" applyAlignment="1"/>
    <xf numFmtId="0" fontId="48" fillId="0" borderId="0" xfId="0" applyFont="1" applyFill="1" applyAlignment="1"/>
    <xf numFmtId="0" fontId="48" fillId="0" borderId="0" xfId="0" applyFont="1" applyFill="1" applyAlignment="1">
      <alignment horizontal="left"/>
    </xf>
    <xf numFmtId="165" fontId="51" fillId="0" borderId="0" xfId="20" applyNumberFormat="1" applyFont="1" applyFill="1" applyBorder="1" applyAlignment="1">
      <alignment horizontal="center" vertical="center"/>
    </xf>
    <xf numFmtId="0" fontId="2" fillId="0" borderId="0" xfId="2" quotePrefix="1" applyFont="1" applyBorder="1" applyAlignment="1">
      <alignment horizontal="left" vertical="center"/>
    </xf>
    <xf numFmtId="1" fontId="2" fillId="0" borderId="0" xfId="2" applyNumberFormat="1" applyFont="1" applyBorder="1" applyAlignment="1">
      <alignment horizontal="left" vertical="center"/>
    </xf>
    <xf numFmtId="0" fontId="11" fillId="3" borderId="5" xfId="18" applyFont="1" applyFill="1" applyBorder="1" applyAlignment="1" applyProtection="1">
      <alignment horizontal="center" vertical="center"/>
      <protection locked="0"/>
    </xf>
    <xf numFmtId="0" fontId="11" fillId="5" borderId="2" xfId="18" applyFont="1" applyFill="1" applyBorder="1" applyAlignment="1" applyProtection="1">
      <alignment horizontal="center" vertical="center"/>
      <protection locked="0"/>
    </xf>
    <xf numFmtId="0" fontId="11" fillId="5" borderId="5" xfId="18" applyFont="1" applyFill="1" applyBorder="1" applyAlignment="1" applyProtection="1">
      <alignment horizontal="left" vertical="center"/>
      <protection locked="0"/>
    </xf>
    <xf numFmtId="0" fontId="11" fillId="3" borderId="5" xfId="18" applyFont="1" applyFill="1" applyBorder="1" applyAlignment="1" applyProtection="1">
      <alignment horizontal="right" vertical="center"/>
      <protection locked="0"/>
    </xf>
    <xf numFmtId="1" fontId="11" fillId="0" borderId="4" xfId="18" applyNumberFormat="1" applyFont="1" applyFill="1" applyBorder="1" applyAlignment="1" applyProtection="1">
      <alignment horizontal="center" vertical="center"/>
      <protection locked="0"/>
    </xf>
    <xf numFmtId="0" fontId="11" fillId="0" borderId="4" xfId="18" applyFont="1" applyFill="1" applyBorder="1" applyAlignment="1" applyProtection="1">
      <alignment horizontal="right" vertical="center"/>
      <protection locked="0"/>
    </xf>
    <xf numFmtId="0" fontId="11" fillId="0" borderId="4" xfId="18" applyFont="1" applyFill="1" applyBorder="1" applyAlignment="1" applyProtection="1">
      <alignment horizontal="center" vertical="center"/>
      <protection locked="0"/>
    </xf>
    <xf numFmtId="0" fontId="11" fillId="0" borderId="4" xfId="18" applyFont="1" applyFill="1" applyBorder="1" applyAlignment="1" applyProtection="1">
      <alignment horizontal="left" vertical="center"/>
      <protection locked="0"/>
    </xf>
    <xf numFmtId="1" fontId="11" fillId="0" borderId="0" xfId="18" applyNumberFormat="1" applyFont="1" applyFill="1" applyBorder="1" applyAlignment="1" applyProtection="1">
      <alignment horizontal="center" vertical="center"/>
      <protection locked="0"/>
    </xf>
    <xf numFmtId="0" fontId="11" fillId="0" borderId="0" xfId="18" applyFont="1" applyFill="1" applyBorder="1" applyAlignment="1" applyProtection="1">
      <alignment horizontal="right" vertical="center"/>
      <protection locked="0"/>
    </xf>
    <xf numFmtId="0" fontId="11" fillId="0" borderId="0" xfId="18" applyFont="1" applyFill="1" applyBorder="1" applyAlignment="1" applyProtection="1">
      <alignment horizontal="center" vertical="center"/>
      <protection locked="0"/>
    </xf>
    <xf numFmtId="0" fontId="11" fillId="0" borderId="0" xfId="18" applyFont="1" applyFill="1" applyBorder="1" applyAlignment="1" applyProtection="1">
      <alignment horizontal="left" vertical="center"/>
      <protection locked="0"/>
    </xf>
    <xf numFmtId="0" fontId="14" fillId="2" borderId="0" xfId="16" applyFont="1" applyFill="1" applyAlignment="1">
      <alignment horizontal="center" vertical="center"/>
    </xf>
    <xf numFmtId="0" fontId="15" fillId="2" borderId="0" xfId="16" applyFont="1" applyFill="1" applyAlignment="1">
      <alignment vertical="center"/>
    </xf>
    <xf numFmtId="0" fontId="40" fillId="0" borderId="0" xfId="16"/>
    <xf numFmtId="0" fontId="15" fillId="2" borderId="0" xfId="16" applyFont="1" applyFill="1" applyAlignment="1">
      <alignment horizontal="left" vertical="center"/>
    </xf>
    <xf numFmtId="0" fontId="15" fillId="2" borderId="0" xfId="16" applyFont="1" applyFill="1" applyAlignment="1">
      <alignment horizontal="right" vertical="center"/>
    </xf>
    <xf numFmtId="0" fontId="16" fillId="2" borderId="0" xfId="16" applyFont="1" applyFill="1" applyAlignment="1">
      <alignment horizontal="center" vertical="center"/>
    </xf>
    <xf numFmtId="0" fontId="15" fillId="2" borderId="0" xfId="16" applyFont="1" applyFill="1" applyAlignment="1">
      <alignment horizontal="center" vertical="center"/>
    </xf>
    <xf numFmtId="0" fontId="53" fillId="6" borderId="6" xfId="16" applyFont="1" applyFill="1" applyBorder="1" applyAlignment="1">
      <alignment horizontal="center" vertical="center"/>
    </xf>
    <xf numFmtId="0" fontId="14" fillId="4" borderId="0" xfId="16" applyFont="1" applyFill="1" applyBorder="1" applyAlignment="1">
      <alignment horizontal="center" vertical="center"/>
    </xf>
    <xf numFmtId="0" fontId="54" fillId="6" borderId="7" xfId="16" applyFont="1" applyFill="1" applyBorder="1" applyAlignment="1">
      <alignment horizontal="center" vertical="center"/>
    </xf>
    <xf numFmtId="0" fontId="40" fillId="0" borderId="0" xfId="16" applyBorder="1"/>
    <xf numFmtId="0" fontId="7" fillId="7" borderId="1" xfId="16" applyFont="1" applyFill="1" applyBorder="1" applyAlignment="1">
      <alignment horizontal="center" vertical="center"/>
    </xf>
    <xf numFmtId="0" fontId="7" fillId="8" borderId="1" xfId="16" applyFont="1" applyFill="1" applyBorder="1" applyAlignment="1">
      <alignment horizontal="center" vertical="center"/>
    </xf>
    <xf numFmtId="0" fontId="7" fillId="7" borderId="6" xfId="16" applyFont="1" applyFill="1" applyBorder="1" applyAlignment="1">
      <alignment horizontal="center" vertical="center"/>
    </xf>
    <xf numFmtId="0" fontId="7" fillId="6" borderId="1" xfId="16" applyFont="1" applyFill="1" applyBorder="1" applyAlignment="1">
      <alignment horizontal="center" vertical="center"/>
    </xf>
    <xf numFmtId="0" fontId="17" fillId="2" borderId="0" xfId="16" applyFont="1" applyFill="1" applyAlignment="1">
      <alignment horizontal="center" vertical="center"/>
    </xf>
    <xf numFmtId="175" fontId="18" fillId="4" borderId="1" xfId="16" applyNumberFormat="1" applyFont="1" applyFill="1" applyBorder="1" applyAlignment="1">
      <alignment horizontal="center" vertical="center"/>
    </xf>
    <xf numFmtId="175" fontId="7" fillId="4" borderId="1" xfId="16" applyNumberFormat="1" applyFont="1" applyFill="1" applyBorder="1" applyAlignment="1">
      <alignment horizontal="center" vertical="center"/>
    </xf>
    <xf numFmtId="169" fontId="55" fillId="4" borderId="1" xfId="16" applyNumberFormat="1" applyFont="1" applyFill="1" applyBorder="1" applyAlignment="1">
      <alignment horizontal="center" vertical="center"/>
    </xf>
    <xf numFmtId="169" fontId="7" fillId="4" borderId="1" xfId="16" applyNumberFormat="1" applyFont="1" applyFill="1" applyBorder="1" applyAlignment="1">
      <alignment horizontal="center" vertical="center"/>
    </xf>
    <xf numFmtId="172" fontId="7" fillId="4" borderId="1" xfId="16" applyNumberFormat="1" applyFont="1" applyFill="1" applyBorder="1" applyAlignment="1">
      <alignment horizontal="center" vertical="center"/>
    </xf>
    <xf numFmtId="174" fontId="18" fillId="4" borderId="1" xfId="16" applyNumberFormat="1" applyFont="1" applyFill="1" applyBorder="1" applyAlignment="1">
      <alignment horizontal="center" vertical="center"/>
    </xf>
    <xf numFmtId="168" fontId="7" fillId="4" borderId="7" xfId="16" applyNumberFormat="1" applyFont="1" applyFill="1" applyBorder="1" applyAlignment="1">
      <alignment horizontal="center" vertical="center"/>
    </xf>
    <xf numFmtId="170" fontId="7" fillId="4" borderId="7" xfId="16" applyNumberFormat="1" applyFont="1" applyFill="1" applyBorder="1" applyAlignment="1">
      <alignment horizontal="center" vertical="center"/>
    </xf>
    <xf numFmtId="2" fontId="7" fillId="4" borderId="1" xfId="16" applyNumberFormat="1" applyFont="1" applyFill="1" applyBorder="1" applyAlignment="1">
      <alignment horizontal="center" vertical="center"/>
    </xf>
    <xf numFmtId="1" fontId="39" fillId="6" borderId="1" xfId="16" applyNumberFormat="1" applyFont="1" applyFill="1" applyBorder="1" applyAlignment="1">
      <alignment horizontal="center" vertical="center"/>
    </xf>
    <xf numFmtId="169" fontId="14" fillId="4" borderId="0" xfId="16" applyNumberFormat="1" applyFont="1" applyFill="1" applyBorder="1" applyAlignment="1">
      <alignment vertical="center"/>
    </xf>
    <xf numFmtId="0" fontId="14" fillId="0" borderId="0" xfId="16" applyFont="1" applyFill="1" applyAlignment="1">
      <alignment horizontal="center" vertical="center"/>
    </xf>
    <xf numFmtId="0" fontId="56" fillId="4" borderId="0" xfId="8" applyFont="1" applyFill="1" applyBorder="1" applyAlignment="1">
      <alignment horizontal="center" vertical="center"/>
    </xf>
    <xf numFmtId="169" fontId="2" fillId="4" borderId="0" xfId="8" applyNumberFormat="1" applyFont="1" applyFill="1" applyBorder="1" applyAlignment="1">
      <alignment horizontal="center" vertical="center"/>
    </xf>
    <xf numFmtId="0" fontId="57" fillId="4" borderId="0" xfId="8" applyFont="1" applyFill="1" applyBorder="1" applyAlignment="1">
      <alignment horizontal="center" vertical="center"/>
    </xf>
    <xf numFmtId="0" fontId="2" fillId="4" borderId="0" xfId="8" applyFont="1" applyFill="1" applyBorder="1" applyAlignment="1">
      <alignment horizontal="center" vertical="center"/>
    </xf>
    <xf numFmtId="2" fontId="57" fillId="4" borderId="0" xfId="8" applyNumberFormat="1" applyFont="1" applyFill="1" applyBorder="1" applyAlignment="1">
      <alignment horizontal="center" vertical="center"/>
    </xf>
    <xf numFmtId="170" fontId="17" fillId="4" borderId="0" xfId="16" applyNumberFormat="1" applyFont="1" applyFill="1" applyBorder="1" applyAlignment="1">
      <alignment horizontal="center" vertical="center"/>
    </xf>
    <xf numFmtId="2" fontId="17" fillId="4" borderId="0" xfId="16" applyNumberFormat="1" applyFont="1" applyFill="1" applyBorder="1" applyAlignment="1">
      <alignment horizontal="center" vertical="center"/>
    </xf>
    <xf numFmtId="169" fontId="17" fillId="4" borderId="0" xfId="16" applyNumberFormat="1" applyFont="1" applyFill="1" applyBorder="1" applyAlignment="1">
      <alignment horizontal="center" vertical="center"/>
    </xf>
    <xf numFmtId="2" fontId="14" fillId="4" borderId="0" xfId="16" applyNumberFormat="1" applyFont="1" applyFill="1" applyBorder="1" applyAlignment="1">
      <alignment horizontal="center" vertical="center"/>
    </xf>
    <xf numFmtId="2" fontId="2" fillId="4" borderId="0" xfId="8" applyNumberFormat="1" applyFont="1" applyFill="1" applyBorder="1" applyAlignment="1">
      <alignment horizontal="center" vertical="center"/>
    </xf>
    <xf numFmtId="169" fontId="57" fillId="4" borderId="0" xfId="8" applyNumberFormat="1" applyFont="1" applyFill="1" applyBorder="1" applyAlignment="1">
      <alignment horizontal="center" vertical="center"/>
    </xf>
    <xf numFmtId="169" fontId="14" fillId="4" borderId="0" xfId="16" applyNumberFormat="1" applyFont="1" applyFill="1" applyBorder="1" applyAlignment="1">
      <alignment horizontal="center" vertical="center"/>
    </xf>
    <xf numFmtId="169" fontId="19" fillId="4" borderId="0" xfId="16" applyNumberFormat="1" applyFont="1" applyFill="1" applyBorder="1" applyAlignment="1">
      <alignment horizontal="center" vertical="center"/>
    </xf>
    <xf numFmtId="0" fontId="48" fillId="0" borderId="0" xfId="20" applyFont="1" applyFill="1" applyBorder="1" applyAlignment="1">
      <alignment horizontal="center"/>
    </xf>
    <xf numFmtId="0" fontId="48" fillId="0" borderId="3" xfId="20" applyFont="1" applyFill="1" applyBorder="1" applyAlignment="1">
      <alignment horizontal="center"/>
    </xf>
    <xf numFmtId="0" fontId="47" fillId="0" borderId="3" xfId="0" applyFont="1" applyFill="1" applyBorder="1" applyAlignment="1">
      <alignment horizontal="center"/>
    </xf>
    <xf numFmtId="0" fontId="48" fillId="0" borderId="4" xfId="20" applyFont="1" applyFill="1" applyBorder="1" applyAlignment="1"/>
    <xf numFmtId="0" fontId="48" fillId="0" borderId="8" xfId="20" applyFont="1" applyFill="1" applyBorder="1" applyAlignment="1">
      <alignment horizontal="center"/>
    </xf>
    <xf numFmtId="0" fontId="47" fillId="0" borderId="0" xfId="0" applyFont="1" applyFill="1" applyBorder="1" applyAlignment="1"/>
    <xf numFmtId="0" fontId="47" fillId="0" borderId="0" xfId="0" applyFont="1" applyFill="1" applyAlignment="1"/>
    <xf numFmtId="0" fontId="47" fillId="0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47" fillId="0" borderId="0" xfId="21" applyFont="1" applyFill="1" applyBorder="1" applyAlignment="1"/>
    <xf numFmtId="0" fontId="4" fillId="0" borderId="0" xfId="2"/>
    <xf numFmtId="0" fontId="2" fillId="0" borderId="0" xfId="9" applyFont="1" applyBorder="1" applyAlignment="1">
      <alignment horizontal="center" vertical="center" wrapText="1"/>
    </xf>
    <xf numFmtId="0" fontId="2" fillId="0" borderId="0" xfId="9" quotePrefix="1" applyFont="1" applyBorder="1" applyAlignment="1">
      <alignment horizontal="center" vertical="center"/>
    </xf>
    <xf numFmtId="176" fontId="2" fillId="0" borderId="0" xfId="9" applyNumberFormat="1" applyFont="1" applyBorder="1" applyAlignment="1">
      <alignment horizontal="center" vertical="center"/>
    </xf>
    <xf numFmtId="0" fontId="2" fillId="0" borderId="0" xfId="2" applyFont="1"/>
    <xf numFmtId="0" fontId="2" fillId="0" borderId="0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67" fontId="48" fillId="4" borderId="0" xfId="0" applyNumberFormat="1" applyFont="1" applyFill="1" applyBorder="1" applyAlignment="1">
      <alignment vertical="center"/>
    </xf>
    <xf numFmtId="2" fontId="5" fillId="4" borderId="0" xfId="0" applyNumberFormat="1" applyFont="1" applyFill="1" applyBorder="1" applyAlignment="1">
      <alignment vertical="center"/>
    </xf>
    <xf numFmtId="2" fontId="48" fillId="4" borderId="0" xfId="0" applyNumberFormat="1" applyFont="1" applyFill="1" applyBorder="1" applyAlignment="1">
      <alignment vertical="center"/>
    </xf>
    <xf numFmtId="0" fontId="2" fillId="0" borderId="0" xfId="2" applyNumberFormat="1" applyFont="1" applyBorder="1" applyAlignment="1">
      <alignment vertical="center"/>
    </xf>
    <xf numFmtId="0" fontId="32" fillId="0" borderId="0" xfId="2" applyNumberFormat="1" applyFont="1" applyBorder="1" applyAlignment="1">
      <alignment vertical="center"/>
    </xf>
    <xf numFmtId="0" fontId="2" fillId="0" borderId="0" xfId="9" applyNumberFormat="1" applyFont="1" applyBorder="1" applyAlignment="1">
      <alignment vertical="center"/>
    </xf>
    <xf numFmtId="0" fontId="32" fillId="0" borderId="0" xfId="9" applyNumberFormat="1" applyFont="1" applyAlignment="1">
      <alignment vertical="center"/>
    </xf>
    <xf numFmtId="0" fontId="47" fillId="0" borderId="0" xfId="0" applyFont="1"/>
    <xf numFmtId="0" fontId="2" fillId="0" borderId="0" xfId="2" applyNumberFormat="1" applyFont="1" applyAlignment="1"/>
    <xf numFmtId="0" fontId="51" fillId="0" borderId="0" xfId="0" applyFont="1" applyFill="1" applyAlignment="1">
      <alignment vertical="center"/>
    </xf>
    <xf numFmtId="0" fontId="47" fillId="0" borderId="3" xfId="0" applyFont="1" applyFill="1" applyBorder="1" applyAlignment="1">
      <alignment vertical="center"/>
    </xf>
    <xf numFmtId="0" fontId="47" fillId="0" borderId="3" xfId="0" applyFont="1" applyFill="1" applyBorder="1" applyAlignment="1">
      <alignment horizontal="left"/>
    </xf>
    <xf numFmtId="168" fontId="2" fillId="0" borderId="9" xfId="0" applyNumberFormat="1" applyFont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168" fontId="2" fillId="0" borderId="10" xfId="0" applyNumberFormat="1" applyFont="1" applyBorder="1" applyAlignment="1">
      <alignment horizontal="center" vertical="center"/>
    </xf>
    <xf numFmtId="168" fontId="2" fillId="0" borderId="11" xfId="0" applyNumberFormat="1" applyFont="1" applyBorder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68" fontId="56" fillId="0" borderId="9" xfId="20" applyNumberFormat="1" applyFont="1" applyFill="1" applyBorder="1" applyAlignment="1">
      <alignment horizontal="center" vertical="center"/>
    </xf>
    <xf numFmtId="168" fontId="56" fillId="0" borderId="4" xfId="20" applyNumberFormat="1" applyFont="1" applyFill="1" applyBorder="1" applyAlignment="1">
      <alignment horizontal="center" vertical="center"/>
    </xf>
    <xf numFmtId="168" fontId="56" fillId="0" borderId="10" xfId="20" applyNumberFormat="1" applyFont="1" applyFill="1" applyBorder="1" applyAlignment="1">
      <alignment horizontal="center" vertical="center"/>
    </xf>
    <xf numFmtId="168" fontId="56" fillId="0" borderId="11" xfId="20" applyNumberFormat="1" applyFont="1" applyFill="1" applyBorder="1" applyAlignment="1">
      <alignment horizontal="center" vertical="center"/>
    </xf>
    <xf numFmtId="168" fontId="56" fillId="0" borderId="3" xfId="20" applyNumberFormat="1" applyFont="1" applyFill="1" applyBorder="1" applyAlignment="1">
      <alignment horizontal="center" vertical="center"/>
    </xf>
    <xf numFmtId="168" fontId="56" fillId="0" borderId="12" xfId="20" applyNumberFormat="1" applyFont="1" applyFill="1" applyBorder="1" applyAlignment="1">
      <alignment horizontal="center" vertical="center"/>
    </xf>
    <xf numFmtId="0" fontId="47" fillId="0" borderId="2" xfId="20" applyFont="1" applyFill="1" applyBorder="1" applyAlignment="1">
      <alignment horizontal="center" vertical="center"/>
    </xf>
    <xf numFmtId="0" fontId="47" fillId="0" borderId="8" xfId="20" applyFont="1" applyFill="1" applyBorder="1" applyAlignment="1">
      <alignment horizontal="center" vertical="center"/>
    </xf>
    <xf numFmtId="0" fontId="47" fillId="0" borderId="5" xfId="20" applyFont="1" applyFill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47" fillId="0" borderId="9" xfId="20" applyFont="1" applyFill="1" applyBorder="1" applyAlignment="1">
      <alignment horizontal="center" vertical="center"/>
    </xf>
    <xf numFmtId="0" fontId="47" fillId="0" borderId="4" xfId="20" applyFont="1" applyFill="1" applyBorder="1" applyAlignment="1">
      <alignment horizontal="center" vertical="center"/>
    </xf>
    <xf numFmtId="0" fontId="47" fillId="0" borderId="10" xfId="20" applyFont="1" applyFill="1" applyBorder="1" applyAlignment="1">
      <alignment horizontal="center" vertical="center"/>
    </xf>
    <xf numFmtId="168" fontId="56" fillId="0" borderId="13" xfId="20" applyNumberFormat="1" applyFont="1" applyFill="1" applyBorder="1" applyAlignment="1">
      <alignment horizontal="center" vertical="center"/>
    </xf>
    <xf numFmtId="168" fontId="56" fillId="0" borderId="0" xfId="20" applyNumberFormat="1" applyFont="1" applyFill="1" applyBorder="1" applyAlignment="1">
      <alignment horizontal="center" vertical="center"/>
    </xf>
    <xf numFmtId="168" fontId="56" fillId="0" borderId="14" xfId="20" applyNumberFormat="1" applyFont="1" applyFill="1" applyBorder="1" applyAlignment="1">
      <alignment horizontal="center" vertical="center"/>
    </xf>
    <xf numFmtId="168" fontId="2" fillId="0" borderId="13" xfId="0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2" fillId="0" borderId="1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7" fillId="0" borderId="9" xfId="20" applyFont="1" applyFill="1" applyBorder="1" applyAlignment="1">
      <alignment horizontal="center" vertical="center" wrapText="1"/>
    </xf>
    <xf numFmtId="0" fontId="47" fillId="0" borderId="4" xfId="20" applyFont="1" applyFill="1" applyBorder="1" applyAlignment="1">
      <alignment horizontal="center" vertical="center" wrapText="1"/>
    </xf>
    <xf numFmtId="0" fontId="47" fillId="0" borderId="10" xfId="20" applyFont="1" applyFill="1" applyBorder="1" applyAlignment="1">
      <alignment horizontal="center" vertical="center" wrapText="1"/>
    </xf>
    <xf numFmtId="0" fontId="47" fillId="0" borderId="13" xfId="20" applyFont="1" applyFill="1" applyBorder="1" applyAlignment="1">
      <alignment horizontal="center" vertical="center" wrapText="1"/>
    </xf>
    <xf numFmtId="0" fontId="47" fillId="0" borderId="0" xfId="20" applyFont="1" applyFill="1" applyBorder="1" applyAlignment="1">
      <alignment horizontal="center" vertical="center" wrapText="1"/>
    </xf>
    <xf numFmtId="0" fontId="47" fillId="0" borderId="14" xfId="20" applyFont="1" applyFill="1" applyBorder="1" applyAlignment="1">
      <alignment horizontal="center" vertical="center" wrapText="1"/>
    </xf>
    <xf numFmtId="0" fontId="47" fillId="0" borderId="11" xfId="20" applyFont="1" applyFill="1" applyBorder="1" applyAlignment="1">
      <alignment horizontal="center" vertical="center" wrapText="1"/>
    </xf>
    <xf numFmtId="0" fontId="47" fillId="0" borderId="3" xfId="20" applyFont="1" applyFill="1" applyBorder="1" applyAlignment="1">
      <alignment horizontal="center" vertical="center" wrapText="1"/>
    </xf>
    <xf numFmtId="0" fontId="47" fillId="0" borderId="12" xfId="2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7" fillId="0" borderId="13" xfId="20" applyFont="1" applyFill="1" applyBorder="1" applyAlignment="1">
      <alignment horizontal="center" vertical="center"/>
    </xf>
    <xf numFmtId="0" fontId="47" fillId="0" borderId="0" xfId="20" applyFont="1" applyFill="1" applyBorder="1" applyAlignment="1">
      <alignment horizontal="center" vertical="center"/>
    </xf>
    <xf numFmtId="0" fontId="47" fillId="0" borderId="14" xfId="20" applyFont="1" applyFill="1" applyBorder="1" applyAlignment="1">
      <alignment horizontal="center" vertical="center"/>
    </xf>
    <xf numFmtId="0" fontId="47" fillId="0" borderId="11" xfId="20" applyFont="1" applyFill="1" applyBorder="1" applyAlignment="1">
      <alignment horizontal="center" vertical="center"/>
    </xf>
    <xf numFmtId="0" fontId="47" fillId="0" borderId="3" xfId="20" applyFont="1" applyFill="1" applyBorder="1" applyAlignment="1">
      <alignment horizontal="center" vertical="center"/>
    </xf>
    <xf numFmtId="0" fontId="47" fillId="0" borderId="12" xfId="2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8" fillId="9" borderId="0" xfId="2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left"/>
    </xf>
    <xf numFmtId="0" fontId="47" fillId="0" borderId="3" xfId="20" applyFont="1" applyFill="1" applyBorder="1" applyAlignment="1">
      <alignment horizontal="left"/>
    </xf>
    <xf numFmtId="0" fontId="47" fillId="0" borderId="0" xfId="0" applyFont="1" applyFill="1" applyBorder="1" applyAlignment="1">
      <alignment horizontal="center"/>
    </xf>
    <xf numFmtId="0" fontId="47" fillId="0" borderId="8" xfId="0" applyFont="1" applyFill="1" applyBorder="1" applyAlignment="1">
      <alignment horizontal="left"/>
    </xf>
    <xf numFmtId="0" fontId="59" fillId="10" borderId="0" xfId="20" applyFont="1" applyFill="1" applyBorder="1" applyAlignment="1">
      <alignment horizontal="center" vertical="center"/>
    </xf>
    <xf numFmtId="0" fontId="48" fillId="0" borderId="3" xfId="20" applyFont="1" applyFill="1" applyBorder="1" applyAlignment="1">
      <alignment horizontal="left"/>
    </xf>
    <xf numFmtId="0" fontId="48" fillId="0" borderId="0" xfId="20" applyFont="1" applyFill="1" applyBorder="1" applyAlignment="1">
      <alignment horizontal="right"/>
    </xf>
    <xf numFmtId="176" fontId="48" fillId="0" borderId="8" xfId="20" applyNumberFormat="1" applyFont="1" applyFill="1" applyBorder="1" applyAlignment="1">
      <alignment horizontal="left"/>
    </xf>
    <xf numFmtId="176" fontId="48" fillId="0" borderId="3" xfId="20" applyNumberFormat="1" applyFont="1" applyFill="1" applyBorder="1" applyAlignment="1">
      <alignment horizontal="left"/>
    </xf>
    <xf numFmtId="0" fontId="51" fillId="11" borderId="0" xfId="2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0" xfId="9" quotePrefix="1" applyFont="1" applyBorder="1" applyAlignment="1">
      <alignment horizontal="center" vertical="center" shrinkToFit="1"/>
    </xf>
    <xf numFmtId="0" fontId="37" fillId="0" borderId="0" xfId="9" applyFont="1" applyAlignment="1">
      <alignment horizontal="center" vertical="center"/>
    </xf>
    <xf numFmtId="1" fontId="2" fillId="0" borderId="0" xfId="2" quotePrefix="1" applyNumberFormat="1" applyFont="1" applyBorder="1" applyAlignment="1">
      <alignment horizontal="left" vertical="center"/>
    </xf>
    <xf numFmtId="166" fontId="2" fillId="0" borderId="0" xfId="9" applyNumberFormat="1" applyFont="1" applyAlignment="1">
      <alignment horizontal="left" vertical="center"/>
    </xf>
    <xf numFmtId="0" fontId="32" fillId="0" borderId="0" xfId="9" applyFont="1" applyBorder="1" applyAlignment="1">
      <alignment horizontal="right" vertical="center"/>
    </xf>
    <xf numFmtId="0" fontId="2" fillId="0" borderId="0" xfId="9" applyFont="1" applyAlignment="1">
      <alignment horizontal="center" vertical="center"/>
    </xf>
    <xf numFmtId="0" fontId="2" fillId="0" borderId="0" xfId="9" applyFont="1" applyBorder="1" applyAlignment="1">
      <alignment horizontal="center" vertical="center"/>
    </xf>
    <xf numFmtId="171" fontId="2" fillId="0" borderId="0" xfId="2" quotePrefix="1" applyNumberFormat="1" applyFont="1" applyBorder="1" applyAlignment="1">
      <alignment horizontal="left" vertical="center"/>
    </xf>
    <xf numFmtId="171" fontId="2" fillId="0" borderId="0" xfId="2" applyNumberFormat="1" applyFont="1" applyBorder="1" applyAlignment="1">
      <alignment horizontal="left" vertical="center"/>
    </xf>
    <xf numFmtId="0" fontId="2" fillId="0" borderId="2" xfId="9" applyFont="1" applyBorder="1" applyAlignment="1">
      <alignment horizontal="center" vertical="center" wrapText="1"/>
    </xf>
    <xf numFmtId="0" fontId="2" fillId="0" borderId="8" xfId="9" applyFont="1" applyBorder="1" applyAlignment="1">
      <alignment horizontal="center" vertical="center" wrapText="1"/>
    </xf>
    <xf numFmtId="0" fontId="2" fillId="0" borderId="5" xfId="9" applyFont="1" applyBorder="1" applyAlignment="1">
      <alignment horizontal="center" vertical="center" wrapText="1"/>
    </xf>
    <xf numFmtId="0" fontId="2" fillId="0" borderId="2" xfId="9" applyFont="1" applyBorder="1" applyAlignment="1">
      <alignment horizontal="center" vertical="center"/>
    </xf>
    <xf numFmtId="0" fontId="2" fillId="0" borderId="8" xfId="9" applyFont="1" applyBorder="1" applyAlignment="1">
      <alignment horizontal="center" vertical="center"/>
    </xf>
    <xf numFmtId="0" fontId="2" fillId="0" borderId="5" xfId="9" applyFont="1" applyBorder="1" applyAlignment="1">
      <alignment horizontal="center" vertical="center"/>
    </xf>
    <xf numFmtId="0" fontId="2" fillId="0" borderId="2" xfId="9" quotePrefix="1" applyFont="1" applyBorder="1" applyAlignment="1">
      <alignment horizontal="center" vertical="center"/>
    </xf>
    <xf numFmtId="0" fontId="2" fillId="0" borderId="8" xfId="9" quotePrefix="1" applyFont="1" applyBorder="1" applyAlignment="1">
      <alignment horizontal="center" vertical="center"/>
    </xf>
    <xf numFmtId="0" fontId="2" fillId="0" borderId="5" xfId="9" quotePrefix="1" applyFont="1" applyBorder="1" applyAlignment="1">
      <alignment horizontal="center" vertical="center"/>
    </xf>
    <xf numFmtId="176" fontId="2" fillId="0" borderId="2" xfId="9" applyNumberFormat="1" applyFont="1" applyBorder="1" applyAlignment="1">
      <alignment horizontal="center" vertical="center"/>
    </xf>
    <xf numFmtId="176" fontId="2" fillId="0" borderId="8" xfId="9" applyNumberFormat="1" applyFont="1" applyBorder="1" applyAlignment="1">
      <alignment horizontal="center" vertical="center"/>
    </xf>
    <xf numFmtId="176" fontId="2" fillId="0" borderId="5" xfId="9" applyNumberFormat="1" applyFont="1" applyBorder="1" applyAlignment="1">
      <alignment horizontal="center" vertical="center"/>
    </xf>
    <xf numFmtId="0" fontId="44" fillId="0" borderId="0" xfId="9" applyFont="1" applyAlignment="1">
      <alignment horizontal="center" vertical="center"/>
    </xf>
    <xf numFmtId="0" fontId="32" fillId="0" borderId="2" xfId="9" applyFont="1" applyBorder="1" applyAlignment="1">
      <alignment horizontal="center" vertical="center"/>
    </xf>
    <xf numFmtId="0" fontId="32" fillId="0" borderId="8" xfId="9" applyFont="1" applyBorder="1" applyAlignment="1">
      <alignment horizontal="center" vertical="center"/>
    </xf>
    <xf numFmtId="0" fontId="32" fillId="0" borderId="5" xfId="9" applyFont="1" applyBorder="1" applyAlignment="1">
      <alignment horizontal="center" vertical="center"/>
    </xf>
    <xf numFmtId="0" fontId="32" fillId="0" borderId="1" xfId="9" applyFont="1" applyBorder="1" applyAlignment="1">
      <alignment horizontal="center" vertical="center"/>
    </xf>
    <xf numFmtId="171" fontId="3" fillId="0" borderId="0" xfId="2" quotePrefix="1" applyNumberFormat="1" applyFont="1" applyBorder="1" applyAlignment="1">
      <alignment horizontal="left" vertical="center"/>
    </xf>
    <xf numFmtId="171" fontId="3" fillId="0" borderId="0" xfId="2" applyNumberFormat="1" applyFont="1" applyBorder="1" applyAlignment="1">
      <alignment horizontal="left" vertical="center"/>
    </xf>
    <xf numFmtId="166" fontId="3" fillId="0" borderId="0" xfId="9" applyNumberFormat="1" applyFont="1" applyBorder="1" applyAlignment="1">
      <alignment horizontal="left" vertical="center"/>
    </xf>
    <xf numFmtId="0" fontId="26" fillId="0" borderId="0" xfId="9" applyFont="1" applyBorder="1" applyAlignment="1">
      <alignment horizontal="right" vertical="center"/>
    </xf>
    <xf numFmtId="0" fontId="3" fillId="0" borderId="0" xfId="9" applyFont="1" applyBorder="1" applyAlignment="1">
      <alignment horizontal="center" vertical="center"/>
    </xf>
    <xf numFmtId="168" fontId="2" fillId="0" borderId="15" xfId="2" applyNumberFormat="1" applyFont="1" applyBorder="1" applyAlignment="1">
      <alignment horizontal="center" vertical="center"/>
    </xf>
    <xf numFmtId="167" fontId="2" fillId="0" borderId="15" xfId="2" applyNumberFormat="1" applyFont="1" applyBorder="1" applyAlignment="1">
      <alignment horizontal="center" vertical="center"/>
    </xf>
    <xf numFmtId="168" fontId="2" fillId="0" borderId="7" xfId="2" applyNumberFormat="1" applyFont="1" applyBorder="1" applyAlignment="1">
      <alignment horizontal="center" vertical="center"/>
    </xf>
    <xf numFmtId="0" fontId="37" fillId="0" borderId="0" xfId="2" applyNumberFormat="1" applyFont="1" applyBorder="1" applyAlignment="1">
      <alignment horizontal="center" vertical="center"/>
    </xf>
    <xf numFmtId="0" fontId="2" fillId="0" borderId="3" xfId="2" applyNumberFormat="1" applyFont="1" applyBorder="1" applyAlignment="1">
      <alignment horizontal="right"/>
    </xf>
    <xf numFmtId="0" fontId="2" fillId="0" borderId="9" xfId="2" applyNumberFormat="1" applyFont="1" applyBorder="1" applyAlignment="1">
      <alignment horizontal="center" vertical="center" wrapText="1"/>
    </xf>
    <xf numFmtId="0" fontId="2" fillId="0" borderId="4" xfId="2" applyNumberFormat="1" applyFont="1" applyBorder="1" applyAlignment="1">
      <alignment horizontal="center" vertical="center" wrapText="1"/>
    </xf>
    <xf numFmtId="0" fontId="2" fillId="0" borderId="10" xfId="2" applyNumberFormat="1" applyFont="1" applyBorder="1" applyAlignment="1">
      <alignment horizontal="center" vertical="center" wrapText="1"/>
    </xf>
    <xf numFmtId="0" fontId="2" fillId="0" borderId="11" xfId="2" applyNumberFormat="1" applyFont="1" applyBorder="1" applyAlignment="1">
      <alignment horizontal="center" vertical="center" wrapText="1"/>
    </xf>
    <xf numFmtId="0" fontId="2" fillId="0" borderId="3" xfId="2" applyNumberFormat="1" applyFont="1" applyBorder="1" applyAlignment="1">
      <alignment horizontal="center" vertical="center" wrapText="1"/>
    </xf>
    <xf numFmtId="0" fontId="2" fillId="0" borderId="12" xfId="2" applyNumberFormat="1" applyFont="1" applyBorder="1" applyAlignment="1">
      <alignment horizontal="center" vertical="center" wrapText="1"/>
    </xf>
    <xf numFmtId="0" fontId="2" fillId="0" borderId="0" xfId="2" quotePrefix="1" applyFont="1" applyAlignment="1">
      <alignment horizontal="center" vertical="center"/>
    </xf>
    <xf numFmtId="167" fontId="2" fillId="0" borderId="6" xfId="2" applyNumberFormat="1" applyFont="1" applyBorder="1" applyAlignment="1">
      <alignment horizontal="center" vertical="center"/>
    </xf>
    <xf numFmtId="168" fontId="2" fillId="0" borderId="6" xfId="2" applyNumberFormat="1" applyFont="1" applyBorder="1" applyAlignment="1">
      <alignment horizontal="center" vertical="center"/>
    </xf>
    <xf numFmtId="1" fontId="2" fillId="0" borderId="6" xfId="2" applyNumberFormat="1" applyFont="1" applyBorder="1" applyAlignment="1">
      <alignment horizontal="center" vertical="center"/>
    </xf>
    <xf numFmtId="0" fontId="2" fillId="0" borderId="6" xfId="2" applyNumberFormat="1" applyFont="1" applyBorder="1" applyAlignment="1">
      <alignment horizontal="center" vertical="center"/>
    </xf>
    <xf numFmtId="1" fontId="2" fillId="0" borderId="15" xfId="2" applyNumberFormat="1" applyFont="1" applyBorder="1" applyAlignment="1">
      <alignment horizontal="center" vertical="center"/>
    </xf>
    <xf numFmtId="0" fontId="2" fillId="0" borderId="15" xfId="2" applyNumberFormat="1" applyFont="1" applyBorder="1" applyAlignment="1">
      <alignment horizontal="center" vertical="center"/>
    </xf>
    <xf numFmtId="0" fontId="2" fillId="0" borderId="1" xfId="2" applyNumberFormat="1" applyFont="1" applyBorder="1" applyAlignment="1">
      <alignment horizontal="center" vertical="center" wrapText="1"/>
    </xf>
    <xf numFmtId="0" fontId="2" fillId="0" borderId="1" xfId="2" applyNumberFormat="1" applyFont="1" applyBorder="1" applyAlignment="1">
      <alignment horizontal="center" vertical="center"/>
    </xf>
    <xf numFmtId="1" fontId="2" fillId="0" borderId="7" xfId="2" applyNumberFormat="1" applyFont="1" applyBorder="1" applyAlignment="1">
      <alignment horizontal="center" vertical="center"/>
    </xf>
    <xf numFmtId="0" fontId="2" fillId="0" borderId="7" xfId="2" applyNumberFormat="1" applyFont="1" applyBorder="1" applyAlignment="1">
      <alignment horizontal="center" vertical="center"/>
    </xf>
    <xf numFmtId="167" fontId="2" fillId="0" borderId="7" xfId="2" applyNumberFormat="1" applyFont="1" applyBorder="1" applyAlignment="1">
      <alignment horizontal="center" vertical="center"/>
    </xf>
    <xf numFmtId="1" fontId="7" fillId="4" borderId="2" xfId="16" applyNumberFormat="1" applyFont="1" applyFill="1" applyBorder="1" applyAlignment="1">
      <alignment horizontal="center" vertical="center"/>
    </xf>
    <xf numFmtId="1" fontId="7" fillId="4" borderId="5" xfId="16" applyNumberFormat="1" applyFont="1" applyFill="1" applyBorder="1" applyAlignment="1">
      <alignment horizontal="center" vertical="center"/>
    </xf>
    <xf numFmtId="0" fontId="2" fillId="12" borderId="11" xfId="16" applyFont="1" applyFill="1" applyBorder="1" applyAlignment="1">
      <alignment horizontal="center" vertical="center"/>
    </xf>
    <xf numFmtId="0" fontId="2" fillId="12" borderId="12" xfId="16" applyFont="1" applyFill="1" applyBorder="1" applyAlignment="1">
      <alignment horizontal="center" vertical="center"/>
    </xf>
    <xf numFmtId="0" fontId="7" fillId="7" borderId="2" xfId="16" applyFont="1" applyFill="1" applyBorder="1" applyAlignment="1">
      <alignment horizontal="center" vertical="center"/>
    </xf>
    <xf numFmtId="0" fontId="7" fillId="7" borderId="5" xfId="16" applyFont="1" applyFill="1" applyBorder="1" applyAlignment="1">
      <alignment horizontal="center" vertical="center"/>
    </xf>
    <xf numFmtId="0" fontId="22" fillId="2" borderId="0" xfId="16" applyFont="1" applyFill="1" applyAlignment="1">
      <alignment horizontal="center" vertical="center"/>
    </xf>
    <xf numFmtId="0" fontId="5" fillId="12" borderId="9" xfId="16" applyFont="1" applyFill="1" applyBorder="1" applyAlignment="1">
      <alignment horizontal="center" vertical="center"/>
    </xf>
    <xf numFmtId="0" fontId="5" fillId="12" borderId="10" xfId="16" applyFont="1" applyFill="1" applyBorder="1" applyAlignment="1">
      <alignment horizontal="center" vertical="center"/>
    </xf>
    <xf numFmtId="0" fontId="7" fillId="12" borderId="9" xfId="16" applyFont="1" applyFill="1" applyBorder="1" applyAlignment="1">
      <alignment horizontal="center" vertical="center"/>
    </xf>
    <xf numFmtId="0" fontId="7" fillId="12" borderId="10" xfId="16" applyFont="1" applyFill="1" applyBorder="1" applyAlignment="1">
      <alignment horizontal="center" vertical="center"/>
    </xf>
    <xf numFmtId="0" fontId="7" fillId="12" borderId="9" xfId="8" applyFont="1" applyFill="1" applyBorder="1" applyAlignment="1">
      <alignment horizontal="center" vertical="center"/>
    </xf>
    <xf numFmtId="0" fontId="7" fillId="12" borderId="10" xfId="8" applyFont="1" applyFill="1" applyBorder="1" applyAlignment="1">
      <alignment horizontal="center" vertical="center"/>
    </xf>
    <xf numFmtId="0" fontId="2" fillId="12" borderId="6" xfId="16" applyFont="1" applyFill="1" applyBorder="1" applyAlignment="1">
      <alignment horizontal="center" vertical="center"/>
    </xf>
    <xf numFmtId="0" fontId="2" fillId="12" borderId="7" xfId="16" applyFont="1" applyFill="1" applyBorder="1" applyAlignment="1">
      <alignment horizontal="center" vertical="center"/>
    </xf>
    <xf numFmtId="0" fontId="9" fillId="13" borderId="2" xfId="18" applyFont="1" applyFill="1" applyBorder="1" applyAlignment="1" applyProtection="1">
      <alignment horizontal="center" vertical="center"/>
      <protection locked="0"/>
    </xf>
    <xf numFmtId="0" fontId="9" fillId="13" borderId="8" xfId="18" applyFont="1" applyFill="1" applyBorder="1" applyAlignment="1" applyProtection="1">
      <alignment horizontal="center" vertical="center"/>
      <protection locked="0"/>
    </xf>
    <xf numFmtId="0" fontId="9" fillId="13" borderId="5" xfId="18" applyFont="1" applyFill="1" applyBorder="1" applyAlignment="1" applyProtection="1">
      <alignment horizontal="center" vertical="center"/>
      <protection locked="0"/>
    </xf>
    <xf numFmtId="173" fontId="60" fillId="13" borderId="2" xfId="18" applyNumberFormat="1" applyFont="1" applyFill="1" applyBorder="1" applyAlignment="1" applyProtection="1">
      <alignment horizontal="center" vertical="center"/>
      <protection locked="0"/>
    </xf>
    <xf numFmtId="173" fontId="60" fillId="13" borderId="8" xfId="18" applyNumberFormat="1" applyFont="1" applyFill="1" applyBorder="1" applyAlignment="1" applyProtection="1">
      <alignment horizontal="center" vertical="center"/>
      <protection locked="0"/>
    </xf>
    <xf numFmtId="173" fontId="60" fillId="13" borderId="5" xfId="18" applyNumberFormat="1" applyFont="1" applyFill="1" applyBorder="1" applyAlignment="1" applyProtection="1">
      <alignment horizontal="center" vertical="center"/>
      <protection locked="0"/>
    </xf>
    <xf numFmtId="0" fontId="9" fillId="14" borderId="2" xfId="18" applyFont="1" applyFill="1" applyBorder="1" applyAlignment="1" applyProtection="1">
      <alignment horizontal="center" vertical="center"/>
      <protection locked="0"/>
    </xf>
    <xf numFmtId="0" fontId="9" fillId="14" borderId="8" xfId="18" applyFont="1" applyFill="1" applyBorder="1" applyAlignment="1" applyProtection="1">
      <alignment horizontal="center" vertical="center"/>
      <protection locked="0"/>
    </xf>
    <xf numFmtId="0" fontId="9" fillId="14" borderId="5" xfId="18" applyFont="1" applyFill="1" applyBorder="1" applyAlignment="1" applyProtection="1">
      <alignment horizontal="center" vertical="center"/>
      <protection locked="0"/>
    </xf>
    <xf numFmtId="0" fontId="10" fillId="15" borderId="2" xfId="18" applyFont="1" applyFill="1" applyBorder="1" applyAlignment="1" applyProtection="1">
      <alignment horizontal="center" vertical="center"/>
      <protection locked="0"/>
    </xf>
    <xf numFmtId="0" fontId="10" fillId="15" borderId="8" xfId="18" applyFont="1" applyFill="1" applyBorder="1" applyAlignment="1" applyProtection="1">
      <alignment horizontal="center" vertical="center"/>
      <protection locked="0"/>
    </xf>
    <xf numFmtId="0" fontId="10" fillId="15" borderId="5" xfId="18" applyFont="1" applyFill="1" applyBorder="1" applyAlignment="1" applyProtection="1">
      <alignment horizontal="center" vertical="center"/>
      <protection locked="0"/>
    </xf>
    <xf numFmtId="0" fontId="61" fillId="16" borderId="2" xfId="18" applyFont="1" applyFill="1" applyBorder="1" applyAlignment="1" applyProtection="1">
      <alignment horizontal="center" vertical="center"/>
      <protection locked="0"/>
    </xf>
    <xf numFmtId="0" fontId="61" fillId="16" borderId="8" xfId="18" applyFont="1" applyFill="1" applyBorder="1" applyAlignment="1" applyProtection="1">
      <alignment horizontal="center" vertical="center"/>
      <protection locked="0"/>
    </xf>
    <xf numFmtId="0" fontId="61" fillId="16" borderId="5" xfId="18" applyFont="1" applyFill="1" applyBorder="1" applyAlignment="1" applyProtection="1">
      <alignment horizontal="center" vertical="center"/>
      <protection locked="0"/>
    </xf>
  </cellXfs>
  <cellStyles count="23">
    <cellStyle name="Comma 2" xfId="1"/>
    <cellStyle name="Normal" xfId="0" builtinId="0"/>
    <cellStyle name="Normal 2" xfId="2"/>
    <cellStyle name="Normal 2 2" xfId="3"/>
    <cellStyle name="Normal 2 2 6" xfId="4"/>
    <cellStyle name="Normal 2 2 7" xfId="5"/>
    <cellStyle name="Normal 2 2 8" xfId="6"/>
    <cellStyle name="Normal 3" xfId="7"/>
    <cellStyle name="Normal 3 2" xfId="8"/>
    <cellStyle name="Normal 4" xfId="9"/>
    <cellStyle name="Normal 4 2" xfId="10"/>
    <cellStyle name="Normal 4 7" xfId="11"/>
    <cellStyle name="Normal 5" xfId="12"/>
    <cellStyle name="Normal 6" xfId="13"/>
    <cellStyle name="Normal 6 2" xfId="14"/>
    <cellStyle name="Normal 7" xfId="15"/>
    <cellStyle name="Normal 8" xfId="16"/>
    <cellStyle name="Normal_Cert vernier_Vernier.1(Ext,int,depth)" xfId="17"/>
    <cellStyle name="Normal_Uncertainty Budget" xfId="18"/>
    <cellStyle name="ปกติ 2 2" xfId="19"/>
    <cellStyle name="ปกติ 3" xfId="20"/>
    <cellStyle name="ปกติ 3 2" xfId="21"/>
    <cellStyle name="ปกติ_Cert.(ตัวอย่าง DMM)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7</xdr:row>
          <xdr:rowOff>85725</xdr:rowOff>
        </xdr:from>
        <xdr:to>
          <xdr:col>5</xdr:col>
          <xdr:colOff>247650</xdr:colOff>
          <xdr:row>8</xdr:row>
          <xdr:rowOff>47625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7</xdr:row>
          <xdr:rowOff>85725</xdr:rowOff>
        </xdr:from>
        <xdr:to>
          <xdr:col>10</xdr:col>
          <xdr:colOff>9525</xdr:colOff>
          <xdr:row>8</xdr:row>
          <xdr:rowOff>38100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</xdr:row>
          <xdr:rowOff>114300</xdr:rowOff>
        </xdr:from>
        <xdr:to>
          <xdr:col>18</xdr:col>
          <xdr:colOff>238125</xdr:colOff>
          <xdr:row>4</xdr:row>
          <xdr:rowOff>19050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3</xdr:row>
          <xdr:rowOff>95250</xdr:rowOff>
        </xdr:from>
        <xdr:to>
          <xdr:col>13</xdr:col>
          <xdr:colOff>247650</xdr:colOff>
          <xdr:row>4</xdr:row>
          <xdr:rowOff>28575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0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27</xdr:col>
      <xdr:colOff>95250</xdr:colOff>
      <xdr:row>1</xdr:row>
      <xdr:rowOff>266700</xdr:rowOff>
    </xdr:from>
    <xdr:to>
      <xdr:col>39</xdr:col>
      <xdr:colOff>381000</xdr:colOff>
      <xdr:row>8</xdr:row>
      <xdr:rowOff>66675</xdr:rowOff>
    </xdr:to>
    <xdr:pic>
      <xdr:nvPicPr>
        <xdr:cNvPr id="9253" name="Picture 7">
          <a:extLst>
            <a:ext uri="{FF2B5EF4-FFF2-40B4-BE49-F238E27FC236}">
              <a16:creationId xmlns:a16="http://schemas.microsoft.com/office/drawing/2014/main" id="{00000000-0008-0000-0000-00002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52450"/>
          <a:ext cx="422910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HU222"/>
  <sheetViews>
    <sheetView view="pageBreakPreview" topLeftCell="A7" zoomScaleNormal="100" zoomScaleSheetLayoutView="100" workbookViewId="0">
      <selection activeCell="V34" sqref="V34:Y35"/>
    </sheetView>
  </sheetViews>
  <sheetFormatPr defaultColWidth="7.5703125" defaultRowHeight="18.75" customHeight="1"/>
  <cols>
    <col min="1" max="28" width="3.85546875" style="1" customWidth="1"/>
    <col min="29" max="35" width="3.5703125" style="1" customWidth="1"/>
    <col min="36" max="16384" width="7.5703125" style="1"/>
  </cols>
  <sheetData>
    <row r="1" spans="1:229" ht="23.1" customHeight="1">
      <c r="A1" s="300" t="s">
        <v>0</v>
      </c>
      <c r="B1" s="300"/>
      <c r="C1" s="300"/>
      <c r="D1" s="300"/>
      <c r="E1" s="300"/>
      <c r="F1" s="300"/>
      <c r="G1" s="300"/>
      <c r="H1" s="300"/>
      <c r="I1" s="300"/>
      <c r="J1" s="143" t="s">
        <v>69</v>
      </c>
      <c r="K1" s="143"/>
      <c r="L1" s="143"/>
      <c r="M1" s="2"/>
      <c r="N1" s="301" t="s">
        <v>87</v>
      </c>
      <c r="O1" s="301"/>
      <c r="P1" s="301"/>
      <c r="Q1" s="301"/>
      <c r="R1" s="144"/>
      <c r="S1" s="144"/>
      <c r="T1" s="144"/>
      <c r="U1" s="302" t="s">
        <v>70</v>
      </c>
      <c r="V1" s="302"/>
      <c r="W1" s="210">
        <v>1</v>
      </c>
      <c r="X1" s="208" t="s">
        <v>71</v>
      </c>
      <c r="Y1" s="210">
        <v>1</v>
      </c>
    </row>
    <row r="2" spans="1:229" ht="23.1" customHeight="1">
      <c r="A2" s="300"/>
      <c r="B2" s="300"/>
      <c r="C2" s="300"/>
      <c r="D2" s="300"/>
      <c r="E2" s="300"/>
      <c r="F2" s="300"/>
      <c r="G2" s="300"/>
      <c r="H2" s="300"/>
      <c r="I2" s="300"/>
      <c r="J2" s="144" t="s">
        <v>72</v>
      </c>
      <c r="K2" s="143"/>
      <c r="L2" s="144"/>
      <c r="N2" s="303">
        <v>42015</v>
      </c>
      <c r="O2" s="303"/>
      <c r="P2" s="303"/>
      <c r="Q2" s="303"/>
      <c r="R2" s="144" t="s">
        <v>73</v>
      </c>
      <c r="S2" s="143"/>
      <c r="T2" s="145"/>
      <c r="U2" s="145"/>
      <c r="V2" s="304">
        <v>42016</v>
      </c>
      <c r="W2" s="304"/>
      <c r="X2" s="304"/>
      <c r="Y2" s="304"/>
      <c r="Z2" s="145"/>
      <c r="AA2" s="145"/>
    </row>
    <row r="3" spans="1:229" ht="23.1" customHeight="1">
      <c r="A3" s="305" t="s">
        <v>74</v>
      </c>
      <c r="B3" s="305"/>
      <c r="C3" s="305"/>
      <c r="D3" s="305"/>
      <c r="E3" s="305"/>
      <c r="F3" s="305"/>
      <c r="G3" s="305"/>
      <c r="H3" s="305"/>
      <c r="I3" s="305"/>
      <c r="J3" s="143" t="s">
        <v>75</v>
      </c>
      <c r="K3" s="143"/>
      <c r="L3" s="143"/>
      <c r="M3" s="143"/>
      <c r="N3" s="211"/>
      <c r="O3" s="212">
        <v>20</v>
      </c>
      <c r="P3" s="146" t="s">
        <v>76</v>
      </c>
      <c r="Q3" s="209">
        <v>50</v>
      </c>
      <c r="R3" s="147" t="s">
        <v>77</v>
      </c>
      <c r="T3" s="143"/>
      <c r="U3" s="143"/>
      <c r="V3" s="143"/>
      <c r="W3" s="143"/>
      <c r="X3" s="143"/>
      <c r="Y3" s="143"/>
      <c r="Z3" s="143"/>
      <c r="AA3" s="152"/>
    </row>
    <row r="4" spans="1:229" ht="23.1" customHeight="1">
      <c r="A4" s="295" t="s">
        <v>101</v>
      </c>
      <c r="B4" s="295"/>
      <c r="C4" s="295"/>
      <c r="D4" s="295"/>
      <c r="E4" s="295"/>
      <c r="F4" s="295"/>
      <c r="G4" s="295"/>
      <c r="H4" s="295"/>
      <c r="I4" s="295"/>
      <c r="J4" s="143" t="s">
        <v>52</v>
      </c>
      <c r="K4" s="143"/>
      <c r="L4" s="143"/>
      <c r="M4" s="143"/>
      <c r="N4" s="143"/>
      <c r="O4" s="143" t="s">
        <v>78</v>
      </c>
      <c r="P4" s="143"/>
      <c r="Q4" s="143"/>
      <c r="R4" s="143"/>
      <c r="S4" s="143"/>
      <c r="T4" s="143" t="s">
        <v>79</v>
      </c>
      <c r="U4" s="143"/>
      <c r="V4" s="143"/>
      <c r="X4" s="143"/>
      <c r="Y4" s="143"/>
      <c r="Z4" s="143"/>
      <c r="AA4" s="143"/>
    </row>
    <row r="5" spans="1:229" s="16" customFormat="1" ht="23.1" customHeight="1">
      <c r="A5" s="213" t="s">
        <v>80</v>
      </c>
      <c r="B5" s="2"/>
      <c r="C5" s="2"/>
      <c r="D5" s="2"/>
      <c r="E5" s="2"/>
      <c r="F5" s="236" t="s">
        <v>20</v>
      </c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13"/>
      <c r="W5" s="213"/>
      <c r="X5" s="213"/>
      <c r="Y5" s="213"/>
      <c r="Z5" s="2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</row>
    <row r="6" spans="1:229" s="16" customFormat="1" ht="23.1" customHeight="1">
      <c r="A6" s="213" t="s">
        <v>53</v>
      </c>
      <c r="B6" s="2"/>
      <c r="C6" s="2"/>
      <c r="D6" s="2"/>
      <c r="E6" s="2"/>
      <c r="F6" s="299" t="s">
        <v>101</v>
      </c>
      <c r="G6" s="299"/>
      <c r="H6" s="299"/>
      <c r="I6" s="299"/>
      <c r="J6" s="299"/>
      <c r="K6" s="299"/>
      <c r="L6" s="299"/>
      <c r="M6" s="299"/>
      <c r="N6" s="213" t="s">
        <v>81</v>
      </c>
      <c r="P6" s="2"/>
      <c r="Q6" s="2"/>
      <c r="R6" s="299" t="s">
        <v>100</v>
      </c>
      <c r="S6" s="299"/>
      <c r="T6" s="299"/>
      <c r="U6" s="299"/>
      <c r="V6" s="236"/>
      <c r="W6" s="236"/>
      <c r="X6" s="236"/>
      <c r="Y6" s="213"/>
      <c r="Z6" s="2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</row>
    <row r="7" spans="1:229" s="16" customFormat="1" ht="23.1" customHeight="1">
      <c r="A7" s="213" t="s">
        <v>1</v>
      </c>
      <c r="B7" s="1"/>
      <c r="C7" s="236">
        <v>123</v>
      </c>
      <c r="D7" s="236"/>
      <c r="E7" s="236"/>
      <c r="F7" s="236"/>
      <c r="G7" s="236"/>
      <c r="H7" s="236"/>
      <c r="I7" s="296" t="s">
        <v>82</v>
      </c>
      <c r="J7" s="296"/>
      <c r="K7" s="296"/>
      <c r="L7" s="297">
        <v>456</v>
      </c>
      <c r="M7" s="297"/>
      <c r="N7" s="297"/>
      <c r="O7" s="297"/>
      <c r="P7" s="297"/>
      <c r="Q7" s="297"/>
      <c r="R7" s="297"/>
      <c r="S7" s="298" t="s">
        <v>2</v>
      </c>
      <c r="T7" s="298"/>
      <c r="U7" s="236">
        <v>789</v>
      </c>
      <c r="V7" s="236"/>
      <c r="W7" s="236"/>
      <c r="X7" s="236"/>
      <c r="Y7" s="236"/>
      <c r="Z7" s="2"/>
      <c r="AA7" s="2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</row>
    <row r="8" spans="1:229" ht="22.5" customHeight="1">
      <c r="A8" s="151" t="s">
        <v>83</v>
      </c>
      <c r="C8" s="151"/>
      <c r="D8" s="151"/>
      <c r="E8" s="151"/>
      <c r="F8" s="151"/>
      <c r="G8" s="150" t="s">
        <v>84</v>
      </c>
      <c r="H8" s="150"/>
      <c r="K8" s="150" t="s">
        <v>85</v>
      </c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149"/>
      <c r="Y8" s="149"/>
      <c r="Z8" s="148"/>
      <c r="AA8" s="148"/>
      <c r="AB8" s="148"/>
    </row>
    <row r="9" spans="1:229" ht="9.9499999999999993" customHeight="1">
      <c r="B9" s="8"/>
      <c r="C9" s="8"/>
      <c r="D9" s="8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29" s="106" customFormat="1" ht="22.5" customHeight="1">
      <c r="A10" s="214" t="s">
        <v>15</v>
      </c>
      <c r="B10" s="214"/>
      <c r="C10" s="214"/>
      <c r="D10" s="214"/>
      <c r="E10" s="214"/>
      <c r="F10" s="214"/>
      <c r="G10" s="268"/>
      <c r="H10" s="268"/>
      <c r="I10" s="268"/>
      <c r="J10" s="268"/>
      <c r="K10" s="268"/>
      <c r="L10" s="268"/>
      <c r="M10" s="268"/>
      <c r="N10" s="216"/>
      <c r="P10" s="215" t="s">
        <v>86</v>
      </c>
      <c r="Q10" s="215"/>
      <c r="R10" s="269"/>
      <c r="S10" s="269"/>
      <c r="T10" s="269"/>
      <c r="U10" s="269"/>
      <c r="V10" s="269"/>
      <c r="W10" s="269"/>
      <c r="X10" s="2"/>
      <c r="Y10" s="2"/>
      <c r="Z10" s="2"/>
      <c r="AA10" s="217"/>
      <c r="AB10" s="217"/>
    </row>
    <row r="11" spans="1:229" s="21" customFormat="1" ht="9.9499999999999993" customHeight="1">
      <c r="A11" s="19"/>
      <c r="B11" s="107"/>
      <c r="C11" s="22"/>
      <c r="D11" s="22"/>
      <c r="E11" s="22"/>
      <c r="F11" s="22"/>
      <c r="G11" s="22"/>
      <c r="H11" s="22"/>
      <c r="I11" s="22"/>
      <c r="J11" s="108"/>
      <c r="K11" s="109"/>
      <c r="L11" s="23"/>
      <c r="M11" s="20"/>
      <c r="N11" s="20"/>
    </row>
    <row r="12" spans="1:229" s="21" customFormat="1" ht="19.5" customHeight="1">
      <c r="A12" s="19"/>
      <c r="B12" s="107"/>
      <c r="C12" s="22"/>
      <c r="D12" s="22"/>
      <c r="E12" s="22"/>
      <c r="F12" s="22"/>
      <c r="G12" s="22"/>
      <c r="H12" s="22"/>
      <c r="I12" s="22"/>
      <c r="J12" s="108"/>
      <c r="K12" s="109"/>
      <c r="L12" s="23"/>
      <c r="M12" s="20"/>
      <c r="N12" s="20"/>
    </row>
    <row r="13" spans="1:229" ht="20.100000000000001" customHeight="1">
      <c r="A13" s="306" t="s">
        <v>115</v>
      </c>
      <c r="B13" s="280"/>
      <c r="C13" s="281"/>
      <c r="D13" s="270" t="s">
        <v>111</v>
      </c>
      <c r="E13" s="271"/>
      <c r="F13" s="272"/>
      <c r="G13" s="279" t="s">
        <v>112</v>
      </c>
      <c r="H13" s="280"/>
      <c r="I13" s="280"/>
      <c r="J13" s="280"/>
      <c r="K13" s="280"/>
      <c r="L13" s="280"/>
      <c r="M13" s="280"/>
      <c r="N13" s="281"/>
      <c r="O13" s="279" t="s">
        <v>6</v>
      </c>
      <c r="P13" s="280"/>
      <c r="Q13" s="280"/>
      <c r="R13" s="281"/>
      <c r="S13" s="259" t="s">
        <v>48</v>
      </c>
      <c r="T13" s="260"/>
      <c r="U13" s="261"/>
      <c r="V13" s="279" t="s">
        <v>8</v>
      </c>
      <c r="W13" s="280"/>
      <c r="X13" s="280"/>
      <c r="Y13" s="281"/>
      <c r="Z13" s="110"/>
      <c r="AA13" s="110"/>
    </row>
    <row r="14" spans="1:229" ht="9.9499999999999993" customHeight="1">
      <c r="A14" s="284"/>
      <c r="B14" s="285"/>
      <c r="C14" s="286"/>
      <c r="D14" s="273"/>
      <c r="E14" s="274"/>
      <c r="F14" s="275"/>
      <c r="G14" s="282"/>
      <c r="H14" s="269"/>
      <c r="I14" s="269"/>
      <c r="J14" s="269"/>
      <c r="K14" s="269"/>
      <c r="L14" s="269"/>
      <c r="M14" s="269"/>
      <c r="N14" s="283"/>
      <c r="O14" s="284"/>
      <c r="P14" s="285"/>
      <c r="Q14" s="285"/>
      <c r="R14" s="286"/>
      <c r="S14" s="287"/>
      <c r="T14" s="288"/>
      <c r="U14" s="289"/>
      <c r="V14" s="284"/>
      <c r="W14" s="285"/>
      <c r="X14" s="285"/>
      <c r="Y14" s="286"/>
      <c r="Z14" s="110"/>
      <c r="AA14" s="110"/>
    </row>
    <row r="15" spans="1:229" ht="20.100000000000001" customHeight="1">
      <c r="A15" s="282"/>
      <c r="B15" s="269"/>
      <c r="C15" s="283"/>
      <c r="D15" s="276"/>
      <c r="E15" s="277"/>
      <c r="F15" s="278"/>
      <c r="G15" s="293">
        <v>1</v>
      </c>
      <c r="H15" s="294"/>
      <c r="I15" s="293">
        <v>2</v>
      </c>
      <c r="J15" s="294"/>
      <c r="K15" s="293">
        <v>3</v>
      </c>
      <c r="L15" s="294"/>
      <c r="M15" s="293">
        <v>4</v>
      </c>
      <c r="N15" s="294"/>
      <c r="O15" s="282"/>
      <c r="P15" s="269"/>
      <c r="Q15" s="269"/>
      <c r="R15" s="283"/>
      <c r="S15" s="290"/>
      <c r="T15" s="291"/>
      <c r="U15" s="292"/>
      <c r="V15" s="282"/>
      <c r="W15" s="269"/>
      <c r="X15" s="269"/>
      <c r="Y15" s="283"/>
      <c r="Z15" s="110"/>
      <c r="AA15" s="110"/>
    </row>
    <row r="16" spans="1:229" ht="20.100000000000001" customHeight="1">
      <c r="A16" s="253">
        <v>2</v>
      </c>
      <c r="B16" s="254"/>
      <c r="C16" s="255"/>
      <c r="D16" s="259" t="s">
        <v>113</v>
      </c>
      <c r="E16" s="260"/>
      <c r="F16" s="261"/>
      <c r="G16" s="252">
        <v>2</v>
      </c>
      <c r="H16" s="252"/>
      <c r="I16" s="252">
        <f t="shared" ref="I16:I35" si="0">G16</f>
        <v>2</v>
      </c>
      <c r="J16" s="252"/>
      <c r="K16" s="252">
        <f t="shared" ref="K16:K35" si="1">I16</f>
        <v>2</v>
      </c>
      <c r="L16" s="252"/>
      <c r="M16" s="252">
        <f t="shared" ref="M16:M35" si="2">K16</f>
        <v>2</v>
      </c>
      <c r="N16" s="252"/>
      <c r="O16" s="237">
        <f>AVERAGE(AVERAGE(G16:H17),AVERAGE(I16:J17),AVERAGE(K16:L17),AVERAGE(M16:N17))</f>
        <v>2</v>
      </c>
      <c r="P16" s="238"/>
      <c r="Q16" s="238"/>
      <c r="R16" s="239"/>
      <c r="S16" s="243">
        <f>A16-O16</f>
        <v>0</v>
      </c>
      <c r="T16" s="244"/>
      <c r="U16" s="245"/>
      <c r="V16" s="237">
        <f>_xlfn.STDEV.S(AVERAGE(G16:H17),AVERAGE(I16:J17),AVERAGE(K16:L17),AVERAGE(M16:N17))/SQRT(4)</f>
        <v>0</v>
      </c>
      <c r="W16" s="238"/>
      <c r="X16" s="238"/>
      <c r="Y16" s="239"/>
      <c r="Z16" s="110"/>
      <c r="AA16" s="110"/>
      <c r="AB16" s="2"/>
    </row>
    <row r="17" spans="1:27" ht="20.100000000000001" customHeight="1">
      <c r="A17" s="256"/>
      <c r="B17" s="257"/>
      <c r="C17" s="258"/>
      <c r="D17" s="249" t="s">
        <v>114</v>
      </c>
      <c r="E17" s="250"/>
      <c r="F17" s="251"/>
      <c r="G17" s="252">
        <v>2</v>
      </c>
      <c r="H17" s="252"/>
      <c r="I17" s="252">
        <f t="shared" si="0"/>
        <v>2</v>
      </c>
      <c r="J17" s="252"/>
      <c r="K17" s="252">
        <f t="shared" si="1"/>
        <v>2</v>
      </c>
      <c r="L17" s="252"/>
      <c r="M17" s="252">
        <f t="shared" si="2"/>
        <v>2</v>
      </c>
      <c r="N17" s="252"/>
      <c r="O17" s="240"/>
      <c r="P17" s="241"/>
      <c r="Q17" s="241"/>
      <c r="R17" s="242"/>
      <c r="S17" s="262"/>
      <c r="T17" s="263"/>
      <c r="U17" s="264"/>
      <c r="V17" s="265"/>
      <c r="W17" s="266"/>
      <c r="X17" s="266"/>
      <c r="Y17" s="267"/>
      <c r="Z17" s="110"/>
      <c r="AA17" s="110"/>
    </row>
    <row r="18" spans="1:27" ht="20.100000000000001" customHeight="1">
      <c r="A18" s="253">
        <v>3</v>
      </c>
      <c r="B18" s="254"/>
      <c r="C18" s="255"/>
      <c r="D18" s="259" t="s">
        <v>113</v>
      </c>
      <c r="E18" s="260"/>
      <c r="F18" s="261"/>
      <c r="G18" s="252">
        <v>2</v>
      </c>
      <c r="H18" s="252"/>
      <c r="I18" s="252">
        <f t="shared" si="0"/>
        <v>2</v>
      </c>
      <c r="J18" s="252"/>
      <c r="K18" s="252">
        <f t="shared" si="1"/>
        <v>2</v>
      </c>
      <c r="L18" s="252"/>
      <c r="M18" s="252">
        <f t="shared" si="2"/>
        <v>2</v>
      </c>
      <c r="N18" s="252"/>
      <c r="O18" s="237">
        <f t="shared" ref="O18:O35" si="3">AVERAGE(AVERAGE(G18:H19),AVERAGE(I18:J19),AVERAGE(K18:L19),AVERAGE(M18:N19))</f>
        <v>2</v>
      </c>
      <c r="P18" s="238"/>
      <c r="Q18" s="238"/>
      <c r="R18" s="239"/>
      <c r="S18" s="243">
        <f>A18-O18</f>
        <v>1</v>
      </c>
      <c r="T18" s="244"/>
      <c r="U18" s="245"/>
      <c r="V18" s="237">
        <f t="shared" ref="V18:V35" si="4">_xlfn.STDEV.S(AVERAGE(G18:H19),AVERAGE(I18:J19),AVERAGE(K18:L19),AVERAGE(M18:N19))/SQRT(4)</f>
        <v>0</v>
      </c>
      <c r="W18" s="238"/>
      <c r="X18" s="238"/>
      <c r="Y18" s="239"/>
      <c r="Z18" s="110"/>
      <c r="AA18" s="110"/>
    </row>
    <row r="19" spans="1:27" ht="20.100000000000001" customHeight="1">
      <c r="A19" s="256"/>
      <c r="B19" s="257"/>
      <c r="C19" s="258"/>
      <c r="D19" s="249" t="s">
        <v>114</v>
      </c>
      <c r="E19" s="250"/>
      <c r="F19" s="251"/>
      <c r="G19" s="252">
        <v>2</v>
      </c>
      <c r="H19" s="252"/>
      <c r="I19" s="252">
        <f t="shared" si="0"/>
        <v>2</v>
      </c>
      <c r="J19" s="252"/>
      <c r="K19" s="252">
        <f t="shared" si="1"/>
        <v>2</v>
      </c>
      <c r="L19" s="252"/>
      <c r="M19" s="252">
        <f t="shared" si="2"/>
        <v>2</v>
      </c>
      <c r="N19" s="252"/>
      <c r="O19" s="240"/>
      <c r="P19" s="241"/>
      <c r="Q19" s="241"/>
      <c r="R19" s="242"/>
      <c r="S19" s="262"/>
      <c r="T19" s="263"/>
      <c r="U19" s="264"/>
      <c r="V19" s="265"/>
      <c r="W19" s="266"/>
      <c r="X19" s="266"/>
      <c r="Y19" s="267"/>
      <c r="Z19" s="110"/>
      <c r="AA19" s="110"/>
    </row>
    <row r="20" spans="1:27" ht="20.100000000000001" customHeight="1">
      <c r="A20" s="253">
        <v>4</v>
      </c>
      <c r="B20" s="254"/>
      <c r="C20" s="255"/>
      <c r="D20" s="259" t="s">
        <v>113</v>
      </c>
      <c r="E20" s="260"/>
      <c r="F20" s="261"/>
      <c r="G20" s="252">
        <v>2</v>
      </c>
      <c r="H20" s="252"/>
      <c r="I20" s="252">
        <f t="shared" si="0"/>
        <v>2</v>
      </c>
      <c r="J20" s="252"/>
      <c r="K20" s="252">
        <f t="shared" si="1"/>
        <v>2</v>
      </c>
      <c r="L20" s="252"/>
      <c r="M20" s="252">
        <f t="shared" si="2"/>
        <v>2</v>
      </c>
      <c r="N20" s="252"/>
      <c r="O20" s="237">
        <f t="shared" ref="O20:O35" si="5">AVERAGE(AVERAGE(G20:H21),AVERAGE(I20:J21),AVERAGE(K20:L21),AVERAGE(M20:N21))</f>
        <v>2</v>
      </c>
      <c r="P20" s="238"/>
      <c r="Q20" s="238"/>
      <c r="R20" s="239"/>
      <c r="S20" s="243">
        <f>A20-O20</f>
        <v>2</v>
      </c>
      <c r="T20" s="244"/>
      <c r="U20" s="245"/>
      <c r="V20" s="237">
        <f t="shared" ref="V20:V35" si="6">_xlfn.STDEV.S(AVERAGE(G20:H21),AVERAGE(I20:J21),AVERAGE(K20:L21),AVERAGE(M20:N21))/SQRT(4)</f>
        <v>0</v>
      </c>
      <c r="W20" s="238"/>
      <c r="X20" s="238"/>
      <c r="Y20" s="239"/>
      <c r="Z20" s="110"/>
      <c r="AA20" s="110"/>
    </row>
    <row r="21" spans="1:27" ht="20.100000000000001" customHeight="1">
      <c r="A21" s="256"/>
      <c r="B21" s="257"/>
      <c r="C21" s="258"/>
      <c r="D21" s="249" t="s">
        <v>114</v>
      </c>
      <c r="E21" s="250"/>
      <c r="F21" s="251"/>
      <c r="G21" s="252">
        <v>2</v>
      </c>
      <c r="H21" s="252"/>
      <c r="I21" s="252">
        <f t="shared" si="0"/>
        <v>2</v>
      </c>
      <c r="J21" s="252"/>
      <c r="K21" s="252">
        <f t="shared" si="1"/>
        <v>2</v>
      </c>
      <c r="L21" s="252"/>
      <c r="M21" s="252">
        <f t="shared" si="2"/>
        <v>2</v>
      </c>
      <c r="N21" s="252"/>
      <c r="O21" s="240"/>
      <c r="P21" s="241"/>
      <c r="Q21" s="241"/>
      <c r="R21" s="242"/>
      <c r="S21" s="262"/>
      <c r="T21" s="263"/>
      <c r="U21" s="264"/>
      <c r="V21" s="265"/>
      <c r="W21" s="266"/>
      <c r="X21" s="266"/>
      <c r="Y21" s="267"/>
      <c r="Z21" s="110"/>
      <c r="AA21" s="110"/>
    </row>
    <row r="22" spans="1:27" ht="20.100000000000001" customHeight="1">
      <c r="A22" s="253">
        <v>5</v>
      </c>
      <c r="B22" s="254"/>
      <c r="C22" s="255"/>
      <c r="D22" s="259" t="s">
        <v>113</v>
      </c>
      <c r="E22" s="260"/>
      <c r="F22" s="261"/>
      <c r="G22" s="252">
        <v>2</v>
      </c>
      <c r="H22" s="252"/>
      <c r="I22" s="252">
        <f t="shared" si="0"/>
        <v>2</v>
      </c>
      <c r="J22" s="252"/>
      <c r="K22" s="252">
        <f t="shared" si="1"/>
        <v>2</v>
      </c>
      <c r="L22" s="252"/>
      <c r="M22" s="252">
        <f t="shared" si="2"/>
        <v>2</v>
      </c>
      <c r="N22" s="252"/>
      <c r="O22" s="237">
        <f t="shared" ref="O22:O35" si="7">AVERAGE(AVERAGE(G22:H23),AVERAGE(I22:J23),AVERAGE(K22:L23),AVERAGE(M22:N23))</f>
        <v>2</v>
      </c>
      <c r="P22" s="238"/>
      <c r="Q22" s="238"/>
      <c r="R22" s="239"/>
      <c r="S22" s="243">
        <f>A22-O22</f>
        <v>3</v>
      </c>
      <c r="T22" s="244"/>
      <c r="U22" s="245"/>
      <c r="V22" s="237">
        <f t="shared" ref="V22:V35" si="8">_xlfn.STDEV.S(AVERAGE(G22:H23),AVERAGE(I22:J23),AVERAGE(K22:L23),AVERAGE(M22:N23))/SQRT(4)</f>
        <v>0</v>
      </c>
      <c r="W22" s="238"/>
      <c r="X22" s="238"/>
      <c r="Y22" s="239"/>
      <c r="Z22" s="110"/>
      <c r="AA22" s="110"/>
    </row>
    <row r="23" spans="1:27" ht="20.100000000000001" customHeight="1">
      <c r="A23" s="256"/>
      <c r="B23" s="257"/>
      <c r="C23" s="258"/>
      <c r="D23" s="249" t="s">
        <v>114</v>
      </c>
      <c r="E23" s="250"/>
      <c r="F23" s="251"/>
      <c r="G23" s="252">
        <v>2</v>
      </c>
      <c r="H23" s="252"/>
      <c r="I23" s="252">
        <f t="shared" si="0"/>
        <v>2</v>
      </c>
      <c r="J23" s="252"/>
      <c r="K23" s="252">
        <f t="shared" si="1"/>
        <v>2</v>
      </c>
      <c r="L23" s="252"/>
      <c r="M23" s="252">
        <f t="shared" si="2"/>
        <v>2</v>
      </c>
      <c r="N23" s="252"/>
      <c r="O23" s="240"/>
      <c r="P23" s="241"/>
      <c r="Q23" s="241"/>
      <c r="R23" s="242"/>
      <c r="S23" s="262"/>
      <c r="T23" s="263"/>
      <c r="U23" s="264"/>
      <c r="V23" s="265"/>
      <c r="W23" s="266"/>
      <c r="X23" s="266"/>
      <c r="Y23" s="267"/>
      <c r="Z23" s="110"/>
      <c r="AA23" s="110"/>
    </row>
    <row r="24" spans="1:27" ht="20.100000000000001" customHeight="1">
      <c r="A24" s="253">
        <v>6</v>
      </c>
      <c r="B24" s="254"/>
      <c r="C24" s="255"/>
      <c r="D24" s="259" t="s">
        <v>113</v>
      </c>
      <c r="E24" s="260"/>
      <c r="F24" s="261"/>
      <c r="G24" s="252">
        <v>2</v>
      </c>
      <c r="H24" s="252"/>
      <c r="I24" s="252">
        <f t="shared" si="0"/>
        <v>2</v>
      </c>
      <c r="J24" s="252"/>
      <c r="K24" s="252">
        <f t="shared" si="1"/>
        <v>2</v>
      </c>
      <c r="L24" s="252"/>
      <c r="M24" s="252">
        <f t="shared" si="2"/>
        <v>2</v>
      </c>
      <c r="N24" s="252"/>
      <c r="O24" s="237">
        <f t="shared" ref="O24:O35" si="9">AVERAGE(AVERAGE(G24:H25),AVERAGE(I24:J25),AVERAGE(K24:L25),AVERAGE(M24:N25))</f>
        <v>2</v>
      </c>
      <c r="P24" s="238"/>
      <c r="Q24" s="238"/>
      <c r="R24" s="239"/>
      <c r="S24" s="243">
        <f>A24-O24</f>
        <v>4</v>
      </c>
      <c r="T24" s="244"/>
      <c r="U24" s="245"/>
      <c r="V24" s="237">
        <f t="shared" ref="V24:V35" si="10">_xlfn.STDEV.S(AVERAGE(G24:H25),AVERAGE(I24:J25),AVERAGE(K24:L25),AVERAGE(M24:N25))/SQRT(4)</f>
        <v>0</v>
      </c>
      <c r="W24" s="238"/>
      <c r="X24" s="238"/>
      <c r="Y24" s="239"/>
      <c r="Z24" s="110"/>
      <c r="AA24" s="110"/>
    </row>
    <row r="25" spans="1:27" ht="20.100000000000001" customHeight="1">
      <c r="A25" s="256"/>
      <c r="B25" s="257"/>
      <c r="C25" s="258"/>
      <c r="D25" s="249" t="s">
        <v>114</v>
      </c>
      <c r="E25" s="250"/>
      <c r="F25" s="251"/>
      <c r="G25" s="252">
        <v>2</v>
      </c>
      <c r="H25" s="252"/>
      <c r="I25" s="252">
        <f t="shared" si="0"/>
        <v>2</v>
      </c>
      <c r="J25" s="252"/>
      <c r="K25" s="252">
        <f t="shared" si="1"/>
        <v>2</v>
      </c>
      <c r="L25" s="252"/>
      <c r="M25" s="252">
        <f t="shared" si="2"/>
        <v>2</v>
      </c>
      <c r="N25" s="252"/>
      <c r="O25" s="240"/>
      <c r="P25" s="241"/>
      <c r="Q25" s="241"/>
      <c r="R25" s="242"/>
      <c r="S25" s="262"/>
      <c r="T25" s="263"/>
      <c r="U25" s="264"/>
      <c r="V25" s="265"/>
      <c r="W25" s="266"/>
      <c r="X25" s="266"/>
      <c r="Y25" s="267"/>
      <c r="Z25" s="110"/>
      <c r="AA25" s="110"/>
    </row>
    <row r="26" spans="1:27" ht="20.100000000000001" customHeight="1">
      <c r="A26" s="253">
        <v>7</v>
      </c>
      <c r="B26" s="254"/>
      <c r="C26" s="255"/>
      <c r="D26" s="259" t="s">
        <v>113</v>
      </c>
      <c r="E26" s="260"/>
      <c r="F26" s="261"/>
      <c r="G26" s="252">
        <v>2</v>
      </c>
      <c r="H26" s="252"/>
      <c r="I26" s="252">
        <f t="shared" si="0"/>
        <v>2</v>
      </c>
      <c r="J26" s="252"/>
      <c r="K26" s="252">
        <f t="shared" si="1"/>
        <v>2</v>
      </c>
      <c r="L26" s="252"/>
      <c r="M26" s="252">
        <f t="shared" si="2"/>
        <v>2</v>
      </c>
      <c r="N26" s="252"/>
      <c r="O26" s="237">
        <f t="shared" ref="O26:O35" si="11">AVERAGE(AVERAGE(G26:H27),AVERAGE(I26:J27),AVERAGE(K26:L27),AVERAGE(M26:N27))</f>
        <v>2</v>
      </c>
      <c r="P26" s="238"/>
      <c r="Q26" s="238"/>
      <c r="R26" s="239"/>
      <c r="S26" s="243">
        <f>A26-O26</f>
        <v>5</v>
      </c>
      <c r="T26" s="244"/>
      <c r="U26" s="245"/>
      <c r="V26" s="237">
        <f t="shared" ref="V26:V35" si="12">_xlfn.STDEV.S(AVERAGE(G26:H27),AVERAGE(I26:J27),AVERAGE(K26:L27),AVERAGE(M26:N27))/SQRT(4)</f>
        <v>0</v>
      </c>
      <c r="W26" s="238"/>
      <c r="X26" s="238"/>
      <c r="Y26" s="239"/>
      <c r="Z26" s="110"/>
      <c r="AA26" s="110"/>
    </row>
    <row r="27" spans="1:27" ht="20.100000000000001" customHeight="1">
      <c r="A27" s="256"/>
      <c r="B27" s="257"/>
      <c r="C27" s="258"/>
      <c r="D27" s="249" t="s">
        <v>114</v>
      </c>
      <c r="E27" s="250"/>
      <c r="F27" s="251"/>
      <c r="G27" s="252">
        <v>2</v>
      </c>
      <c r="H27" s="252"/>
      <c r="I27" s="252">
        <f t="shared" si="0"/>
        <v>2</v>
      </c>
      <c r="J27" s="252"/>
      <c r="K27" s="252">
        <f t="shared" si="1"/>
        <v>2</v>
      </c>
      <c r="L27" s="252"/>
      <c r="M27" s="252">
        <f t="shared" si="2"/>
        <v>2</v>
      </c>
      <c r="N27" s="252"/>
      <c r="O27" s="240"/>
      <c r="P27" s="241"/>
      <c r="Q27" s="241"/>
      <c r="R27" s="242"/>
      <c r="S27" s="262"/>
      <c r="T27" s="263"/>
      <c r="U27" s="264"/>
      <c r="V27" s="265"/>
      <c r="W27" s="266"/>
      <c r="X27" s="266"/>
      <c r="Y27" s="267"/>
      <c r="Z27" s="110"/>
      <c r="AA27" s="110"/>
    </row>
    <row r="28" spans="1:27" ht="20.100000000000001" customHeight="1">
      <c r="A28" s="253">
        <v>8</v>
      </c>
      <c r="B28" s="254"/>
      <c r="C28" s="255"/>
      <c r="D28" s="259" t="s">
        <v>113</v>
      </c>
      <c r="E28" s="260"/>
      <c r="F28" s="261"/>
      <c r="G28" s="252">
        <v>2</v>
      </c>
      <c r="H28" s="252"/>
      <c r="I28" s="252">
        <f t="shared" si="0"/>
        <v>2</v>
      </c>
      <c r="J28" s="252"/>
      <c r="K28" s="252">
        <f t="shared" si="1"/>
        <v>2</v>
      </c>
      <c r="L28" s="252"/>
      <c r="M28" s="252">
        <f t="shared" si="2"/>
        <v>2</v>
      </c>
      <c r="N28" s="252"/>
      <c r="O28" s="237">
        <f t="shared" ref="O28:O35" si="13">AVERAGE(AVERAGE(G28:H29),AVERAGE(I28:J29),AVERAGE(K28:L29),AVERAGE(M28:N29))</f>
        <v>2</v>
      </c>
      <c r="P28" s="238"/>
      <c r="Q28" s="238"/>
      <c r="R28" s="239"/>
      <c r="S28" s="243">
        <f>A28-O28</f>
        <v>6</v>
      </c>
      <c r="T28" s="244"/>
      <c r="U28" s="245"/>
      <c r="V28" s="237">
        <f t="shared" ref="V28:V35" si="14">_xlfn.STDEV.S(AVERAGE(G28:H29),AVERAGE(I28:J29),AVERAGE(K28:L29),AVERAGE(M28:N29))/SQRT(4)</f>
        <v>0</v>
      </c>
      <c r="W28" s="238"/>
      <c r="X28" s="238"/>
      <c r="Y28" s="239"/>
      <c r="Z28" s="110"/>
      <c r="AA28" s="110"/>
    </row>
    <row r="29" spans="1:27" ht="20.100000000000001" customHeight="1">
      <c r="A29" s="256"/>
      <c r="B29" s="257"/>
      <c r="C29" s="258"/>
      <c r="D29" s="249" t="s">
        <v>114</v>
      </c>
      <c r="E29" s="250"/>
      <c r="F29" s="251"/>
      <c r="G29" s="252">
        <v>2</v>
      </c>
      <c r="H29" s="252"/>
      <c r="I29" s="252">
        <f t="shared" si="0"/>
        <v>2</v>
      </c>
      <c r="J29" s="252"/>
      <c r="K29" s="252">
        <f t="shared" si="1"/>
        <v>2</v>
      </c>
      <c r="L29" s="252"/>
      <c r="M29" s="252">
        <f t="shared" si="2"/>
        <v>2</v>
      </c>
      <c r="N29" s="252"/>
      <c r="O29" s="240"/>
      <c r="P29" s="241"/>
      <c r="Q29" s="241"/>
      <c r="R29" s="242"/>
      <c r="S29" s="262"/>
      <c r="T29" s="263"/>
      <c r="U29" s="264"/>
      <c r="V29" s="265"/>
      <c r="W29" s="266"/>
      <c r="X29" s="266"/>
      <c r="Y29" s="267"/>
      <c r="Z29" s="110"/>
      <c r="AA29" s="110"/>
    </row>
    <row r="30" spans="1:27" ht="20.100000000000001" customHeight="1">
      <c r="A30" s="253">
        <v>9</v>
      </c>
      <c r="B30" s="254"/>
      <c r="C30" s="255"/>
      <c r="D30" s="259" t="s">
        <v>113</v>
      </c>
      <c r="E30" s="260"/>
      <c r="F30" s="261"/>
      <c r="G30" s="252">
        <v>2</v>
      </c>
      <c r="H30" s="252"/>
      <c r="I30" s="252">
        <f t="shared" si="0"/>
        <v>2</v>
      </c>
      <c r="J30" s="252"/>
      <c r="K30" s="252">
        <f t="shared" si="1"/>
        <v>2</v>
      </c>
      <c r="L30" s="252"/>
      <c r="M30" s="252">
        <f t="shared" si="2"/>
        <v>2</v>
      </c>
      <c r="N30" s="252"/>
      <c r="O30" s="237">
        <f t="shared" ref="O30:O35" si="15">AVERAGE(AVERAGE(G30:H31),AVERAGE(I30:J31),AVERAGE(K30:L31),AVERAGE(M30:N31))</f>
        <v>2</v>
      </c>
      <c r="P30" s="238"/>
      <c r="Q30" s="238"/>
      <c r="R30" s="239"/>
      <c r="S30" s="243">
        <f>A30-O30</f>
        <v>7</v>
      </c>
      <c r="T30" s="244"/>
      <c r="U30" s="245"/>
      <c r="V30" s="237">
        <f t="shared" ref="V30:V35" si="16">_xlfn.STDEV.S(AVERAGE(G30:H31),AVERAGE(I30:J31),AVERAGE(K30:L31),AVERAGE(M30:N31))/SQRT(4)</f>
        <v>0</v>
      </c>
      <c r="W30" s="238"/>
      <c r="X30" s="238"/>
      <c r="Y30" s="239"/>
      <c r="Z30" s="110"/>
      <c r="AA30" s="110"/>
    </row>
    <row r="31" spans="1:27" ht="20.100000000000001" customHeight="1">
      <c r="A31" s="256"/>
      <c r="B31" s="257"/>
      <c r="C31" s="258"/>
      <c r="D31" s="249" t="s">
        <v>114</v>
      </c>
      <c r="E31" s="250"/>
      <c r="F31" s="251"/>
      <c r="G31" s="252">
        <v>2</v>
      </c>
      <c r="H31" s="252"/>
      <c r="I31" s="252">
        <f t="shared" si="0"/>
        <v>2</v>
      </c>
      <c r="J31" s="252"/>
      <c r="K31" s="252">
        <f t="shared" si="1"/>
        <v>2</v>
      </c>
      <c r="L31" s="252"/>
      <c r="M31" s="252">
        <f t="shared" si="2"/>
        <v>2</v>
      </c>
      <c r="N31" s="252"/>
      <c r="O31" s="240"/>
      <c r="P31" s="241"/>
      <c r="Q31" s="241"/>
      <c r="R31" s="242"/>
      <c r="S31" s="262"/>
      <c r="T31" s="263"/>
      <c r="U31" s="264"/>
      <c r="V31" s="265"/>
      <c r="W31" s="266"/>
      <c r="X31" s="266"/>
      <c r="Y31" s="267"/>
      <c r="Z31" s="110"/>
      <c r="AA31" s="110"/>
    </row>
    <row r="32" spans="1:27" ht="20.100000000000001" customHeight="1">
      <c r="A32" s="253">
        <v>10</v>
      </c>
      <c r="B32" s="254"/>
      <c r="C32" s="255"/>
      <c r="D32" s="259" t="s">
        <v>113</v>
      </c>
      <c r="E32" s="260"/>
      <c r="F32" s="261"/>
      <c r="G32" s="252">
        <v>2</v>
      </c>
      <c r="H32" s="252"/>
      <c r="I32" s="252">
        <f t="shared" si="0"/>
        <v>2</v>
      </c>
      <c r="J32" s="252"/>
      <c r="K32" s="252">
        <f t="shared" si="1"/>
        <v>2</v>
      </c>
      <c r="L32" s="252"/>
      <c r="M32" s="252">
        <f t="shared" si="2"/>
        <v>2</v>
      </c>
      <c r="N32" s="252"/>
      <c r="O32" s="237">
        <f t="shared" ref="O32:O35" si="17">AVERAGE(AVERAGE(G32:H33),AVERAGE(I32:J33),AVERAGE(K32:L33),AVERAGE(M32:N33))</f>
        <v>2</v>
      </c>
      <c r="P32" s="238"/>
      <c r="Q32" s="238"/>
      <c r="R32" s="239"/>
      <c r="S32" s="243">
        <f>A32-O32</f>
        <v>8</v>
      </c>
      <c r="T32" s="244"/>
      <c r="U32" s="245"/>
      <c r="V32" s="237">
        <f t="shared" ref="V32:V35" si="18">_xlfn.STDEV.S(AVERAGE(G32:H33),AVERAGE(I32:J33),AVERAGE(K32:L33),AVERAGE(M32:N33))/SQRT(4)</f>
        <v>0</v>
      </c>
      <c r="W32" s="238"/>
      <c r="X32" s="238"/>
      <c r="Y32" s="239"/>
      <c r="Z32" s="110"/>
      <c r="AA32" s="110"/>
    </row>
    <row r="33" spans="1:28" ht="20.100000000000001" customHeight="1">
      <c r="A33" s="256"/>
      <c r="B33" s="257"/>
      <c r="C33" s="258"/>
      <c r="D33" s="249" t="s">
        <v>114</v>
      </c>
      <c r="E33" s="250"/>
      <c r="F33" s="251"/>
      <c r="G33" s="252">
        <v>2</v>
      </c>
      <c r="H33" s="252"/>
      <c r="I33" s="252">
        <f t="shared" si="0"/>
        <v>2</v>
      </c>
      <c r="J33" s="252"/>
      <c r="K33" s="252">
        <f t="shared" si="1"/>
        <v>2</v>
      </c>
      <c r="L33" s="252"/>
      <c r="M33" s="252">
        <f t="shared" si="2"/>
        <v>2</v>
      </c>
      <c r="N33" s="252"/>
      <c r="O33" s="240"/>
      <c r="P33" s="241"/>
      <c r="Q33" s="241"/>
      <c r="R33" s="242"/>
      <c r="S33" s="246"/>
      <c r="T33" s="247"/>
      <c r="U33" s="248"/>
      <c r="V33" s="265"/>
      <c r="W33" s="266"/>
      <c r="X33" s="266"/>
      <c r="Y33" s="267"/>
      <c r="Z33" s="110"/>
      <c r="AA33" s="110"/>
    </row>
    <row r="34" spans="1:28" ht="20.100000000000001" customHeight="1">
      <c r="A34" s="253">
        <v>11</v>
      </c>
      <c r="B34" s="254"/>
      <c r="C34" s="255"/>
      <c r="D34" s="259" t="s">
        <v>113</v>
      </c>
      <c r="E34" s="260"/>
      <c r="F34" s="261"/>
      <c r="G34" s="252">
        <v>2</v>
      </c>
      <c r="H34" s="252"/>
      <c r="I34" s="252">
        <f t="shared" si="0"/>
        <v>2</v>
      </c>
      <c r="J34" s="252"/>
      <c r="K34" s="252">
        <f t="shared" si="1"/>
        <v>2</v>
      </c>
      <c r="L34" s="252"/>
      <c r="M34" s="252">
        <f t="shared" si="2"/>
        <v>2</v>
      </c>
      <c r="N34" s="252"/>
      <c r="O34" s="237">
        <f t="shared" ref="O34:O35" si="19">AVERAGE(AVERAGE(G34:H35),AVERAGE(I34:J35),AVERAGE(K34:L35),AVERAGE(M34:N35))</f>
        <v>2</v>
      </c>
      <c r="P34" s="238"/>
      <c r="Q34" s="238"/>
      <c r="R34" s="239"/>
      <c r="S34" s="243">
        <f>A34-O34</f>
        <v>9</v>
      </c>
      <c r="T34" s="244"/>
      <c r="U34" s="245"/>
      <c r="V34" s="237">
        <f t="shared" ref="V34:V35" si="20">_xlfn.STDEV.S(AVERAGE(G34:H35),AVERAGE(I34:J35),AVERAGE(K34:L35),AVERAGE(M34:N35))/SQRT(4)</f>
        <v>0</v>
      </c>
      <c r="W34" s="238"/>
      <c r="X34" s="238"/>
      <c r="Y34" s="239"/>
      <c r="Z34" s="110"/>
      <c r="AA34" s="110"/>
    </row>
    <row r="35" spans="1:28" ht="20.100000000000001" customHeight="1">
      <c r="A35" s="256"/>
      <c r="B35" s="257"/>
      <c r="C35" s="258"/>
      <c r="D35" s="249" t="s">
        <v>114</v>
      </c>
      <c r="E35" s="250"/>
      <c r="F35" s="251"/>
      <c r="G35" s="252">
        <v>2</v>
      </c>
      <c r="H35" s="252"/>
      <c r="I35" s="252">
        <f t="shared" si="0"/>
        <v>2</v>
      </c>
      <c r="J35" s="252"/>
      <c r="K35" s="252">
        <f t="shared" si="1"/>
        <v>2</v>
      </c>
      <c r="L35" s="252"/>
      <c r="M35" s="252">
        <f t="shared" si="2"/>
        <v>2</v>
      </c>
      <c r="N35" s="252"/>
      <c r="O35" s="240"/>
      <c r="P35" s="241"/>
      <c r="Q35" s="241"/>
      <c r="R35" s="242"/>
      <c r="S35" s="246"/>
      <c r="T35" s="247"/>
      <c r="U35" s="248"/>
      <c r="V35" s="240"/>
      <c r="W35" s="241"/>
      <c r="X35" s="241"/>
      <c r="Y35" s="242"/>
      <c r="Z35" s="110"/>
      <c r="AA35" s="110"/>
    </row>
    <row r="36" spans="1:28" ht="20.100000000000001" customHeight="1">
      <c r="B36" s="225"/>
      <c r="C36" s="225"/>
      <c r="D36" s="226"/>
      <c r="E36" s="226"/>
      <c r="F36" s="227"/>
      <c r="G36" s="227"/>
      <c r="H36" s="227"/>
      <c r="I36" s="227"/>
      <c r="J36" s="227"/>
      <c r="K36" s="227"/>
      <c r="L36" s="9"/>
      <c r="M36" s="9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2"/>
    </row>
    <row r="37" spans="1:28" ht="20.100000000000001" customHeight="1">
      <c r="A37" s="234" t="s">
        <v>3</v>
      </c>
      <c r="B37" s="234"/>
      <c r="C37" s="234"/>
      <c r="D37" s="234"/>
      <c r="E37" s="235"/>
      <c r="F37" s="235"/>
      <c r="G37" s="235"/>
      <c r="H37" s="235"/>
      <c r="I37" s="235"/>
      <c r="J37" s="235"/>
      <c r="K37" s="235"/>
      <c r="L37" s="235"/>
      <c r="M37" s="235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</row>
    <row r="38" spans="1:28" ht="20.100000000000001" customHeight="1"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</row>
    <row r="39" spans="1:28" ht="20.100000000000001" customHeight="1"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</row>
    <row r="40" spans="1:28" ht="20.100000000000001" customHeight="1"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</row>
    <row r="41" spans="1:28" ht="20.100000000000001" customHeight="1"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</row>
    <row r="42" spans="1:28" ht="20.100000000000001" customHeight="1"/>
    <row r="43" spans="1:28" ht="20.100000000000001" customHeight="1"/>
    <row r="44" spans="1:28" ht="20.100000000000001" customHeight="1"/>
    <row r="45" spans="1:28" ht="20.100000000000001" customHeight="1"/>
    <row r="46" spans="1:28" ht="20.100000000000001" customHeight="1"/>
    <row r="47" spans="1:28" ht="20.100000000000001" customHeight="1"/>
    <row r="48" spans="1:28" ht="20.100000000000001" customHeight="1"/>
    <row r="49" spans="22:225" ht="20.100000000000001" customHeight="1"/>
    <row r="50" spans="22:225" ht="20.100000000000001" customHeight="1"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</row>
    <row r="51" spans="22:225" ht="20.100000000000001" customHeight="1"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</row>
    <row r="52" spans="22:225" ht="20.100000000000001" customHeight="1">
      <c r="V52" s="17"/>
      <c r="W52" s="17"/>
      <c r="X52" s="17"/>
      <c r="Y52" s="17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</row>
    <row r="53" spans="22:225" ht="20.100000000000001" customHeight="1">
      <c r="V53" s="17"/>
      <c r="W53" s="17"/>
      <c r="X53" s="17"/>
      <c r="Y53" s="17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</row>
    <row r="54" spans="22:225" ht="20.100000000000001" customHeight="1">
      <c r="V54" s="17"/>
      <c r="W54" s="17"/>
      <c r="X54" s="17"/>
      <c r="Y54" s="17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</row>
    <row r="55" spans="22:225" ht="20.100000000000001" customHeight="1">
      <c r="V55" s="17"/>
      <c r="W55" s="17"/>
      <c r="X55" s="17"/>
      <c r="Y55" s="17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</row>
    <row r="56" spans="22:225" ht="20.100000000000001" customHeight="1">
      <c r="V56" s="17"/>
      <c r="W56" s="17"/>
      <c r="X56" s="17"/>
      <c r="Y56" s="17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</row>
    <row r="57" spans="22:225" ht="20.100000000000001" customHeight="1"/>
    <row r="58" spans="22:225" ht="20.100000000000001" customHeight="1"/>
    <row r="59" spans="22:225" ht="20.100000000000001" customHeight="1"/>
    <row r="60" spans="22:225" ht="20.100000000000001" customHeight="1">
      <c r="V60" s="2"/>
      <c r="W60" s="2"/>
      <c r="X60" s="2"/>
      <c r="Y60" s="2"/>
      <c r="Z60" s="2"/>
      <c r="AA60" s="2"/>
      <c r="AB60" s="2"/>
    </row>
    <row r="61" spans="22:225" ht="20.100000000000001" customHeight="1">
      <c r="V61" s="2"/>
      <c r="W61" s="2"/>
      <c r="X61" s="2"/>
      <c r="Y61" s="2"/>
      <c r="Z61" s="2"/>
      <c r="AA61" s="2"/>
      <c r="AB61" s="2"/>
    </row>
    <row r="62" spans="22:225" ht="20.100000000000001" customHeight="1">
      <c r="V62" s="2"/>
      <c r="W62" s="2"/>
      <c r="X62" s="2"/>
      <c r="Y62" s="2"/>
      <c r="Z62" s="2"/>
      <c r="AA62" s="2"/>
      <c r="AB62" s="2"/>
    </row>
    <row r="63" spans="22:225" ht="20.100000000000001" customHeight="1">
      <c r="V63" s="2"/>
      <c r="W63" s="2"/>
      <c r="X63" s="2"/>
      <c r="Y63" s="2"/>
      <c r="Z63" s="2"/>
      <c r="AA63" s="2"/>
      <c r="AB63" s="2"/>
    </row>
    <row r="64" spans="22:225" ht="20.100000000000001" customHeight="1">
      <c r="V64" s="2"/>
      <c r="W64" s="2"/>
      <c r="X64" s="2"/>
      <c r="Y64" s="2"/>
      <c r="Z64" s="2"/>
      <c r="AA64" s="2"/>
      <c r="AB64" s="2"/>
    </row>
    <row r="65" spans="22:28" ht="20.100000000000001" customHeight="1">
      <c r="V65" s="2"/>
      <c r="W65" s="2"/>
      <c r="X65" s="2"/>
      <c r="Y65" s="2"/>
      <c r="Z65" s="2"/>
      <c r="AA65" s="2"/>
      <c r="AB65" s="2"/>
    </row>
    <row r="66" spans="22:28" ht="20.100000000000001" customHeight="1">
      <c r="V66" s="2"/>
      <c r="W66" s="2"/>
      <c r="X66" s="2"/>
      <c r="Y66" s="2"/>
      <c r="Z66" s="2"/>
      <c r="AA66" s="2"/>
      <c r="AB66" s="2"/>
    </row>
    <row r="67" spans="22:28" ht="20.100000000000001" customHeight="1">
      <c r="V67" s="2"/>
      <c r="W67" s="2"/>
      <c r="X67" s="2"/>
      <c r="Y67" s="2"/>
      <c r="Z67" s="2"/>
      <c r="AA67" s="2"/>
      <c r="AB67" s="2"/>
    </row>
    <row r="68" spans="22:28" ht="20.100000000000001" customHeight="1">
      <c r="V68" s="2"/>
      <c r="W68" s="2"/>
      <c r="X68" s="2"/>
      <c r="Y68" s="2"/>
      <c r="Z68" s="2"/>
      <c r="AA68" s="2"/>
      <c r="AB68" s="2"/>
    </row>
    <row r="69" spans="22:28" ht="20.100000000000001" customHeight="1">
      <c r="V69" s="2"/>
      <c r="W69" s="2"/>
      <c r="X69" s="2"/>
      <c r="Y69" s="2"/>
      <c r="Z69" s="2"/>
      <c r="AA69" s="2"/>
      <c r="AB69" s="2"/>
    </row>
    <row r="70" spans="22:28" ht="20.100000000000001" customHeight="1">
      <c r="V70" s="2"/>
      <c r="W70" s="2"/>
      <c r="X70" s="2"/>
      <c r="Y70" s="2"/>
      <c r="Z70" s="2"/>
      <c r="AA70" s="2"/>
      <c r="AB70" s="2"/>
    </row>
    <row r="71" spans="22:28" ht="20.100000000000001" customHeight="1">
      <c r="V71" s="2"/>
      <c r="W71" s="2"/>
      <c r="X71" s="2"/>
      <c r="Y71" s="2"/>
      <c r="Z71" s="2"/>
      <c r="AA71" s="2"/>
      <c r="AB71" s="2"/>
    </row>
    <row r="72" spans="22:28" ht="20.100000000000001" customHeight="1">
      <c r="V72" s="2"/>
      <c r="W72" s="2"/>
      <c r="X72" s="2"/>
      <c r="Y72" s="2"/>
      <c r="Z72" s="2"/>
      <c r="AA72" s="2"/>
      <c r="AB72" s="2"/>
    </row>
    <row r="73" spans="22:28" ht="20.100000000000001" customHeight="1">
      <c r="V73" s="2"/>
      <c r="W73" s="2"/>
      <c r="X73" s="2"/>
      <c r="Y73" s="2"/>
      <c r="Z73" s="2"/>
      <c r="AA73" s="2"/>
      <c r="AB73" s="2"/>
    </row>
    <row r="74" spans="22:28" ht="20.100000000000001" customHeight="1">
      <c r="V74" s="2"/>
      <c r="W74" s="2"/>
      <c r="X74" s="2"/>
      <c r="Y74" s="2"/>
      <c r="Z74" s="2"/>
      <c r="AA74" s="2"/>
      <c r="AB74" s="2"/>
    </row>
    <row r="75" spans="22:28" ht="20.100000000000001" customHeight="1">
      <c r="V75" s="2"/>
      <c r="W75" s="2"/>
      <c r="X75" s="2"/>
      <c r="Y75" s="2"/>
      <c r="Z75" s="2"/>
      <c r="AA75" s="2"/>
      <c r="AB75" s="2"/>
    </row>
    <row r="76" spans="22:28" ht="20.100000000000001" customHeight="1">
      <c r="V76" s="2"/>
      <c r="W76" s="2"/>
      <c r="X76" s="2"/>
      <c r="Y76" s="2"/>
      <c r="Z76" s="2"/>
      <c r="AA76" s="2"/>
      <c r="AB76" s="2"/>
    </row>
    <row r="77" spans="22:28" ht="20.100000000000001" customHeight="1">
      <c r="V77" s="2"/>
      <c r="W77" s="2"/>
      <c r="X77" s="2"/>
      <c r="Y77" s="2"/>
      <c r="Z77" s="2"/>
      <c r="AA77" s="2"/>
      <c r="AB77" s="2"/>
    </row>
    <row r="78" spans="22:28" ht="20.100000000000001" customHeight="1">
      <c r="V78" s="2"/>
      <c r="W78" s="2"/>
      <c r="X78" s="2"/>
      <c r="Y78" s="2"/>
      <c r="Z78" s="2"/>
      <c r="AA78" s="2"/>
      <c r="AB78" s="2"/>
    </row>
    <row r="79" spans="22:28" ht="20.100000000000001" customHeight="1">
      <c r="V79" s="2"/>
      <c r="W79" s="2"/>
      <c r="X79" s="2"/>
      <c r="Y79" s="2"/>
      <c r="Z79" s="2"/>
      <c r="AA79" s="2"/>
      <c r="AB79" s="2"/>
    </row>
    <row r="80" spans="22:28" ht="20.100000000000001" customHeight="1">
      <c r="V80" s="2"/>
      <c r="W80" s="2"/>
      <c r="X80" s="2"/>
      <c r="Y80" s="2"/>
      <c r="Z80" s="2"/>
      <c r="AA80" s="2"/>
      <c r="AB80" s="2"/>
    </row>
    <row r="81" spans="22:28" ht="20.100000000000001" customHeight="1">
      <c r="V81" s="2"/>
      <c r="W81" s="2"/>
      <c r="X81" s="2"/>
      <c r="Y81" s="2"/>
      <c r="Z81" s="2"/>
      <c r="AA81" s="2"/>
      <c r="AB81" s="2"/>
    </row>
    <row r="82" spans="22:28" ht="20.100000000000001" customHeight="1">
      <c r="V82" s="2"/>
      <c r="W82" s="2"/>
      <c r="X82" s="2"/>
      <c r="Y82" s="2"/>
      <c r="Z82" s="2"/>
      <c r="AA82" s="2"/>
      <c r="AB82" s="2"/>
    </row>
    <row r="83" spans="22:28" ht="20.100000000000001" customHeight="1">
      <c r="V83" s="2"/>
      <c r="W83" s="2"/>
      <c r="X83" s="2"/>
      <c r="Y83" s="2"/>
      <c r="Z83" s="2"/>
      <c r="AA83" s="2"/>
      <c r="AB83" s="2"/>
    </row>
    <row r="84" spans="22:28" ht="20.100000000000001" customHeight="1">
      <c r="V84" s="2"/>
      <c r="W84" s="2"/>
      <c r="X84" s="2"/>
      <c r="Y84" s="2"/>
      <c r="Z84" s="2"/>
      <c r="AA84" s="2"/>
      <c r="AB84" s="2"/>
    </row>
    <row r="85" spans="22:28" ht="20.100000000000001" customHeight="1">
      <c r="V85" s="2"/>
      <c r="W85" s="2"/>
      <c r="X85" s="2"/>
      <c r="Y85" s="2"/>
      <c r="Z85" s="2"/>
      <c r="AA85" s="2"/>
      <c r="AB85" s="2"/>
    </row>
    <row r="86" spans="22:28" ht="20.100000000000001" customHeight="1">
      <c r="V86" s="2"/>
      <c r="W86" s="2"/>
      <c r="X86" s="2"/>
      <c r="Y86" s="2"/>
      <c r="Z86" s="2"/>
      <c r="AA86" s="2"/>
      <c r="AB86" s="2"/>
    </row>
    <row r="87" spans="22:28" ht="20.100000000000001" customHeight="1">
      <c r="V87" s="2"/>
      <c r="W87" s="2"/>
      <c r="X87" s="2"/>
      <c r="Y87" s="2"/>
      <c r="Z87" s="2"/>
      <c r="AA87" s="2"/>
      <c r="AB87" s="2"/>
    </row>
    <row r="88" spans="22:28" ht="20.100000000000001" customHeight="1">
      <c r="V88" s="2"/>
      <c r="W88" s="2"/>
      <c r="X88" s="2"/>
      <c r="Y88" s="2"/>
      <c r="Z88" s="2"/>
      <c r="AA88" s="2"/>
      <c r="AB88" s="2"/>
    </row>
    <row r="89" spans="22:28" ht="20.100000000000001" customHeight="1">
      <c r="V89" s="2"/>
      <c r="W89" s="2"/>
      <c r="X89" s="2"/>
      <c r="Y89" s="2"/>
      <c r="Z89" s="2"/>
      <c r="AA89" s="2"/>
      <c r="AB89" s="2"/>
    </row>
    <row r="90" spans="22:28" ht="20.100000000000001" customHeight="1">
      <c r="V90" s="2"/>
      <c r="W90" s="2"/>
      <c r="X90" s="2"/>
      <c r="Y90" s="2"/>
      <c r="Z90" s="2"/>
      <c r="AA90" s="2"/>
      <c r="AB90" s="2"/>
    </row>
    <row r="91" spans="22:28" ht="20.100000000000001" customHeight="1">
      <c r="V91" s="2"/>
      <c r="W91" s="2"/>
      <c r="X91" s="2"/>
      <c r="Y91" s="2"/>
      <c r="Z91" s="2"/>
      <c r="AA91" s="2"/>
      <c r="AB91" s="2"/>
    </row>
    <row r="92" spans="22:28" ht="20.100000000000001" customHeight="1">
      <c r="V92" s="2"/>
      <c r="W92" s="2"/>
      <c r="X92" s="2"/>
      <c r="Y92" s="2"/>
      <c r="Z92" s="2"/>
      <c r="AA92" s="2"/>
      <c r="AB92" s="2"/>
    </row>
    <row r="93" spans="22:28" ht="20.100000000000001" customHeight="1">
      <c r="V93" s="2"/>
      <c r="W93" s="2"/>
      <c r="X93" s="2"/>
      <c r="Y93" s="2"/>
      <c r="Z93" s="2"/>
      <c r="AA93" s="2"/>
      <c r="AB93" s="2"/>
    </row>
    <row r="94" spans="22:28" ht="20.100000000000001" customHeight="1">
      <c r="V94" s="2"/>
      <c r="W94" s="2"/>
      <c r="X94" s="2"/>
      <c r="Y94" s="2"/>
      <c r="Z94" s="2"/>
      <c r="AA94" s="2"/>
      <c r="AB94" s="2"/>
    </row>
    <row r="95" spans="22:28" ht="20.100000000000001" customHeight="1">
      <c r="V95" s="2"/>
      <c r="W95" s="2"/>
      <c r="X95" s="2"/>
      <c r="Y95" s="2"/>
      <c r="Z95" s="2"/>
      <c r="AA95" s="2"/>
      <c r="AB95" s="2"/>
    </row>
    <row r="96" spans="22:28" ht="20.100000000000001" customHeight="1">
      <c r="V96" s="2"/>
      <c r="W96" s="2"/>
      <c r="X96" s="2"/>
      <c r="Y96" s="2"/>
      <c r="Z96" s="2"/>
      <c r="AA96" s="2"/>
      <c r="AB96" s="2"/>
    </row>
    <row r="97" spans="22:28" ht="20.100000000000001" customHeight="1">
      <c r="V97" s="2"/>
      <c r="W97" s="2"/>
      <c r="X97" s="2"/>
      <c r="Y97" s="2"/>
      <c r="Z97" s="2"/>
      <c r="AA97" s="2"/>
      <c r="AB97" s="2"/>
    </row>
    <row r="98" spans="22:28" ht="20.100000000000001" customHeight="1">
      <c r="V98" s="2"/>
      <c r="W98" s="2"/>
      <c r="X98" s="2"/>
      <c r="Y98" s="2"/>
      <c r="Z98" s="2"/>
      <c r="AA98" s="2"/>
      <c r="AB98" s="2"/>
    </row>
    <row r="99" spans="22:28" ht="20.100000000000001" customHeight="1">
      <c r="V99" s="2"/>
      <c r="W99" s="2"/>
      <c r="X99" s="2"/>
      <c r="Y99" s="2"/>
      <c r="Z99" s="2"/>
      <c r="AA99" s="2"/>
      <c r="AB99" s="2"/>
    </row>
    <row r="100" spans="22:28" ht="20.100000000000001" customHeight="1">
      <c r="V100" s="2"/>
      <c r="W100" s="2"/>
      <c r="X100" s="2"/>
      <c r="Y100" s="2"/>
      <c r="Z100" s="2"/>
      <c r="AA100" s="2"/>
      <c r="AB100" s="2"/>
    </row>
    <row r="101" spans="22:28" ht="20.100000000000001" customHeight="1">
      <c r="V101" s="2"/>
      <c r="W101" s="2"/>
      <c r="X101" s="2"/>
      <c r="Y101" s="2"/>
      <c r="Z101" s="2"/>
      <c r="AA101" s="2"/>
      <c r="AB101" s="2"/>
    </row>
    <row r="102" spans="22:28" ht="20.100000000000001" customHeight="1">
      <c r="V102" s="2"/>
      <c r="W102" s="2"/>
      <c r="X102" s="2"/>
      <c r="Y102" s="2"/>
      <c r="Z102" s="2"/>
      <c r="AA102" s="2"/>
      <c r="AB102" s="2"/>
    </row>
    <row r="103" spans="22:28" ht="20.100000000000001" customHeight="1">
      <c r="V103" s="2"/>
      <c r="W103" s="2"/>
      <c r="X103" s="2"/>
      <c r="Y103" s="2"/>
      <c r="Z103" s="2"/>
      <c r="AA103" s="2"/>
      <c r="AB103" s="2"/>
    </row>
    <row r="104" spans="22:28" ht="16.5" customHeight="1">
      <c r="V104" s="2"/>
      <c r="W104" s="2"/>
      <c r="X104" s="2"/>
      <c r="Y104" s="2"/>
      <c r="Z104" s="2"/>
      <c r="AA104" s="2"/>
      <c r="AB104" s="2"/>
    </row>
    <row r="105" spans="22:28" ht="16.5" customHeight="1">
      <c r="V105" s="2"/>
      <c r="W105" s="2"/>
      <c r="X105" s="2"/>
      <c r="Y105" s="2"/>
      <c r="Z105" s="2"/>
      <c r="AA105" s="2"/>
      <c r="AB105" s="2"/>
    </row>
    <row r="106" spans="22:28" ht="16.5" customHeight="1">
      <c r="V106" s="2"/>
      <c r="W106" s="2"/>
      <c r="X106" s="2"/>
      <c r="Y106" s="2"/>
      <c r="Z106" s="2"/>
      <c r="AA106" s="2"/>
      <c r="AB106" s="2"/>
    </row>
    <row r="107" spans="22:28" ht="16.5" customHeight="1">
      <c r="V107" s="2"/>
      <c r="W107" s="2"/>
      <c r="X107" s="2"/>
      <c r="Y107" s="2"/>
      <c r="Z107" s="2"/>
      <c r="AA107" s="2"/>
      <c r="AB107" s="2"/>
    </row>
    <row r="108" spans="22:28" ht="16.5" customHeight="1">
      <c r="V108" s="2"/>
      <c r="W108" s="2"/>
      <c r="X108" s="2"/>
      <c r="Y108" s="2"/>
      <c r="Z108" s="2"/>
      <c r="AA108" s="2"/>
      <c r="AB108" s="2"/>
    </row>
    <row r="109" spans="22:28" ht="16.5" customHeight="1">
      <c r="V109" s="2"/>
      <c r="W109" s="2"/>
      <c r="X109" s="2"/>
      <c r="Y109" s="2"/>
      <c r="Z109" s="2"/>
      <c r="AA109" s="2"/>
      <c r="AB109" s="2"/>
    </row>
    <row r="110" spans="22:28" ht="18" customHeight="1">
      <c r="V110" s="2"/>
      <c r="W110" s="2"/>
      <c r="X110" s="2"/>
      <c r="Y110" s="2"/>
      <c r="Z110" s="2"/>
      <c r="AA110" s="2"/>
      <c r="AB110" s="2"/>
    </row>
    <row r="111" spans="22:28" ht="6" customHeight="1">
      <c r="V111" s="2"/>
      <c r="W111" s="2"/>
      <c r="X111" s="2"/>
      <c r="Y111" s="2"/>
      <c r="Z111" s="2"/>
      <c r="AA111" s="2"/>
      <c r="AB111" s="2"/>
    </row>
    <row r="112" spans="22:28" ht="18" customHeight="1">
      <c r="V112" s="2"/>
      <c r="W112" s="2"/>
      <c r="X112" s="2"/>
      <c r="Y112" s="2"/>
      <c r="Z112" s="2"/>
      <c r="AA112" s="2"/>
      <c r="AB112" s="2"/>
    </row>
    <row r="113" spans="2:28" ht="18" customHeight="1">
      <c r="V113" s="2"/>
      <c r="W113" s="2"/>
      <c r="X113" s="2"/>
      <c r="Y113" s="2"/>
      <c r="Z113" s="2"/>
      <c r="AA113" s="2"/>
      <c r="AB113" s="2"/>
    </row>
    <row r="114" spans="2:28" ht="16.5" customHeight="1">
      <c r="V114" s="2"/>
      <c r="W114" s="2"/>
      <c r="X114" s="2"/>
      <c r="Y114" s="2"/>
      <c r="Z114" s="2"/>
      <c r="AA114" s="2"/>
      <c r="AB114" s="2"/>
    </row>
    <row r="115" spans="2:28" ht="16.5" customHeight="1">
      <c r="V115" s="2"/>
      <c r="W115" s="2"/>
      <c r="X115" s="2"/>
      <c r="Y115" s="2"/>
      <c r="Z115" s="2"/>
      <c r="AA115" s="2"/>
      <c r="AB115" s="2"/>
    </row>
    <row r="116" spans="2:28" ht="16.5" customHeight="1">
      <c r="V116" s="2"/>
      <c r="W116" s="2"/>
      <c r="X116" s="2"/>
      <c r="Y116" s="2"/>
      <c r="Z116" s="2"/>
      <c r="AA116" s="2"/>
      <c r="AB116" s="2"/>
    </row>
    <row r="117" spans="2:28" ht="6" customHeight="1">
      <c r="V117" s="2"/>
      <c r="W117" s="2"/>
      <c r="X117" s="2"/>
      <c r="Y117" s="2"/>
      <c r="Z117" s="2"/>
      <c r="AA117" s="2"/>
      <c r="AB117" s="2"/>
    </row>
    <row r="118" spans="2:28" ht="16.5" customHeight="1">
      <c r="V118" s="2"/>
      <c r="W118" s="2"/>
      <c r="X118" s="2"/>
      <c r="Y118" s="2"/>
      <c r="Z118" s="2"/>
      <c r="AA118" s="2"/>
      <c r="AB118" s="2"/>
    </row>
    <row r="119" spans="2:28" ht="16.5" customHeight="1">
      <c r="V119" s="2"/>
      <c r="W119" s="2"/>
      <c r="X119" s="2"/>
      <c r="Y119" s="2"/>
      <c r="Z119" s="2"/>
      <c r="AA119" s="2"/>
      <c r="AB119" s="2"/>
    </row>
    <row r="120" spans="2:28" ht="16.5" customHeight="1">
      <c r="V120" s="2"/>
      <c r="W120" s="2"/>
      <c r="X120" s="2"/>
      <c r="Y120" s="2"/>
      <c r="Z120" s="2"/>
      <c r="AA120" s="2"/>
      <c r="AB120" s="2"/>
    </row>
    <row r="121" spans="2:28" ht="6" customHeight="1">
      <c r="V121" s="2"/>
      <c r="W121" s="2"/>
      <c r="X121" s="2"/>
      <c r="Y121" s="2"/>
      <c r="Z121" s="2"/>
      <c r="AA121" s="2"/>
      <c r="AB121" s="2"/>
    </row>
    <row r="122" spans="2:28" ht="16.5" customHeight="1">
      <c r="B122" s="4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2:28" ht="6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2:28" ht="16.5" customHeight="1">
      <c r="B124" s="4"/>
      <c r="C124" s="4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2:28" ht="18.75" customHeight="1">
      <c r="B125" s="4"/>
      <c r="C125" s="4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2:28" ht="18.75" customHeight="1">
      <c r="B126" s="2"/>
      <c r="C126" s="2"/>
      <c r="D126" s="2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2:28" ht="18.75" customHeight="1">
      <c r="B127" s="2"/>
      <c r="C127" s="2"/>
      <c r="D127" s="2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2:28" ht="18.75" customHeight="1">
      <c r="B128" s="2"/>
      <c r="C128" s="2"/>
      <c r="D128" s="2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2:28" ht="18.75" customHeight="1">
      <c r="B129" s="2"/>
      <c r="C129" s="2"/>
      <c r="D129" s="2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2:28" ht="18.75" customHeight="1">
      <c r="B130" s="2"/>
      <c r="C130" s="2"/>
      <c r="D130" s="2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2:28" ht="18.75" customHeight="1">
      <c r="B131" s="2"/>
      <c r="C131" s="2"/>
      <c r="D131" s="2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2:28" ht="18.75" customHeight="1">
      <c r="B132" s="2"/>
      <c r="C132" s="2"/>
      <c r="D132" s="2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2:28" ht="18.75" customHeight="1">
      <c r="B133" s="2"/>
      <c r="C133" s="2"/>
      <c r="D133" s="2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2:28" ht="18.75" customHeight="1">
      <c r="B134" s="2"/>
      <c r="C134" s="2"/>
      <c r="D134" s="2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2:28" ht="18.75" customHeight="1">
      <c r="B135" s="2"/>
      <c r="C135" s="2"/>
      <c r="D135" s="2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2:28" ht="18.75" customHeight="1">
      <c r="B136" s="2"/>
      <c r="C136" s="2"/>
      <c r="D136" s="2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2:28" ht="18.75" customHeight="1">
      <c r="B137" s="2"/>
      <c r="C137" s="2"/>
      <c r="D137" s="2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2:28" ht="18.75" customHeight="1">
      <c r="B138" s="2"/>
      <c r="C138" s="2"/>
      <c r="D138" s="2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2:28" ht="18.75" customHeight="1">
      <c r="B139" s="2"/>
      <c r="C139" s="2"/>
      <c r="D139" s="2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2:28" ht="18.75" customHeight="1">
      <c r="B140" s="2"/>
      <c r="C140" s="2"/>
      <c r="D140" s="2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2:28" ht="18.75" customHeight="1">
      <c r="B141" s="2"/>
      <c r="C141" s="2"/>
      <c r="D141" s="2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ht="18.75" customHeight="1">
      <c r="B142" s="2"/>
      <c r="C142" s="2"/>
      <c r="D142" s="2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2:28" ht="18.75" customHeight="1">
      <c r="B143" s="2"/>
      <c r="C143" s="2"/>
      <c r="D143" s="2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2:28" ht="18.75" customHeight="1">
      <c r="B144" s="2"/>
      <c r="C144" s="2"/>
      <c r="D144" s="2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2:28" ht="18.75" customHeight="1">
      <c r="B145" s="2"/>
      <c r="C145" s="2"/>
      <c r="D145" s="2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2:28" ht="18.75" customHeight="1">
      <c r="B146" s="2"/>
      <c r="C146" s="2"/>
      <c r="D146" s="2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2:28" ht="18.75" customHeight="1">
      <c r="B147" s="2"/>
      <c r="C147" s="2"/>
      <c r="D147" s="2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2:28" ht="18.75" customHeight="1">
      <c r="B148" s="2"/>
      <c r="C148" s="2"/>
      <c r="D148" s="2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2:28" ht="18.75" customHeight="1">
      <c r="B149" s="2"/>
      <c r="C149" s="2"/>
      <c r="D149" s="2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2:28" ht="18.75" customHeight="1">
      <c r="B150" s="2"/>
      <c r="C150" s="2"/>
      <c r="D150" s="2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2:28" ht="18.75" customHeight="1">
      <c r="B151" s="2"/>
      <c r="C151" s="2"/>
      <c r="D151" s="2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2:28" ht="18.75" customHeight="1">
      <c r="B152" s="2"/>
      <c r="C152" s="2"/>
      <c r="D152" s="2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2:28" ht="18.75" customHeight="1">
      <c r="B153" s="2"/>
      <c r="C153" s="2"/>
      <c r="D153" s="2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2:28" ht="18.75" customHeight="1">
      <c r="B154" s="2"/>
      <c r="C154" s="2"/>
      <c r="D154" s="2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2:28" ht="6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2:28" ht="18.7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2:28" ht="18.7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2:28" ht="18.7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2:28" ht="18.7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2:28" ht="18.75" customHeight="1">
      <c r="B160" s="4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2:28" ht="6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ht="18.75" customHeight="1">
      <c r="B162" s="4"/>
      <c r="C162" s="4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2:28" ht="18.75" customHeight="1">
      <c r="B163" s="4"/>
      <c r="C163" s="4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2:28" ht="18.75" customHeight="1">
      <c r="B164" s="2"/>
      <c r="C164" s="2"/>
      <c r="D164" s="2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2:28" ht="18.75" customHeight="1">
      <c r="B165" s="2"/>
      <c r="C165" s="2"/>
      <c r="D165" s="2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2:28" ht="18.75" customHeight="1">
      <c r="B166" s="2"/>
      <c r="C166" s="2"/>
      <c r="D166" s="2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2:28" ht="18.75" customHeight="1">
      <c r="B167" s="2"/>
      <c r="C167" s="2"/>
      <c r="D167" s="2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2:28" ht="18.75" customHeight="1">
      <c r="B168" s="2"/>
      <c r="C168" s="2"/>
      <c r="D168" s="2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2:28" ht="18.75" customHeight="1">
      <c r="B169" s="2"/>
      <c r="C169" s="2"/>
      <c r="D169" s="2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2:28" ht="18.75" customHeight="1">
      <c r="B170" s="2"/>
      <c r="C170" s="2"/>
      <c r="D170" s="2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2:28" ht="18.75" customHeight="1">
      <c r="B171" s="2"/>
      <c r="C171" s="2"/>
      <c r="D171" s="2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2:28" ht="18.75" customHeight="1">
      <c r="B172" s="2"/>
      <c r="C172" s="2"/>
      <c r="D172" s="2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2:28" ht="18.75" customHeight="1">
      <c r="B173" s="2"/>
      <c r="C173" s="2"/>
      <c r="D173" s="2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2:28" ht="18.75" customHeight="1">
      <c r="B174" s="2"/>
      <c r="C174" s="2"/>
      <c r="D174" s="2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2:28" ht="18.75" customHeight="1">
      <c r="B175" s="2"/>
      <c r="C175" s="2"/>
      <c r="D175" s="2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2:28" ht="18.75" customHeight="1">
      <c r="B176" s="2"/>
      <c r="C176" s="2"/>
      <c r="D176" s="2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2:28" ht="18.75" customHeight="1">
      <c r="B177" s="2"/>
      <c r="C177" s="2"/>
      <c r="D177" s="2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2:28" ht="18.75" customHeight="1">
      <c r="B178" s="2"/>
      <c r="C178" s="2"/>
      <c r="D178" s="2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2:28" ht="18.75" customHeight="1">
      <c r="B179" s="2"/>
      <c r="C179" s="2"/>
      <c r="D179" s="2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2:28" ht="18.75" customHeight="1">
      <c r="B180" s="2"/>
      <c r="C180" s="2"/>
      <c r="D180" s="2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2:28" ht="18.75" customHeight="1">
      <c r="B181" s="2"/>
      <c r="C181" s="2"/>
      <c r="D181" s="2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ht="18.75" customHeight="1">
      <c r="B182" s="2"/>
      <c r="C182" s="2"/>
      <c r="D182" s="2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2:28" ht="18.75" customHeight="1">
      <c r="B183" s="2"/>
      <c r="C183" s="2"/>
      <c r="D183" s="2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2:28" ht="18.75" customHeight="1">
      <c r="B184" s="2"/>
      <c r="C184" s="2"/>
      <c r="D184" s="2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2:28" ht="18.75" customHeight="1">
      <c r="B185" s="2"/>
      <c r="C185" s="2"/>
      <c r="D185" s="2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2:28" ht="18.75" customHeight="1">
      <c r="B186" s="2"/>
      <c r="C186" s="2"/>
      <c r="D186" s="2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2:28" ht="18.75" customHeight="1">
      <c r="B187" s="2"/>
      <c r="C187" s="2"/>
      <c r="D187" s="2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2:28" ht="18.75" customHeight="1">
      <c r="B188" s="2"/>
      <c r="C188" s="2"/>
      <c r="D188" s="2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2:28" ht="18.75" customHeight="1">
      <c r="B189" s="2"/>
      <c r="C189" s="2"/>
      <c r="D189" s="2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2:28" ht="18.75" customHeight="1">
      <c r="B190" s="2"/>
      <c r="C190" s="2"/>
      <c r="D190" s="2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2:28" ht="18.75" customHeight="1">
      <c r="B191" s="2"/>
      <c r="C191" s="2"/>
      <c r="D191" s="2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2:28" ht="18.75" customHeight="1">
      <c r="B192" s="2"/>
      <c r="C192" s="2"/>
      <c r="D192" s="2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2:28" ht="18.75" customHeight="1">
      <c r="B193" s="2"/>
      <c r="C193" s="2"/>
      <c r="D193" s="2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2:28" ht="18.75" customHeight="1">
      <c r="B194" s="2"/>
      <c r="C194" s="2"/>
      <c r="D194" s="2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2:28" ht="18.75" customHeight="1">
      <c r="B195" s="2"/>
      <c r="C195" s="2"/>
      <c r="D195" s="2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2:28" ht="18" customHeight="1">
      <c r="B196" s="2"/>
      <c r="C196" s="2"/>
      <c r="D196" s="2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2:28" ht="6.7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2:28" ht="18.7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2:28" ht="18.7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2:28" ht="18.7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2:28" ht="18.7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ht="18.7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2:28" ht="18.7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2:28" ht="18.7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2:28" ht="18.7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2:28" ht="18.7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2:28" ht="18.7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2:28" ht="18.7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2:28" ht="18.7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2:28" ht="18.7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2:28" ht="18.7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2:28" ht="18.7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2:28" ht="18.7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2:28" ht="18.7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2:28" ht="18.7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2:28" ht="18.7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2:28" ht="18.7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ht="18.7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2:28" ht="18.7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2:28" ht="18.7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2:28" ht="18.7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ht="18.7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</sheetData>
  <mergeCells count="168">
    <mergeCell ref="O32:R33"/>
    <mergeCell ref="S32:U33"/>
    <mergeCell ref="V32:Y33"/>
    <mergeCell ref="M33:N33"/>
    <mergeCell ref="A34:C35"/>
    <mergeCell ref="D34:F34"/>
    <mergeCell ref="G34:H34"/>
    <mergeCell ref="I34:J34"/>
    <mergeCell ref="K34:L34"/>
    <mergeCell ref="M34:N34"/>
    <mergeCell ref="O28:R29"/>
    <mergeCell ref="S28:U29"/>
    <mergeCell ref="V28:Y29"/>
    <mergeCell ref="M21:N21"/>
    <mergeCell ref="O20:R21"/>
    <mergeCell ref="S20:U21"/>
    <mergeCell ref="V20:Y21"/>
    <mergeCell ref="O30:R31"/>
    <mergeCell ref="S30:U31"/>
    <mergeCell ref="V30:Y31"/>
    <mergeCell ref="M31:N31"/>
    <mergeCell ref="A1:I2"/>
    <mergeCell ref="N1:Q1"/>
    <mergeCell ref="U1:V1"/>
    <mergeCell ref="N2:Q2"/>
    <mergeCell ref="V2:Y2"/>
    <mergeCell ref="A3:I3"/>
    <mergeCell ref="M15:N15"/>
    <mergeCell ref="A13:C15"/>
    <mergeCell ref="G16:H16"/>
    <mergeCell ref="I16:J16"/>
    <mergeCell ref="K16:L16"/>
    <mergeCell ref="M16:N16"/>
    <mergeCell ref="D16:F16"/>
    <mergeCell ref="A4:I4"/>
    <mergeCell ref="C7:H7"/>
    <mergeCell ref="I7:K7"/>
    <mergeCell ref="L7:R7"/>
    <mergeCell ref="S7:T7"/>
    <mergeCell ref="U7:Y7"/>
    <mergeCell ref="F5:U5"/>
    <mergeCell ref="F6:M6"/>
    <mergeCell ref="R6:X6"/>
    <mergeCell ref="G10:M10"/>
    <mergeCell ref="R10:W10"/>
    <mergeCell ref="D13:F15"/>
    <mergeCell ref="G13:N14"/>
    <mergeCell ref="O13:R15"/>
    <mergeCell ref="S13:U15"/>
    <mergeCell ref="V13:Y15"/>
    <mergeCell ref="G15:H15"/>
    <mergeCell ref="I15:J15"/>
    <mergeCell ref="K15:L15"/>
    <mergeCell ref="D17:F17"/>
    <mergeCell ref="O16:R17"/>
    <mergeCell ref="A16:C17"/>
    <mergeCell ref="S16:U17"/>
    <mergeCell ref="V16:Y17"/>
    <mergeCell ref="A18:C19"/>
    <mergeCell ref="D18:F18"/>
    <mergeCell ref="O18:R19"/>
    <mergeCell ref="S18:U19"/>
    <mergeCell ref="V18:Y19"/>
    <mergeCell ref="G19:H19"/>
    <mergeCell ref="I19:J19"/>
    <mergeCell ref="K19:L19"/>
    <mergeCell ref="M19:N19"/>
    <mergeCell ref="G17:H17"/>
    <mergeCell ref="I17:J17"/>
    <mergeCell ref="K17:L17"/>
    <mergeCell ref="M17:N17"/>
    <mergeCell ref="G18:H18"/>
    <mergeCell ref="D19:F19"/>
    <mergeCell ref="I18:J18"/>
    <mergeCell ref="K18:L18"/>
    <mergeCell ref="M18:N18"/>
    <mergeCell ref="A20:C21"/>
    <mergeCell ref="D20:F20"/>
    <mergeCell ref="D21:F21"/>
    <mergeCell ref="M20:N20"/>
    <mergeCell ref="G21:H21"/>
    <mergeCell ref="I21:J21"/>
    <mergeCell ref="G20:H20"/>
    <mergeCell ref="I20:J20"/>
    <mergeCell ref="K20:L20"/>
    <mergeCell ref="I23:J23"/>
    <mergeCell ref="K23:L23"/>
    <mergeCell ref="M23:N23"/>
    <mergeCell ref="K21:L21"/>
    <mergeCell ref="A22:C23"/>
    <mergeCell ref="D22:F22"/>
    <mergeCell ref="G22:H22"/>
    <mergeCell ref="I22:J22"/>
    <mergeCell ref="K22:L22"/>
    <mergeCell ref="A26:C27"/>
    <mergeCell ref="D26:F26"/>
    <mergeCell ref="G26:H26"/>
    <mergeCell ref="I26:J26"/>
    <mergeCell ref="K26:L26"/>
    <mergeCell ref="M26:N26"/>
    <mergeCell ref="O24:R25"/>
    <mergeCell ref="S24:U25"/>
    <mergeCell ref="V24:Y25"/>
    <mergeCell ref="D25:F25"/>
    <mergeCell ref="G25:H25"/>
    <mergeCell ref="I25:J25"/>
    <mergeCell ref="K25:L25"/>
    <mergeCell ref="M25:N25"/>
    <mergeCell ref="A24:C25"/>
    <mergeCell ref="D24:F24"/>
    <mergeCell ref="G24:H24"/>
    <mergeCell ref="I24:J24"/>
    <mergeCell ref="K24:L24"/>
    <mergeCell ref="M24:N24"/>
    <mergeCell ref="A28:C29"/>
    <mergeCell ref="D28:F28"/>
    <mergeCell ref="G28:H28"/>
    <mergeCell ref="I28:J28"/>
    <mergeCell ref="K28:L28"/>
    <mergeCell ref="M28:N28"/>
    <mergeCell ref="D29:F29"/>
    <mergeCell ref="G29:H29"/>
    <mergeCell ref="I29:J29"/>
    <mergeCell ref="K29:L29"/>
    <mergeCell ref="A30:C31"/>
    <mergeCell ref="D30:F30"/>
    <mergeCell ref="G30:H30"/>
    <mergeCell ref="I30:J30"/>
    <mergeCell ref="K30:L30"/>
    <mergeCell ref="M30:N30"/>
    <mergeCell ref="D31:F31"/>
    <mergeCell ref="G31:H31"/>
    <mergeCell ref="I31:J31"/>
    <mergeCell ref="K31:L31"/>
    <mergeCell ref="A32:C33"/>
    <mergeCell ref="D32:F32"/>
    <mergeCell ref="G32:H32"/>
    <mergeCell ref="I32:J32"/>
    <mergeCell ref="K32:L32"/>
    <mergeCell ref="M32:N32"/>
    <mergeCell ref="D33:F33"/>
    <mergeCell ref="G33:H33"/>
    <mergeCell ref="I33:J33"/>
    <mergeCell ref="K33:L33"/>
    <mergeCell ref="N8:W8"/>
    <mergeCell ref="O34:R35"/>
    <mergeCell ref="S34:U35"/>
    <mergeCell ref="V34:Y35"/>
    <mergeCell ref="D35:F35"/>
    <mergeCell ref="G35:H35"/>
    <mergeCell ref="I35:J35"/>
    <mergeCell ref="K35:L35"/>
    <mergeCell ref="M35:N35"/>
    <mergeCell ref="M29:N29"/>
    <mergeCell ref="O26:R27"/>
    <mergeCell ref="S26:U27"/>
    <mergeCell ref="V26:Y27"/>
    <mergeCell ref="D27:F27"/>
    <mergeCell ref="G27:H27"/>
    <mergeCell ref="I27:J27"/>
    <mergeCell ref="K27:L27"/>
    <mergeCell ref="M27:N27"/>
    <mergeCell ref="M22:N22"/>
    <mergeCell ref="O22:R23"/>
    <mergeCell ref="S22:U23"/>
    <mergeCell ref="V22:Y23"/>
    <mergeCell ref="D23:F23"/>
    <mergeCell ref="G23:H23"/>
  </mergeCells>
  <pageMargins left="0.31496062992125984" right="0.31496062992125984" top="0.74803149606299213" bottom="0.19685039370078741" header="0.31496062992125984" footer="0.11811023622047245"/>
  <pageSetup paperSize="9" orientation="portrait" r:id="rId1"/>
  <headerFooter>
    <oddFooter xml:space="preserve">&amp;R&amp;"Gulim,Regular"&amp;10SP-FMD-04-35 Rev.0 Effective date 4-Nov-2015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40" r:id="rId4" name="Check Box 24">
              <controlPr defaultSize="0" autoFill="0" autoLine="0" autoPict="0">
                <anchor moveWithCells="1">
                  <from>
                    <xdr:col>5</xdr:col>
                    <xdr:colOff>28575</xdr:colOff>
                    <xdr:row>7</xdr:row>
                    <xdr:rowOff>85725</xdr:rowOff>
                  </from>
                  <to>
                    <xdr:col>5</xdr:col>
                    <xdr:colOff>247650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5" name="Check Box 25">
              <controlPr defaultSize="0" autoFill="0" autoLine="0" autoPict="0">
                <anchor moveWithCells="1">
                  <from>
                    <xdr:col>9</xdr:col>
                    <xdr:colOff>38100</xdr:colOff>
                    <xdr:row>7</xdr:row>
                    <xdr:rowOff>85725</xdr:rowOff>
                  </from>
                  <to>
                    <xdr:col>10</xdr:col>
                    <xdr:colOff>9525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6" name="Check Box 26">
              <controlPr defaultSize="0" autoFill="0" autoLine="0" autoPict="0">
                <anchor moveWithCells="1">
                  <from>
                    <xdr:col>18</xdr:col>
                    <xdr:colOff>28575</xdr:colOff>
                    <xdr:row>3</xdr:row>
                    <xdr:rowOff>114300</xdr:rowOff>
                  </from>
                  <to>
                    <xdr:col>18</xdr:col>
                    <xdr:colOff>238125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7" name="Check Box 27">
              <controlPr defaultSize="0" autoFill="0" autoLine="0" autoPict="0">
                <anchor moveWithCells="1">
                  <from>
                    <xdr:col>13</xdr:col>
                    <xdr:colOff>28575</xdr:colOff>
                    <xdr:row>3</xdr:row>
                    <xdr:rowOff>95250</xdr:rowOff>
                  </from>
                  <to>
                    <xdr:col>13</xdr:col>
                    <xdr:colOff>247650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194"/>
  <sheetViews>
    <sheetView view="pageBreakPreview" zoomScaleNormal="100" zoomScaleSheetLayoutView="100" workbookViewId="0">
      <selection activeCell="N1" sqref="N1:Q1"/>
    </sheetView>
  </sheetViews>
  <sheetFormatPr defaultRowHeight="20.25"/>
  <cols>
    <col min="1" max="22" width="4.42578125" style="24" customWidth="1"/>
    <col min="23" max="23" width="4.28515625" style="24" customWidth="1"/>
    <col min="24" max="16384" width="9.140625" style="24"/>
  </cols>
  <sheetData>
    <row r="1" spans="1:256" ht="17.100000000000001" customHeight="1"/>
    <row r="2" spans="1:256" ht="17.100000000000001" customHeight="1"/>
    <row r="3" spans="1:256" ht="34.5" customHeight="1">
      <c r="A3" s="308" t="s">
        <v>16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</row>
    <row r="4" spans="1:256" ht="17.100000000000001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17.100000000000001" customHeight="1">
      <c r="A5" s="26"/>
      <c r="B5" s="111" t="s">
        <v>17</v>
      </c>
      <c r="C5" s="111"/>
      <c r="D5" s="112"/>
      <c r="E5" s="111"/>
      <c r="F5" s="112"/>
      <c r="G5" s="112"/>
      <c r="H5" s="112"/>
      <c r="I5" s="113" t="s">
        <v>18</v>
      </c>
      <c r="J5" s="31" t="str">
        <f>'Data Record'!N1</f>
        <v>SPR15120012-1</v>
      </c>
      <c r="K5" s="32"/>
      <c r="L5" s="31"/>
      <c r="M5" s="31"/>
      <c r="N5" s="31"/>
      <c r="O5" s="31"/>
      <c r="P5" s="32"/>
      <c r="Q5" s="32"/>
      <c r="R5" s="32"/>
      <c r="S5" s="32"/>
      <c r="T5" s="114" t="s">
        <v>54</v>
      </c>
      <c r="U5" s="32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17.100000000000001" customHeight="1">
      <c r="A6" s="26"/>
      <c r="B6" s="112"/>
      <c r="C6" s="112"/>
      <c r="D6" s="112"/>
      <c r="E6" s="111"/>
      <c r="F6" s="115"/>
      <c r="G6" s="115"/>
      <c r="H6" s="115"/>
      <c r="I6" s="111"/>
      <c r="J6" s="31"/>
      <c r="K6" s="32"/>
      <c r="L6" s="31"/>
      <c r="M6" s="31"/>
      <c r="N6" s="31"/>
      <c r="O6" s="31"/>
      <c r="P6" s="32"/>
      <c r="Q6" s="32"/>
      <c r="R6" s="32"/>
      <c r="S6" s="32"/>
      <c r="T6" s="32"/>
      <c r="U6" s="32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ht="17.100000000000001" customHeight="1">
      <c r="A7" s="26"/>
      <c r="B7" s="116" t="s">
        <v>19</v>
      </c>
      <c r="C7" s="116"/>
      <c r="D7" s="112"/>
      <c r="E7" s="112"/>
      <c r="F7" s="112"/>
      <c r="G7" s="112"/>
      <c r="H7" s="112"/>
      <c r="I7" s="113" t="s">
        <v>18</v>
      </c>
      <c r="J7" s="56" t="str">
        <f>'Data Record'!F5</f>
        <v>SP METROLOGY SYSTEM (THAILAND) CO.,LTD.</v>
      </c>
      <c r="K7" s="32"/>
      <c r="L7" s="40"/>
      <c r="M7" s="40"/>
      <c r="N7" s="40"/>
      <c r="O7" s="40"/>
      <c r="P7" s="40"/>
      <c r="Q7" s="40"/>
      <c r="R7" s="40"/>
      <c r="S7" s="40"/>
      <c r="T7" s="41"/>
      <c r="U7" s="41"/>
      <c r="V7" s="42"/>
      <c r="W7" s="51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17.100000000000001" customHeight="1">
      <c r="A8" s="26"/>
      <c r="B8" s="112"/>
      <c r="C8" s="116"/>
      <c r="D8" s="116"/>
      <c r="E8" s="112"/>
      <c r="F8" s="112"/>
      <c r="G8" s="112"/>
      <c r="H8" s="112"/>
      <c r="I8" s="113"/>
      <c r="J8" s="117"/>
      <c r="K8" s="56"/>
      <c r="L8" s="118"/>
      <c r="M8" s="40"/>
      <c r="N8" s="40"/>
      <c r="O8" s="40"/>
      <c r="P8" s="40"/>
      <c r="Q8" s="40"/>
      <c r="R8" s="40"/>
      <c r="S8" s="40"/>
      <c r="T8" s="40"/>
      <c r="U8" s="41"/>
      <c r="V8" s="42"/>
      <c r="W8" s="42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ht="17.100000000000001" customHeight="1">
      <c r="A9" s="26"/>
      <c r="B9" s="112"/>
      <c r="C9" s="116"/>
      <c r="D9" s="116"/>
      <c r="E9" s="112"/>
      <c r="F9" s="112"/>
      <c r="G9" s="112"/>
      <c r="H9" s="112"/>
      <c r="I9" s="113"/>
      <c r="J9" s="56"/>
      <c r="K9" s="56"/>
      <c r="L9" s="118"/>
      <c r="M9" s="40"/>
      <c r="N9" s="40"/>
      <c r="O9" s="40"/>
      <c r="P9" s="40"/>
      <c r="Q9" s="40"/>
      <c r="R9" s="40"/>
      <c r="S9" s="40"/>
      <c r="T9" s="40"/>
      <c r="U9" s="41"/>
      <c r="V9" s="42"/>
      <c r="W9" s="42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ht="17.100000000000001" customHeight="1">
      <c r="A10" s="43"/>
      <c r="B10" s="119"/>
      <c r="C10" s="119"/>
      <c r="D10" s="119"/>
      <c r="E10" s="119"/>
      <c r="F10" s="119"/>
      <c r="G10" s="120"/>
      <c r="H10" s="11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121"/>
      <c r="T10" s="121"/>
      <c r="U10" s="31"/>
      <c r="V10" s="52"/>
      <c r="W10" s="122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</row>
    <row r="11" spans="1:256" ht="17.100000000000001" customHeight="1">
      <c r="A11" s="26"/>
      <c r="B11" s="116"/>
      <c r="C11" s="116"/>
      <c r="D11" s="116"/>
      <c r="E11" s="116"/>
      <c r="F11" s="116"/>
      <c r="G11" s="123"/>
      <c r="H11" s="124"/>
      <c r="I11" s="41"/>
      <c r="J11" s="118"/>
      <c r="K11" s="40"/>
      <c r="L11" s="40"/>
      <c r="M11" s="40"/>
      <c r="N11" s="40"/>
      <c r="O11" s="40"/>
      <c r="P11" s="40"/>
      <c r="Q11" s="40"/>
      <c r="R11" s="40"/>
      <c r="S11" s="41"/>
      <c r="T11" s="41"/>
      <c r="U11" s="31"/>
      <c r="V11" s="6"/>
      <c r="W11" s="12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ht="17.100000000000001" customHeight="1">
      <c r="A12" s="26"/>
      <c r="B12" s="116" t="s">
        <v>21</v>
      </c>
      <c r="C12" s="116"/>
      <c r="D12" s="116"/>
      <c r="E12" s="116"/>
      <c r="F12" s="112"/>
      <c r="G12" s="112"/>
      <c r="H12" s="112"/>
      <c r="I12" s="123" t="s">
        <v>18</v>
      </c>
      <c r="J12" s="117" t="str">
        <f>'Data Record'!F6</f>
        <v>Charmfer Gauge</v>
      </c>
      <c r="K12" s="135"/>
      <c r="L12" s="117"/>
      <c r="M12" s="135"/>
      <c r="N12" s="32"/>
      <c r="O12" s="56"/>
      <c r="P12" s="56"/>
      <c r="Q12" s="56"/>
      <c r="R12" s="56"/>
      <c r="S12" s="56"/>
      <c r="T12" s="56"/>
      <c r="U12" s="56"/>
      <c r="V12" s="58"/>
      <c r="W12" s="58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ht="17.100000000000001" customHeight="1">
      <c r="A13" s="26"/>
      <c r="B13" s="126" t="s">
        <v>22</v>
      </c>
      <c r="C13" s="116"/>
      <c r="D13" s="116"/>
      <c r="E13" s="116"/>
      <c r="F13" s="112"/>
      <c r="G13" s="112"/>
      <c r="H13" s="112"/>
      <c r="I13" s="123" t="s">
        <v>18</v>
      </c>
      <c r="J13" s="117" t="str">
        <f>'Data Record'!R6</f>
        <v>Mitutoyo</v>
      </c>
      <c r="K13" s="135"/>
      <c r="L13" s="117"/>
      <c r="M13" s="135"/>
      <c r="N13" s="32"/>
      <c r="O13" s="56"/>
      <c r="P13" s="56"/>
      <c r="Q13" s="32"/>
      <c r="R13" s="32"/>
      <c r="S13" s="32"/>
      <c r="T13" s="32"/>
      <c r="U13" s="32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ht="17.100000000000001" customHeight="1">
      <c r="A14" s="26"/>
      <c r="B14" s="116" t="s">
        <v>23</v>
      </c>
      <c r="C14" s="116"/>
      <c r="D14" s="116"/>
      <c r="E14" s="116"/>
      <c r="F14" s="112"/>
      <c r="G14" s="112"/>
      <c r="H14" s="112"/>
      <c r="I14" s="123" t="s">
        <v>18</v>
      </c>
      <c r="J14" s="153">
        <f>'Data Record'!D7</f>
        <v>0</v>
      </c>
      <c r="K14" s="117"/>
      <c r="L14" s="117"/>
      <c r="M14" s="135"/>
      <c r="N14" s="32"/>
      <c r="O14" s="56"/>
      <c r="P14" s="56"/>
      <c r="Q14" s="56"/>
      <c r="R14" s="56"/>
      <c r="S14" s="56"/>
      <c r="T14" s="116"/>
      <c r="U14" s="32"/>
      <c r="V14" s="5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ht="17.100000000000001" customHeight="1">
      <c r="A15" s="26"/>
      <c r="B15" s="116" t="s">
        <v>24</v>
      </c>
      <c r="C15" s="116"/>
      <c r="D15" s="116"/>
      <c r="E15" s="116"/>
      <c r="F15" s="112"/>
      <c r="G15" s="112"/>
      <c r="H15" s="112"/>
      <c r="I15" s="123" t="s">
        <v>18</v>
      </c>
      <c r="J15" s="309">
        <f>'Data Record'!N7</f>
        <v>0</v>
      </c>
      <c r="K15" s="309"/>
      <c r="L15" s="309"/>
      <c r="M15" s="309"/>
      <c r="N15" s="32"/>
      <c r="O15" s="32"/>
      <c r="P15" s="56"/>
      <c r="Q15" s="32"/>
      <c r="R15" s="32"/>
      <c r="S15" s="32"/>
      <c r="T15" s="32"/>
      <c r="U15" s="32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ht="17.100000000000001" customHeight="1">
      <c r="A16" s="26"/>
      <c r="B16" s="116" t="s">
        <v>25</v>
      </c>
      <c r="C16" s="116"/>
      <c r="D16" s="116"/>
      <c r="E16" s="116"/>
      <c r="F16" s="112"/>
      <c r="G16" s="112"/>
      <c r="H16" s="112"/>
      <c r="I16" s="123" t="s">
        <v>18</v>
      </c>
      <c r="J16" s="154">
        <f>'Data Record'!X7</f>
        <v>0</v>
      </c>
      <c r="K16" s="117"/>
      <c r="L16" s="127"/>
      <c r="M16" s="135"/>
      <c r="N16" s="32"/>
      <c r="O16" s="32"/>
      <c r="P16" s="56"/>
      <c r="Q16" s="56"/>
      <c r="R16" s="56"/>
      <c r="S16" s="56"/>
      <c r="T16" s="60"/>
      <c r="U16" s="32"/>
      <c r="V16" s="58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ht="17.100000000000001" customHeight="1">
      <c r="A17" s="26"/>
      <c r="B17" s="116"/>
      <c r="C17" s="116"/>
      <c r="D17" s="116"/>
      <c r="E17" s="116"/>
      <c r="F17" s="112"/>
      <c r="G17" s="112"/>
      <c r="H17" s="112"/>
      <c r="I17" s="60"/>
      <c r="J17" s="127"/>
      <c r="K17" s="32"/>
      <c r="L17" s="32"/>
      <c r="M17" s="56"/>
      <c r="N17" s="32"/>
      <c r="O17" s="56"/>
      <c r="P17" s="56"/>
      <c r="Q17" s="56"/>
      <c r="R17" s="60"/>
      <c r="S17" s="32"/>
      <c r="T17" s="56"/>
      <c r="U17" s="32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ht="17.100000000000001" customHeight="1">
      <c r="A18" s="26"/>
      <c r="B18" s="126" t="s">
        <v>26</v>
      </c>
      <c r="C18" s="123"/>
      <c r="D18" s="112"/>
      <c r="E18" s="128"/>
      <c r="F18" s="112"/>
      <c r="G18" s="112"/>
      <c r="H18" s="112"/>
      <c r="I18" s="123" t="s">
        <v>18</v>
      </c>
      <c r="J18" s="314">
        <f>'Data Record'!N2</f>
        <v>42015</v>
      </c>
      <c r="K18" s="314"/>
      <c r="L18" s="314"/>
      <c r="M18" s="314"/>
      <c r="N18" s="32"/>
      <c r="O18" s="56"/>
      <c r="P18" s="56"/>
      <c r="Q18" s="56"/>
      <c r="R18" s="60"/>
      <c r="S18" s="32"/>
      <c r="T18" s="56"/>
      <c r="U18" s="32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ht="17.100000000000001" customHeight="1">
      <c r="A19" s="26"/>
      <c r="B19" s="126" t="s">
        <v>27</v>
      </c>
      <c r="C19" s="123"/>
      <c r="D19" s="112"/>
      <c r="E19" s="126"/>
      <c r="F19" s="112"/>
      <c r="G19" s="112"/>
      <c r="H19" s="112"/>
      <c r="I19" s="123" t="s">
        <v>18</v>
      </c>
      <c r="J19" s="314">
        <f>'Data Record'!W2</f>
        <v>0</v>
      </c>
      <c r="K19" s="314"/>
      <c r="L19" s="314"/>
      <c r="M19" s="314"/>
      <c r="N19" s="32"/>
      <c r="O19" s="56"/>
      <c r="P19" s="56"/>
      <c r="Q19" s="56"/>
      <c r="R19" s="60"/>
      <c r="S19" s="32"/>
      <c r="T19" s="56"/>
      <c r="U19" s="32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ht="17.100000000000001" customHeight="1">
      <c r="A20" s="26"/>
      <c r="B20" s="111" t="s">
        <v>28</v>
      </c>
      <c r="C20" s="123"/>
      <c r="D20" s="112"/>
      <c r="E20" s="111"/>
      <c r="F20" s="112"/>
      <c r="G20" s="112"/>
      <c r="H20" s="112"/>
      <c r="I20" s="123" t="s">
        <v>18</v>
      </c>
      <c r="J20" s="315">
        <f>J19+366</f>
        <v>366</v>
      </c>
      <c r="K20" s="315"/>
      <c r="L20" s="315"/>
      <c r="M20" s="315"/>
      <c r="N20" s="32"/>
      <c r="O20" s="56"/>
      <c r="P20" s="56"/>
      <c r="Q20" s="56"/>
      <c r="R20" s="60"/>
      <c r="S20" s="32"/>
      <c r="T20" s="56"/>
      <c r="U20" s="32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ht="17.100000000000001" customHeight="1">
      <c r="A21" s="26"/>
      <c r="B21" s="111"/>
      <c r="C21" s="123"/>
      <c r="D21" s="112"/>
      <c r="E21" s="111"/>
      <c r="F21" s="112"/>
      <c r="G21" s="123"/>
      <c r="H21" s="112"/>
      <c r="I21" s="129"/>
      <c r="J21" s="129"/>
      <c r="K21" s="129"/>
      <c r="L21" s="56"/>
      <c r="M21" s="56"/>
      <c r="N21" s="32"/>
      <c r="O21" s="56"/>
      <c r="P21" s="60"/>
      <c r="Q21" s="32"/>
      <c r="R21" s="56"/>
      <c r="S21" s="32"/>
      <c r="T21" s="32"/>
      <c r="U21" s="32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ht="17.100000000000001" customHeight="1">
      <c r="A22" s="26"/>
      <c r="B22" s="116" t="s">
        <v>29</v>
      </c>
      <c r="C22" s="116"/>
      <c r="D22" s="116"/>
      <c r="E22" s="116"/>
      <c r="F22" s="116"/>
      <c r="G22" s="116"/>
      <c r="H22" s="116"/>
      <c r="I22" s="80"/>
      <c r="J22" s="56"/>
      <c r="K22" s="56"/>
      <c r="L22" s="112"/>
      <c r="M22" s="32"/>
      <c r="N22" s="32"/>
      <c r="O22" s="68"/>
      <c r="P22" s="68"/>
      <c r="Q22" s="32"/>
      <c r="R22" s="32"/>
      <c r="S22" s="32"/>
      <c r="T22" s="32"/>
      <c r="U22" s="32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ht="17.100000000000001" customHeight="1">
      <c r="A23" s="26"/>
      <c r="B23" s="116" t="s">
        <v>30</v>
      </c>
      <c r="C23" s="116"/>
      <c r="D23" s="116"/>
      <c r="E23" s="116"/>
      <c r="F23" s="112"/>
      <c r="G23" s="112"/>
      <c r="H23" s="112"/>
      <c r="I23" s="113" t="s">
        <v>18</v>
      </c>
      <c r="J23" s="130" t="s">
        <v>55</v>
      </c>
      <c r="K23" s="32" t="s">
        <v>31</v>
      </c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17.100000000000001" customHeight="1">
      <c r="A24" s="26"/>
      <c r="B24" s="116" t="s">
        <v>32</v>
      </c>
      <c r="C24" s="111"/>
      <c r="D24" s="111"/>
      <c r="E24" s="111"/>
      <c r="F24" s="112"/>
      <c r="G24" s="112"/>
      <c r="H24" s="112"/>
      <c r="I24" s="115" t="s">
        <v>18</v>
      </c>
      <c r="J24" s="131">
        <v>0.5</v>
      </c>
      <c r="K24" s="32" t="s">
        <v>33</v>
      </c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51"/>
      <c r="W24" s="51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17.100000000000001" customHeight="1">
      <c r="A25" s="26"/>
      <c r="B25" s="116" t="s">
        <v>34</v>
      </c>
      <c r="C25" s="111"/>
      <c r="D25" s="111"/>
      <c r="E25" s="111"/>
      <c r="F25" s="112"/>
      <c r="G25" s="112"/>
      <c r="H25" s="112"/>
      <c r="I25" s="115" t="s">
        <v>18</v>
      </c>
      <c r="J25" s="130" t="s">
        <v>35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51"/>
      <c r="W25" s="51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17.100000000000001" customHeight="1">
      <c r="A26" s="26"/>
      <c r="B26" s="112"/>
      <c r="C26" s="112"/>
      <c r="D26" s="111"/>
      <c r="E26" s="111"/>
      <c r="F26" s="111"/>
      <c r="G26" s="111"/>
      <c r="H26" s="115"/>
      <c r="I26" s="32"/>
      <c r="J26" s="32"/>
      <c r="K26" s="32"/>
      <c r="L26" s="32"/>
      <c r="M26" s="32"/>
      <c r="N26" s="56"/>
      <c r="O26" s="32"/>
      <c r="P26" s="32"/>
      <c r="Q26" s="32"/>
      <c r="R26" s="32"/>
      <c r="S26" s="32"/>
      <c r="T26" s="32"/>
      <c r="U26" s="31"/>
      <c r="V26" s="51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17.100000000000001" customHeight="1">
      <c r="A27" s="43"/>
      <c r="B27" s="111"/>
      <c r="C27" s="112"/>
      <c r="D27" s="111"/>
      <c r="E27" s="111"/>
      <c r="F27" s="111"/>
      <c r="G27" s="111"/>
      <c r="H27" s="32"/>
      <c r="I27" s="31"/>
      <c r="J27" s="32"/>
      <c r="K27" s="32"/>
      <c r="L27" s="32"/>
      <c r="M27" s="31"/>
      <c r="N27" s="32"/>
      <c r="O27" s="32"/>
      <c r="P27" s="32"/>
      <c r="Q27" s="32"/>
      <c r="R27" s="32"/>
      <c r="S27" s="32"/>
      <c r="T27" s="31"/>
      <c r="U27" s="32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17.100000000000001" customHeight="1">
      <c r="A28" s="26"/>
      <c r="B28" s="112" t="s">
        <v>36</v>
      </c>
      <c r="C28" s="73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132"/>
      <c r="V28" s="75"/>
      <c r="W28" s="133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17.100000000000001" customHeight="1">
      <c r="A29" s="26"/>
      <c r="B29" s="134"/>
      <c r="C29" s="135" t="s">
        <v>56</v>
      </c>
      <c r="D29" s="6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2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17.100000000000001" customHeight="1">
      <c r="A30" s="26"/>
      <c r="B30" s="32" t="s">
        <v>57</v>
      </c>
      <c r="C30" s="32"/>
      <c r="D30" s="26"/>
      <c r="E30" s="26"/>
      <c r="F30" s="26"/>
      <c r="G30" s="76"/>
      <c r="H30" s="76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2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17.100000000000001" customHeight="1">
      <c r="A31" s="26"/>
      <c r="B31" s="32" t="s">
        <v>58</v>
      </c>
      <c r="C31" s="32"/>
      <c r="D31" s="76"/>
      <c r="E31" s="76"/>
      <c r="F31" s="76"/>
      <c r="G31" s="76"/>
      <c r="H31" s="76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2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17.100000000000001" customHeight="1">
      <c r="A32" s="26"/>
      <c r="B32" s="32" t="s">
        <v>59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2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17.100000000000001" customHeight="1">
      <c r="A33" s="26"/>
      <c r="B33" s="32" t="s">
        <v>60</v>
      </c>
      <c r="C33" s="32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30">
        <v>1</v>
      </c>
      <c r="Y33" s="136" t="s">
        <v>61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17.100000000000001" customHeight="1">
      <c r="A34" s="26"/>
      <c r="B34" s="32" t="s">
        <v>62</v>
      </c>
      <c r="C34" s="6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26"/>
      <c r="U34" s="6"/>
      <c r="V34" s="6"/>
      <c r="W34" s="6"/>
      <c r="X34" s="30">
        <v>3</v>
      </c>
      <c r="Y34" s="12" t="s">
        <v>63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17.100000000000001" customHeight="1">
      <c r="A35" s="26"/>
      <c r="B35" s="33"/>
      <c r="C35" s="73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2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17.100000000000001" customHeight="1">
      <c r="A36" s="26"/>
      <c r="B36" s="11"/>
      <c r="C36" s="11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26"/>
      <c r="T36" s="26"/>
      <c r="U36" s="6"/>
      <c r="V36" s="6"/>
      <c r="W36" s="6"/>
      <c r="X36" s="66">
        <v>8</v>
      </c>
      <c r="Y36" s="12" t="s">
        <v>64</v>
      </c>
      <c r="Z36" s="6"/>
      <c r="AA36" s="18"/>
      <c r="AB36" s="137"/>
      <c r="AC36" s="16"/>
      <c r="AD36" s="16"/>
      <c r="AE36" s="16"/>
      <c r="AF36" s="1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17.100000000000001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6"/>
      <c r="V37" s="6"/>
      <c r="W37" s="6"/>
      <c r="X37" s="81">
        <v>9</v>
      </c>
      <c r="Y37" s="12" t="s">
        <v>65</v>
      </c>
      <c r="Z37" s="6"/>
      <c r="AA37" s="18"/>
      <c r="AB37" s="137"/>
      <c r="AC37" s="16"/>
      <c r="AD37" s="16"/>
      <c r="AE37" s="16"/>
      <c r="AF37" s="1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17.100000000000001" customHeight="1">
      <c r="A38" s="26"/>
      <c r="B38" s="111" t="s">
        <v>37</v>
      </c>
      <c r="C38" s="32"/>
      <c r="D38" s="32"/>
      <c r="E38" s="32"/>
      <c r="F38" s="310">
        <f>J19+1</f>
        <v>1</v>
      </c>
      <c r="G38" s="310"/>
      <c r="H38" s="310"/>
      <c r="I38" s="310"/>
      <c r="J38" s="138"/>
      <c r="K38" s="32"/>
      <c r="L38" s="311" t="s">
        <v>38</v>
      </c>
      <c r="M38" s="311"/>
      <c r="N38" s="311"/>
      <c r="O38" s="311"/>
      <c r="P38" s="49"/>
      <c r="Q38" s="49"/>
      <c r="R38" s="49"/>
      <c r="S38" s="49"/>
      <c r="T38" s="49"/>
      <c r="U38" s="32"/>
      <c r="V38" s="6"/>
      <c r="W38" s="6"/>
      <c r="X38" s="66">
        <v>10</v>
      </c>
      <c r="Y38" s="12" t="s">
        <v>66</v>
      </c>
      <c r="Z38" s="6"/>
      <c r="AA38" s="18"/>
      <c r="AB38" s="137"/>
      <c r="AC38" s="16"/>
      <c r="AD38" s="16"/>
      <c r="AE38" s="16"/>
      <c r="AF38" s="1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ht="17.100000000000001" customHeight="1">
      <c r="A39" s="77"/>
      <c r="B39" s="32"/>
      <c r="C39" s="32"/>
      <c r="D39" s="32"/>
      <c r="E39" s="32"/>
      <c r="F39" s="32"/>
      <c r="G39" s="32"/>
      <c r="H39" s="32"/>
      <c r="I39" s="80"/>
      <c r="J39" s="32"/>
      <c r="K39" s="32"/>
      <c r="L39" s="32"/>
      <c r="M39" s="32"/>
      <c r="N39" s="139"/>
      <c r="O39" s="140">
        <v>3</v>
      </c>
      <c r="P39" s="141" t="str">
        <f>IF(O39=1,"( Mr.Sombut Srikampa )",IF(O39=3,"( Mr. Natthaphol Boonmee )"))</f>
        <v>( Mr. Natthaphol Boonmee )</v>
      </c>
      <c r="Q39" s="141"/>
      <c r="R39" s="141"/>
      <c r="S39" s="141"/>
      <c r="T39" s="141"/>
      <c r="U39" s="111"/>
      <c r="V39" s="79"/>
      <c r="W39" s="79"/>
      <c r="X39" s="81">
        <v>11</v>
      </c>
      <c r="Y39" s="12" t="s">
        <v>67</v>
      </c>
      <c r="Z39" s="6"/>
      <c r="AA39" s="18"/>
      <c r="AB39" s="137"/>
      <c r="AC39" s="16"/>
      <c r="AD39" s="16"/>
      <c r="AE39" s="16"/>
      <c r="AF39" s="1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17.100000000000001" customHeight="1">
      <c r="A40" s="26"/>
      <c r="B40" s="111" t="s">
        <v>68</v>
      </c>
      <c r="C40" s="111"/>
      <c r="D40" s="111"/>
      <c r="E40" s="32"/>
      <c r="F40" s="31" t="s">
        <v>67</v>
      </c>
      <c r="G40" s="138"/>
      <c r="H40" s="138"/>
      <c r="I40" s="138"/>
      <c r="J40" s="32"/>
      <c r="K40" s="32"/>
      <c r="L40" s="31"/>
      <c r="M40" s="32"/>
      <c r="N40" s="32"/>
      <c r="O40" s="32"/>
      <c r="P40" s="312" t="s">
        <v>39</v>
      </c>
      <c r="Q40" s="312"/>
      <c r="R40" s="312"/>
      <c r="S40" s="312"/>
      <c r="T40" s="312"/>
      <c r="U40" s="111"/>
      <c r="V40" s="79"/>
      <c r="W40" s="79"/>
      <c r="X40" s="30"/>
      <c r="Y40" s="12"/>
      <c r="Z40"/>
      <c r="AA40" s="1"/>
      <c r="AB40" s="1"/>
      <c r="AC40" s="1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ht="17.100000000000001" customHeight="1">
      <c r="A41" s="26"/>
      <c r="B41" s="6"/>
      <c r="C41" s="6"/>
      <c r="D41" s="313"/>
      <c r="E41" s="313"/>
      <c r="F41" s="313"/>
      <c r="G41" s="313"/>
      <c r="H41" s="313"/>
      <c r="I41" s="6"/>
      <c r="J41" s="6"/>
      <c r="K41" s="43"/>
      <c r="L41" s="26"/>
      <c r="M41" s="26"/>
      <c r="N41" s="80"/>
      <c r="O41" s="80"/>
      <c r="P41" s="80"/>
      <c r="Q41" s="80"/>
      <c r="R41" s="80"/>
      <c r="S41" s="28"/>
      <c r="T41" s="79"/>
      <c r="U41" s="79"/>
      <c r="V41" s="79"/>
      <c r="W41" s="79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ht="17.100000000000001" customHeight="1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  <c r="U42" s="88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ht="17.100000000000001" customHeight="1"/>
    <row r="44" spans="1:256" ht="17.100000000000001" customHeight="1"/>
    <row r="45" spans="1:256" ht="17.100000000000001" customHeight="1"/>
    <row r="46" spans="1:256" ht="17.100000000000001" customHeight="1"/>
    <row r="47" spans="1:256" ht="17.100000000000001" customHeight="1"/>
    <row r="48" spans="1:256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</sheetData>
  <mergeCells count="10">
    <mergeCell ref="A42:T42"/>
    <mergeCell ref="A3:V3"/>
    <mergeCell ref="J15:M15"/>
    <mergeCell ref="F38:I38"/>
    <mergeCell ref="L38:O38"/>
    <mergeCell ref="P40:T40"/>
    <mergeCell ref="D41:H41"/>
    <mergeCell ref="J18:M18"/>
    <mergeCell ref="J19:M19"/>
    <mergeCell ref="J20:M20"/>
  </mergeCells>
  <pageMargins left="0" right="0" top="0.98425196850393704" bottom="0" header="0.31496062992125984" footer="0"/>
  <pageSetup paperSize="9" orientation="portrait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J177"/>
  <sheetViews>
    <sheetView view="pageBreakPreview" zoomScaleNormal="100" zoomScaleSheetLayoutView="100" workbookViewId="0">
      <selection activeCell="N1" sqref="N1:Q1"/>
    </sheetView>
  </sheetViews>
  <sheetFormatPr defaultRowHeight="15"/>
  <cols>
    <col min="1" max="32" width="4.28515625" customWidth="1"/>
  </cols>
  <sheetData>
    <row r="1" spans="1:36" s="218" customFormat="1" ht="21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36" s="218" customFormat="1" ht="13.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36" s="218" customFormat="1" ht="34.5" customHeight="1">
      <c r="A3" s="308" t="s">
        <v>40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</row>
    <row r="4" spans="1:36" s="218" customFormat="1" ht="18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6"/>
      <c r="V4" s="6"/>
    </row>
    <row r="5" spans="1:36" s="218" customFormat="1" ht="17.25" customHeight="1">
      <c r="A5" s="26"/>
      <c r="B5" s="111" t="s">
        <v>17</v>
      </c>
      <c r="C5" s="111"/>
      <c r="D5" s="112"/>
      <c r="E5" s="111"/>
      <c r="F5" s="24"/>
      <c r="G5" s="113" t="s">
        <v>18</v>
      </c>
      <c r="H5" s="31" t="str">
        <f>Certificate!J5</f>
        <v>SPR15120012-1</v>
      </c>
      <c r="I5" s="32"/>
      <c r="J5" s="32"/>
      <c r="K5" s="32"/>
      <c r="L5" s="31"/>
      <c r="M5" s="31"/>
      <c r="N5" s="31"/>
      <c r="O5" s="31"/>
      <c r="P5" s="32"/>
      <c r="Q5" s="32"/>
      <c r="R5" s="24"/>
      <c r="S5" s="112" t="s">
        <v>106</v>
      </c>
      <c r="T5" s="24"/>
      <c r="U5" s="112"/>
      <c r="V5" s="112"/>
    </row>
    <row r="6" spans="1:36" s="218" customFormat="1" ht="18" customHeight="1">
      <c r="A6" s="26"/>
      <c r="B6" s="33"/>
      <c r="C6" s="29"/>
      <c r="D6" s="29"/>
      <c r="E6" s="28"/>
      <c r="F6" s="34"/>
      <c r="G6" s="34"/>
      <c r="H6" s="34"/>
      <c r="I6" s="35"/>
      <c r="J6" s="10"/>
      <c r="K6" s="11"/>
      <c r="L6" s="10"/>
      <c r="M6" s="10"/>
      <c r="N6" s="31"/>
      <c r="O6" s="31"/>
      <c r="P6" s="32"/>
      <c r="Q6" s="32"/>
      <c r="R6" s="32"/>
      <c r="S6" s="24"/>
      <c r="T6" s="24"/>
      <c r="U6" s="24"/>
      <c r="V6" s="6"/>
    </row>
    <row r="7" spans="1:36" s="218" customFormat="1" ht="17.25" customHeight="1">
      <c r="A7" s="26"/>
      <c r="B7" s="36"/>
      <c r="C7" s="37"/>
      <c r="D7" s="29"/>
      <c r="E7" s="29"/>
      <c r="F7" s="29"/>
      <c r="G7" s="29"/>
      <c r="H7" s="29"/>
      <c r="I7" s="30"/>
      <c r="J7" s="38"/>
      <c r="K7" s="11"/>
      <c r="L7" s="39"/>
      <c r="M7" s="39"/>
      <c r="N7" s="40"/>
      <c r="O7" s="40"/>
      <c r="P7" s="40"/>
      <c r="Q7" s="40"/>
      <c r="R7" s="40"/>
      <c r="S7" s="40"/>
      <c r="T7" s="41"/>
      <c r="U7" s="41"/>
      <c r="V7" s="42"/>
    </row>
    <row r="8" spans="1:36" s="218" customFormat="1" ht="13.5" customHeight="1">
      <c r="A8" s="26"/>
      <c r="B8" s="33"/>
      <c r="C8" s="37"/>
      <c r="D8" s="37"/>
      <c r="E8" s="29"/>
      <c r="F8" s="29"/>
      <c r="G8" s="328" t="s">
        <v>102</v>
      </c>
      <c r="H8" s="328"/>
      <c r="I8" s="328"/>
      <c r="J8" s="328"/>
      <c r="K8" s="328"/>
      <c r="L8" s="328"/>
      <c r="M8" s="328"/>
      <c r="N8" s="328"/>
      <c r="O8" s="328"/>
      <c r="P8" s="328"/>
      <c r="Q8" s="40"/>
      <c r="R8" s="40"/>
      <c r="S8" s="40"/>
      <c r="T8" s="40"/>
      <c r="U8" s="41"/>
      <c r="V8" s="42"/>
    </row>
    <row r="9" spans="1:36" s="218" customFormat="1" ht="13.5" customHeight="1">
      <c r="A9" s="26"/>
      <c r="B9" s="33"/>
      <c r="C9" s="37"/>
      <c r="D9" s="37"/>
      <c r="E9" s="29"/>
      <c r="F9" s="29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40"/>
      <c r="R9" s="40"/>
      <c r="S9" s="40"/>
      <c r="T9" s="40"/>
      <c r="U9" s="41"/>
      <c r="V9" s="42"/>
    </row>
    <row r="10" spans="1:36" s="51" customFormat="1" ht="18.95" customHeight="1">
      <c r="A10" s="43"/>
      <c r="B10" s="44"/>
      <c r="C10" s="45"/>
      <c r="D10" s="45"/>
      <c r="E10" s="45"/>
      <c r="F10" s="45"/>
      <c r="G10" s="46"/>
      <c r="H10" s="47"/>
      <c r="I10" s="48"/>
      <c r="J10" s="48"/>
      <c r="K10" s="48"/>
      <c r="L10" s="48"/>
      <c r="M10" s="48"/>
      <c r="N10" s="49"/>
      <c r="O10" s="49"/>
      <c r="P10" s="49"/>
      <c r="Q10" s="50"/>
      <c r="R10" s="43"/>
      <c r="S10" s="54"/>
      <c r="T10" s="42"/>
      <c r="V10" s="52"/>
      <c r="W10" s="122"/>
    </row>
    <row r="11" spans="1:36" s="32" customFormat="1" ht="23.1" customHeight="1">
      <c r="B11" s="329" t="s">
        <v>21</v>
      </c>
      <c r="C11" s="330"/>
      <c r="D11" s="330"/>
      <c r="E11" s="330"/>
      <c r="F11" s="330"/>
      <c r="G11" s="331"/>
      <c r="H11" s="332" t="s">
        <v>23</v>
      </c>
      <c r="I11" s="332"/>
      <c r="J11" s="332"/>
      <c r="K11" s="332"/>
      <c r="L11" s="329" t="s">
        <v>41</v>
      </c>
      <c r="M11" s="330"/>
      <c r="N11" s="331"/>
      <c r="O11" s="329" t="s">
        <v>42</v>
      </c>
      <c r="P11" s="330"/>
      <c r="Q11" s="330"/>
      <c r="R11" s="331"/>
      <c r="S11" s="332" t="s">
        <v>43</v>
      </c>
      <c r="T11" s="332"/>
      <c r="U11" s="332"/>
      <c r="V11" s="332"/>
      <c r="W11" s="135"/>
    </row>
    <row r="12" spans="1:36" s="32" customFormat="1" ht="27" customHeight="1">
      <c r="B12" s="316" t="s">
        <v>103</v>
      </c>
      <c r="C12" s="317"/>
      <c r="D12" s="317"/>
      <c r="E12" s="317"/>
      <c r="F12" s="317"/>
      <c r="G12" s="318"/>
      <c r="H12" s="319" t="s">
        <v>104</v>
      </c>
      <c r="I12" s="320"/>
      <c r="J12" s="320"/>
      <c r="K12" s="321"/>
      <c r="L12" s="322">
        <v>110021</v>
      </c>
      <c r="M12" s="323"/>
      <c r="N12" s="324"/>
      <c r="O12" s="319" t="s">
        <v>105</v>
      </c>
      <c r="P12" s="320"/>
      <c r="Q12" s="320"/>
      <c r="R12" s="321"/>
      <c r="S12" s="325">
        <v>42547</v>
      </c>
      <c r="T12" s="326"/>
      <c r="U12" s="326"/>
      <c r="V12" s="327"/>
      <c r="W12" s="56"/>
      <c r="X12" s="56"/>
      <c r="Y12" s="56"/>
      <c r="Z12" s="105"/>
    </row>
    <row r="13" spans="1:36" s="32" customFormat="1" ht="23.1" customHeight="1">
      <c r="B13" s="219"/>
      <c r="C13" s="219"/>
      <c r="D13" s="219"/>
      <c r="E13" s="219"/>
      <c r="F13" s="219"/>
      <c r="G13" s="219"/>
      <c r="H13" s="76"/>
      <c r="I13" s="76"/>
      <c r="J13" s="76"/>
      <c r="K13" s="76"/>
      <c r="L13" s="220"/>
      <c r="M13" s="220"/>
      <c r="N13" s="220"/>
      <c r="O13" s="76"/>
      <c r="P13" s="76"/>
      <c r="Q13" s="76"/>
      <c r="R13" s="76"/>
      <c r="S13" s="221"/>
      <c r="T13" s="221"/>
      <c r="U13" s="221"/>
      <c r="V13" s="221"/>
      <c r="W13" s="56"/>
      <c r="X13" s="56"/>
      <c r="Y13" s="56"/>
      <c r="Z13" s="105"/>
    </row>
    <row r="14" spans="1:36" s="32" customFormat="1" ht="21" customHeight="1">
      <c r="B14" s="128" t="s">
        <v>44</v>
      </c>
      <c r="C14" s="80"/>
      <c r="D14" s="80"/>
      <c r="E14" s="80"/>
      <c r="F14" s="80"/>
      <c r="G14" s="80"/>
      <c r="H14" s="80"/>
      <c r="I14" s="80"/>
      <c r="J14" s="80"/>
      <c r="AI14" s="56"/>
      <c r="AJ14" s="56"/>
    </row>
    <row r="15" spans="1:36" s="32" customFormat="1" ht="21" customHeight="1">
      <c r="C15" s="32" t="s">
        <v>45</v>
      </c>
      <c r="P15" s="56"/>
      <c r="Q15" s="56"/>
      <c r="R15" s="56"/>
      <c r="S15" s="56"/>
      <c r="T15" s="60"/>
      <c r="V15" s="56"/>
      <c r="AI15" s="56"/>
      <c r="AJ15" s="56"/>
    </row>
    <row r="16" spans="1:36" s="32" customFormat="1" ht="21" customHeight="1">
      <c r="B16" s="73" t="s">
        <v>46</v>
      </c>
      <c r="C16" s="76"/>
      <c r="D16" s="76"/>
      <c r="E16" s="76"/>
      <c r="F16" s="76"/>
      <c r="G16" s="76"/>
      <c r="H16" s="76"/>
      <c r="P16" s="56"/>
      <c r="Q16" s="56"/>
      <c r="R16" s="60"/>
      <c r="T16" s="56"/>
      <c r="AG16" s="56"/>
      <c r="AH16" s="56"/>
    </row>
    <row r="17" spans="1:22" ht="17.100000000000001" customHeight="1">
      <c r="A17" s="26"/>
      <c r="B17" s="59"/>
      <c r="C17" s="53"/>
      <c r="D17" s="29"/>
      <c r="E17" s="61"/>
      <c r="F17" s="29"/>
      <c r="G17" s="29"/>
      <c r="H17" s="29"/>
      <c r="I17" s="55"/>
      <c r="J17" s="333"/>
      <c r="K17" s="334"/>
      <c r="L17" s="334"/>
      <c r="M17" s="334"/>
      <c r="N17" s="6"/>
      <c r="O17" s="56"/>
      <c r="P17" s="56"/>
      <c r="Q17" s="56"/>
      <c r="R17" s="60"/>
      <c r="S17" s="26"/>
      <c r="T17" s="57"/>
      <c r="U17" s="26"/>
      <c r="V17" s="6"/>
    </row>
    <row r="18" spans="1:22" ht="17.100000000000001" customHeight="1">
      <c r="A18" s="26"/>
      <c r="B18" s="59"/>
      <c r="C18" s="53"/>
      <c r="D18" s="29"/>
      <c r="E18" s="62"/>
      <c r="F18" s="29"/>
      <c r="G18" s="29"/>
      <c r="H18" s="29"/>
      <c r="I18" s="55"/>
      <c r="J18" s="333"/>
      <c r="K18" s="334"/>
      <c r="L18" s="334"/>
      <c r="M18" s="334"/>
      <c r="N18" s="6"/>
      <c r="O18" s="56"/>
      <c r="P18" s="56"/>
      <c r="Q18" s="56"/>
      <c r="R18" s="60"/>
      <c r="S18" s="26"/>
      <c r="T18" s="57"/>
      <c r="U18" s="26"/>
      <c r="V18" s="6"/>
    </row>
    <row r="19" spans="1:22" ht="17.100000000000001" customHeight="1">
      <c r="A19" s="26"/>
      <c r="B19" s="27"/>
      <c r="C19" s="53"/>
      <c r="D19" s="29"/>
      <c r="E19" s="28"/>
      <c r="F19" s="29"/>
      <c r="G19" s="29"/>
      <c r="H19" s="29"/>
      <c r="I19" s="55"/>
      <c r="J19" s="334"/>
      <c r="K19" s="334"/>
      <c r="L19" s="334"/>
      <c r="M19" s="334"/>
      <c r="N19" s="6"/>
      <c r="O19" s="56"/>
      <c r="P19" s="56"/>
      <c r="Q19" s="56"/>
      <c r="R19" s="60"/>
      <c r="S19" s="26"/>
      <c r="T19" s="57"/>
      <c r="U19" s="26"/>
      <c r="V19" s="6"/>
    </row>
    <row r="20" spans="1:22" ht="17.100000000000001" customHeight="1">
      <c r="A20" s="26"/>
      <c r="B20" s="27"/>
      <c r="C20" s="53"/>
      <c r="D20" s="29"/>
      <c r="E20" s="28"/>
      <c r="F20" s="29"/>
      <c r="G20" s="53"/>
      <c r="H20" s="63"/>
      <c r="I20" s="64"/>
      <c r="J20" s="64"/>
      <c r="K20" s="64"/>
      <c r="L20" s="38"/>
      <c r="M20" s="38"/>
      <c r="N20" s="6"/>
      <c r="O20" s="56"/>
      <c r="P20" s="60"/>
      <c r="Q20" s="26"/>
      <c r="R20" s="57"/>
      <c r="S20" s="26"/>
      <c r="T20" s="6"/>
      <c r="U20" s="6"/>
      <c r="V20" s="6"/>
    </row>
    <row r="21" spans="1:22" ht="17.100000000000001" customHeight="1">
      <c r="A21" s="26"/>
      <c r="B21" s="36"/>
      <c r="C21" s="37"/>
      <c r="D21" s="37"/>
      <c r="E21" s="37"/>
      <c r="F21" s="37"/>
      <c r="G21" s="37"/>
      <c r="H21" s="65"/>
      <c r="I21" s="66"/>
      <c r="J21" s="38"/>
      <c r="K21" s="38"/>
      <c r="L21" s="67"/>
      <c r="M21" s="11"/>
      <c r="N21" s="6"/>
      <c r="O21" s="68"/>
      <c r="P21" s="68"/>
      <c r="Q21" s="26"/>
      <c r="R21" s="26"/>
      <c r="S21" s="26"/>
      <c r="T21" s="6"/>
      <c r="U21" s="6"/>
      <c r="V21" s="6"/>
    </row>
    <row r="22" spans="1:22" ht="17.100000000000001" customHeight="1">
      <c r="A22" s="26"/>
      <c r="B22" s="36"/>
      <c r="C22" s="37"/>
      <c r="D22" s="37"/>
      <c r="E22" s="37"/>
      <c r="F22" s="29"/>
      <c r="G22" s="29"/>
      <c r="H22" s="29"/>
      <c r="I22" s="30"/>
      <c r="J22" s="69"/>
      <c r="K22" s="11"/>
      <c r="L22" s="11"/>
      <c r="M22" s="11"/>
      <c r="N22" s="6"/>
      <c r="O22" s="32"/>
      <c r="P22" s="32"/>
      <c r="Q22" s="32"/>
      <c r="R22" s="32"/>
      <c r="S22" s="26"/>
      <c r="T22" s="26"/>
      <c r="U22" s="26"/>
      <c r="V22" s="6"/>
    </row>
    <row r="23" spans="1:22" ht="17.100000000000001" customHeight="1">
      <c r="A23" s="26"/>
      <c r="B23" s="36"/>
      <c r="C23" s="28"/>
      <c r="D23" s="28"/>
      <c r="E23" s="28"/>
      <c r="F23" s="29"/>
      <c r="G23" s="29"/>
      <c r="H23" s="29"/>
      <c r="I23" s="70"/>
      <c r="J23" s="69"/>
      <c r="K23" s="11"/>
      <c r="L23" s="11"/>
      <c r="M23" s="11"/>
      <c r="N23" s="6"/>
      <c r="O23" s="32"/>
      <c r="P23" s="32"/>
      <c r="Q23" s="32"/>
      <c r="R23" s="32"/>
      <c r="S23" s="26"/>
      <c r="T23" s="26"/>
      <c r="U23" s="26"/>
      <c r="V23" s="51"/>
    </row>
    <row r="24" spans="1:22" ht="17.100000000000001" customHeight="1">
      <c r="A24" s="26"/>
      <c r="B24" s="36"/>
      <c r="C24" s="28"/>
      <c r="D24" s="28"/>
      <c r="E24" s="28"/>
      <c r="F24" s="29"/>
      <c r="G24" s="29"/>
      <c r="H24" s="29"/>
      <c r="I24" s="70"/>
      <c r="J24" s="69"/>
      <c r="K24" s="11"/>
      <c r="L24" s="11"/>
      <c r="M24" s="11"/>
      <c r="N24" s="6"/>
      <c r="O24" s="32"/>
      <c r="P24" s="32"/>
      <c r="Q24" s="32"/>
      <c r="R24" s="32"/>
      <c r="S24" s="26"/>
      <c r="T24" s="26"/>
      <c r="U24" s="26"/>
      <c r="V24" s="51"/>
    </row>
    <row r="25" spans="1:22" ht="17.100000000000001" customHeight="1">
      <c r="A25" s="26"/>
      <c r="B25" s="33"/>
      <c r="C25" s="29"/>
      <c r="D25" s="28"/>
      <c r="E25" s="28"/>
      <c r="F25" s="28"/>
      <c r="G25" s="28"/>
      <c r="H25" s="34"/>
      <c r="I25" s="11"/>
      <c r="J25" s="11"/>
      <c r="K25" s="11"/>
      <c r="L25" s="11"/>
      <c r="M25" s="11"/>
      <c r="N25" s="57"/>
      <c r="O25" s="26"/>
      <c r="P25" s="26"/>
      <c r="Q25" s="26"/>
      <c r="R25" s="26"/>
      <c r="S25" s="26"/>
      <c r="T25" s="26"/>
      <c r="U25" s="51"/>
      <c r="V25" s="51"/>
    </row>
    <row r="26" spans="1:22" ht="17.100000000000001" customHeight="1">
      <c r="A26" s="43"/>
      <c r="B26" s="27"/>
      <c r="C26" s="29"/>
      <c r="D26" s="28"/>
      <c r="E26" s="28"/>
      <c r="F26" s="28"/>
      <c r="G26" s="28"/>
      <c r="H26" s="71"/>
      <c r="I26" s="72"/>
      <c r="J26" s="71"/>
      <c r="K26" s="71"/>
      <c r="L26" s="71"/>
      <c r="M26" s="72"/>
      <c r="N26" s="71"/>
      <c r="O26" s="71"/>
      <c r="P26" s="71"/>
      <c r="Q26" s="71"/>
      <c r="R26" s="71"/>
      <c r="S26" s="71"/>
      <c r="T26" s="72"/>
      <c r="U26" s="6"/>
      <c r="V26" s="6"/>
    </row>
    <row r="27" spans="1:22" ht="17.100000000000001" customHeight="1">
      <c r="A27" s="2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82"/>
    </row>
    <row r="28" spans="1:22" ht="17.100000000000001" customHeight="1">
      <c r="A28" s="2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82"/>
    </row>
    <row r="29" spans="1:22" ht="17.100000000000001" customHeight="1">
      <c r="A29" s="26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75"/>
    </row>
    <row r="30" spans="1:22" ht="17.100000000000001" customHeight="1">
      <c r="A30" s="2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4"/>
      <c r="Q30" s="74"/>
      <c r="R30" s="74"/>
      <c r="S30" s="74"/>
      <c r="T30" s="74"/>
      <c r="U30" s="75"/>
      <c r="V30" s="75"/>
    </row>
    <row r="31" spans="1:22" ht="17.100000000000001" customHeight="1">
      <c r="A31" s="2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32"/>
      <c r="Q31" s="32"/>
      <c r="R31" s="32"/>
      <c r="S31" s="32"/>
      <c r="T31" s="26"/>
      <c r="U31" s="6"/>
      <c r="V31" s="6"/>
    </row>
    <row r="32" spans="1:22" ht="17.100000000000001" customHeight="1">
      <c r="A32" s="2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32"/>
      <c r="Q32" s="32"/>
      <c r="R32" s="32"/>
      <c r="S32" s="32"/>
      <c r="T32" s="26"/>
      <c r="U32" s="6"/>
      <c r="V32" s="6"/>
    </row>
    <row r="33" spans="1:22" ht="17.100000000000001" customHeight="1">
      <c r="A33" s="26"/>
      <c r="B33" s="73"/>
      <c r="C33" s="76"/>
      <c r="D33" s="76"/>
      <c r="E33" s="76"/>
      <c r="F33" s="76"/>
      <c r="G33" s="76"/>
      <c r="H33" s="76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26"/>
      <c r="U33" s="6"/>
      <c r="V33" s="6"/>
    </row>
    <row r="34" spans="1:22" ht="17.100000000000001" customHeight="1">
      <c r="A34" s="26"/>
      <c r="B34" s="27"/>
      <c r="C34" s="83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43"/>
      <c r="U34" s="6"/>
      <c r="V34" s="6"/>
    </row>
    <row r="35" spans="1:22" ht="17.100000000000001" customHeight="1">
      <c r="A35" s="26"/>
      <c r="B35" s="10"/>
      <c r="C35" s="10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43"/>
      <c r="T35" s="43"/>
      <c r="U35" s="6"/>
      <c r="V35" s="6"/>
    </row>
    <row r="36" spans="1:22" ht="17.100000000000001" customHeight="1">
      <c r="A36" s="26"/>
      <c r="B36" s="84"/>
      <c r="C36" s="81"/>
      <c r="D36" s="76"/>
      <c r="E36" s="76"/>
      <c r="F36" s="76"/>
      <c r="G36" s="76"/>
      <c r="H36" s="76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43"/>
      <c r="T36" s="43"/>
      <c r="U36" s="6"/>
      <c r="V36" s="6"/>
    </row>
    <row r="37" spans="1:22" ht="17.100000000000001" customHeight="1">
      <c r="A37" s="26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6"/>
      <c r="V37" s="6"/>
    </row>
    <row r="38" spans="1:22" ht="17.100000000000001" customHeight="1">
      <c r="A38" s="26"/>
      <c r="B38" s="27"/>
      <c r="C38" s="51"/>
      <c r="D38" s="51"/>
      <c r="E38" s="51"/>
      <c r="F38" s="335"/>
      <c r="G38" s="335"/>
      <c r="H38" s="335"/>
      <c r="I38" s="335"/>
      <c r="J38" s="85"/>
      <c r="K38" s="51"/>
      <c r="L38" s="336"/>
      <c r="M38" s="336"/>
      <c r="N38" s="336"/>
      <c r="O38" s="336"/>
      <c r="P38" s="31"/>
      <c r="Q38" s="31"/>
      <c r="R38" s="31"/>
      <c r="S38" s="31"/>
      <c r="T38" s="31"/>
      <c r="U38" s="6"/>
      <c r="V38" s="6"/>
    </row>
    <row r="39" spans="1:22" ht="17.100000000000001" customHeight="1">
      <c r="A39" s="77"/>
      <c r="B39" s="51"/>
      <c r="C39" s="51"/>
      <c r="D39" s="51"/>
      <c r="E39" s="51"/>
      <c r="F39" s="10"/>
      <c r="G39" s="10"/>
      <c r="H39" s="10"/>
      <c r="I39" s="81"/>
      <c r="J39" s="43"/>
      <c r="K39" s="51"/>
      <c r="L39" s="43"/>
      <c r="M39" s="43"/>
      <c r="N39" s="78"/>
      <c r="O39" s="86"/>
      <c r="P39" s="81"/>
      <c r="Q39" s="81"/>
      <c r="R39" s="81"/>
      <c r="S39" s="81"/>
      <c r="T39" s="81"/>
      <c r="U39" s="79"/>
      <c r="V39" s="79"/>
    </row>
    <row r="40" spans="1:22" ht="17.100000000000001" customHeight="1">
      <c r="A40" s="26"/>
      <c r="B40" s="27"/>
      <c r="C40" s="28"/>
      <c r="D40" s="28"/>
      <c r="E40" s="51"/>
      <c r="F40" s="10"/>
      <c r="G40" s="87"/>
      <c r="H40" s="87"/>
      <c r="I40" s="87"/>
      <c r="J40" s="51"/>
      <c r="K40" s="51"/>
      <c r="L40" s="43"/>
      <c r="M40" s="43"/>
      <c r="N40" s="43"/>
      <c r="O40" s="43"/>
      <c r="P40" s="337"/>
      <c r="Q40" s="337"/>
      <c r="R40" s="337"/>
      <c r="S40" s="337"/>
      <c r="T40" s="337"/>
      <c r="U40" s="79"/>
      <c r="V40" s="79"/>
    </row>
    <row r="41" spans="1:22" ht="17.100000000000001" customHeight="1">
      <c r="A41" s="26"/>
      <c r="B41" s="6"/>
      <c r="C41" s="6"/>
      <c r="D41" s="313"/>
      <c r="E41" s="313"/>
      <c r="F41" s="313"/>
      <c r="G41" s="313"/>
      <c r="H41" s="313"/>
      <c r="I41" s="6"/>
      <c r="J41" s="6"/>
      <c r="K41" s="43"/>
      <c r="L41" s="26"/>
      <c r="M41" s="26"/>
      <c r="N41" s="80"/>
      <c r="O41" s="80"/>
      <c r="P41" s="80"/>
      <c r="Q41" s="80"/>
      <c r="R41" s="80"/>
      <c r="S41" s="28"/>
      <c r="T41" s="79"/>
      <c r="U41" s="79"/>
      <c r="V41" s="79"/>
    </row>
    <row r="42" spans="1:22" ht="17.100000000000001" customHeight="1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  <c r="U42" s="88"/>
      <c r="V42" s="6"/>
    </row>
    <row r="43" spans="1:22" ht="17.100000000000001" customHeight="1"/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</sheetData>
  <mergeCells count="20">
    <mergeCell ref="J17:M17"/>
    <mergeCell ref="A42:T42"/>
    <mergeCell ref="J18:M18"/>
    <mergeCell ref="J19:M19"/>
    <mergeCell ref="F38:I38"/>
    <mergeCell ref="L38:O38"/>
    <mergeCell ref="P40:T40"/>
    <mergeCell ref="D41:H41"/>
    <mergeCell ref="A3:V3"/>
    <mergeCell ref="G8:P9"/>
    <mergeCell ref="B11:G11"/>
    <mergeCell ref="H11:K11"/>
    <mergeCell ref="L11:N11"/>
    <mergeCell ref="O11:R11"/>
    <mergeCell ref="S11:V11"/>
    <mergeCell ref="B12:G12"/>
    <mergeCell ref="H12:K12"/>
    <mergeCell ref="L12:N12"/>
    <mergeCell ref="O12:R12"/>
    <mergeCell ref="S12:V12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Z234"/>
  <sheetViews>
    <sheetView view="pageBreakPreview" topLeftCell="A16" zoomScaleNormal="100" zoomScaleSheetLayoutView="100" workbookViewId="0">
      <selection activeCell="N1" sqref="N1:Q1"/>
    </sheetView>
  </sheetViews>
  <sheetFormatPr defaultRowHeight="15"/>
  <cols>
    <col min="1" max="119" width="4.42578125" customWidth="1"/>
  </cols>
  <sheetData>
    <row r="1" spans="1:22" ht="17.100000000000001" customHeight="1">
      <c r="A1" s="228"/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</row>
    <row r="2" spans="1:22" ht="17.100000000000001" customHeight="1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</row>
    <row r="3" spans="1:22" ht="34.5" customHeight="1">
      <c r="A3" s="341" t="s">
        <v>47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</row>
    <row r="4" spans="1:22" ht="16.5" customHeight="1">
      <c r="A4" s="228"/>
      <c r="B4" s="228"/>
      <c r="F4" s="228"/>
      <c r="G4" s="228"/>
      <c r="L4" s="228"/>
      <c r="M4" s="228"/>
      <c r="N4" s="228"/>
      <c r="O4" s="228"/>
      <c r="P4" s="228"/>
      <c r="Q4" s="228"/>
      <c r="R4" s="228"/>
      <c r="S4" s="228"/>
      <c r="T4" s="228"/>
    </row>
    <row r="5" spans="1:22" ht="23.1" customHeight="1">
      <c r="A5" s="92"/>
      <c r="C5" s="229" t="s">
        <v>69</v>
      </c>
      <c r="D5" s="229"/>
      <c r="E5" s="229"/>
      <c r="G5" s="230" t="str">
        <f>Report!H5</f>
        <v>SPR15120012-1</v>
      </c>
      <c r="H5" s="230"/>
      <c r="I5" s="230"/>
      <c r="J5" s="230"/>
      <c r="L5" s="228"/>
      <c r="M5" s="228"/>
      <c r="N5" s="92"/>
      <c r="O5" s="92"/>
      <c r="P5" s="92"/>
      <c r="Q5" s="92"/>
      <c r="S5" s="231" t="s">
        <v>116</v>
      </c>
      <c r="U5" s="232"/>
    </row>
    <row r="6" spans="1:22" ht="17.100000000000001" customHeight="1">
      <c r="B6" s="90"/>
      <c r="C6" s="91"/>
      <c r="D6" s="91"/>
      <c r="E6" s="91"/>
      <c r="F6" s="89"/>
      <c r="G6" s="89"/>
      <c r="H6" s="89"/>
      <c r="I6" s="89"/>
      <c r="J6" s="89"/>
      <c r="K6" s="89"/>
      <c r="L6" s="89"/>
      <c r="N6" s="89"/>
      <c r="O6" s="89"/>
      <c r="P6" s="90"/>
      <c r="Q6" s="90"/>
      <c r="R6" s="90"/>
      <c r="S6" s="90"/>
      <c r="T6" s="90"/>
      <c r="U6" s="90"/>
      <c r="V6" s="90"/>
    </row>
    <row r="7" spans="1:22" ht="17.100000000000001" customHeight="1">
      <c r="B7" s="93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90"/>
      <c r="P7" s="90"/>
      <c r="Q7" s="342" t="s">
        <v>5</v>
      </c>
      <c r="R7" s="342"/>
      <c r="S7" s="233" t="s">
        <v>12</v>
      </c>
      <c r="T7" s="94"/>
      <c r="U7" s="94"/>
    </row>
    <row r="8" spans="1:22" ht="18.95" customHeight="1">
      <c r="B8" s="90"/>
      <c r="C8" s="90"/>
      <c r="D8" s="356" t="s">
        <v>107</v>
      </c>
      <c r="E8" s="356"/>
      <c r="F8" s="356"/>
      <c r="G8" s="356"/>
      <c r="H8" s="356" t="s">
        <v>109</v>
      </c>
      <c r="I8" s="356"/>
      <c r="J8" s="356"/>
      <c r="K8" s="356"/>
      <c r="L8" s="357" t="s">
        <v>48</v>
      </c>
      <c r="M8" s="357"/>
      <c r="N8" s="357"/>
      <c r="O8" s="357"/>
      <c r="P8" s="343" t="s">
        <v>108</v>
      </c>
      <c r="Q8" s="344"/>
      <c r="R8" s="344"/>
      <c r="S8" s="345"/>
      <c r="T8" s="94"/>
      <c r="U8" s="94"/>
    </row>
    <row r="9" spans="1:22" ht="18.95" customHeight="1">
      <c r="B9" s="90"/>
      <c r="C9" s="90"/>
      <c r="D9" s="356"/>
      <c r="E9" s="356"/>
      <c r="F9" s="356"/>
      <c r="G9" s="356"/>
      <c r="H9" s="356"/>
      <c r="I9" s="356"/>
      <c r="J9" s="356"/>
      <c r="K9" s="356"/>
      <c r="L9" s="357"/>
      <c r="M9" s="357"/>
      <c r="N9" s="357"/>
      <c r="O9" s="357"/>
      <c r="P9" s="346"/>
      <c r="Q9" s="347"/>
      <c r="R9" s="347"/>
      <c r="S9" s="348"/>
      <c r="T9" s="94"/>
      <c r="U9" s="94"/>
    </row>
    <row r="10" spans="1:22" ht="23.1" customHeight="1">
      <c r="B10" s="90"/>
      <c r="C10" s="90"/>
      <c r="D10" s="350">
        <f>'Data Record'!A16</f>
        <v>2</v>
      </c>
      <c r="E10" s="350"/>
      <c r="F10" s="350"/>
      <c r="G10" s="350"/>
      <c r="H10" s="351">
        <f>'Data Record'!O16</f>
        <v>2</v>
      </c>
      <c r="I10" s="351"/>
      <c r="J10" s="351"/>
      <c r="K10" s="351"/>
      <c r="L10" s="351">
        <f>'Data Record'!S16</f>
        <v>0</v>
      </c>
      <c r="M10" s="351"/>
      <c r="N10" s="351"/>
      <c r="O10" s="351"/>
      <c r="P10" s="352">
        <f>'Uncertainty Budget'!P7</f>
        <v>3.0006730356149549</v>
      </c>
      <c r="Q10" s="353"/>
      <c r="R10" s="353"/>
      <c r="S10" s="353"/>
      <c r="T10" s="94"/>
      <c r="U10" s="94"/>
    </row>
    <row r="11" spans="1:22" ht="23.1" customHeight="1">
      <c r="B11" s="93"/>
      <c r="C11" s="90"/>
      <c r="D11" s="339">
        <f>'Data Record'!A18</f>
        <v>3</v>
      </c>
      <c r="E11" s="339"/>
      <c r="F11" s="339"/>
      <c r="G11" s="339"/>
      <c r="H11" s="338">
        <f>'Data Record'!O18</f>
        <v>2</v>
      </c>
      <c r="I11" s="338"/>
      <c r="J11" s="338"/>
      <c r="K11" s="338"/>
      <c r="L11" s="338">
        <f>'Data Record'!S18</f>
        <v>1</v>
      </c>
      <c r="M11" s="338"/>
      <c r="N11" s="338"/>
      <c r="O11" s="338"/>
      <c r="P11" s="354">
        <f>'Uncertainty Budget'!P8</f>
        <v>3.0008199435043306</v>
      </c>
      <c r="Q11" s="355"/>
      <c r="R11" s="355"/>
      <c r="S11" s="355"/>
      <c r="T11" s="94"/>
      <c r="U11" s="94"/>
    </row>
    <row r="12" spans="1:22" ht="23.1" customHeight="1">
      <c r="B12" s="93"/>
      <c r="C12" s="90"/>
      <c r="D12" s="339">
        <f>'Data Record'!A20</f>
        <v>4</v>
      </c>
      <c r="E12" s="339"/>
      <c r="F12" s="339"/>
      <c r="G12" s="339"/>
      <c r="H12" s="338">
        <f>'Data Record'!O20</f>
        <v>2</v>
      </c>
      <c r="I12" s="338"/>
      <c r="J12" s="338"/>
      <c r="K12" s="338"/>
      <c r="L12" s="338">
        <f>'Data Record'!S20</f>
        <v>2</v>
      </c>
      <c r="M12" s="338"/>
      <c r="N12" s="338"/>
      <c r="O12" s="338"/>
      <c r="P12" s="354">
        <f>'Uncertainty Budget'!P9</f>
        <v>3.0010256024677076</v>
      </c>
      <c r="Q12" s="355"/>
      <c r="R12" s="355"/>
      <c r="S12" s="355"/>
      <c r="T12" s="94"/>
      <c r="U12" s="94"/>
    </row>
    <row r="13" spans="1:22" ht="23.1" customHeight="1">
      <c r="B13" s="93"/>
      <c r="C13" s="90"/>
      <c r="D13" s="339">
        <f>'Data Record'!A22</f>
        <v>5</v>
      </c>
      <c r="E13" s="339"/>
      <c r="F13" s="339"/>
      <c r="G13" s="339"/>
      <c r="H13" s="338">
        <f>'Data Record'!O22</f>
        <v>2</v>
      </c>
      <c r="I13" s="338"/>
      <c r="J13" s="338"/>
      <c r="K13" s="338"/>
      <c r="L13" s="338">
        <f>'Data Record'!S22</f>
        <v>3</v>
      </c>
      <c r="M13" s="338"/>
      <c r="N13" s="338"/>
      <c r="O13" s="338"/>
      <c r="P13" s="354">
        <f>'Uncertainty Budget'!P10</f>
        <v>3.001290000427594</v>
      </c>
      <c r="Q13" s="355"/>
      <c r="R13" s="355"/>
      <c r="S13" s="355"/>
      <c r="T13" s="94"/>
      <c r="U13" s="94"/>
    </row>
    <row r="14" spans="1:22" ht="23.1" customHeight="1">
      <c r="B14" s="93"/>
      <c r="C14" s="90"/>
      <c r="D14" s="339">
        <f>'Data Record'!A24</f>
        <v>6</v>
      </c>
      <c r="E14" s="339"/>
      <c r="F14" s="339"/>
      <c r="G14" s="339"/>
      <c r="H14" s="338">
        <f>'Data Record'!O24</f>
        <v>2</v>
      </c>
      <c r="I14" s="338"/>
      <c r="J14" s="338"/>
      <c r="K14" s="338"/>
      <c r="L14" s="338">
        <f>'Data Record'!S24</f>
        <v>4</v>
      </c>
      <c r="M14" s="338"/>
      <c r="N14" s="338"/>
      <c r="O14" s="338"/>
      <c r="P14" s="354">
        <f>'Uncertainty Budget'!P11</f>
        <v>3.0016131218618654</v>
      </c>
      <c r="Q14" s="355"/>
      <c r="R14" s="355"/>
      <c r="S14" s="355"/>
      <c r="T14" s="94"/>
      <c r="U14" s="94"/>
    </row>
    <row r="15" spans="1:22" ht="23.1" customHeight="1">
      <c r="B15" s="93"/>
      <c r="C15" s="90"/>
      <c r="D15" s="339">
        <f>'Data Record'!A26</f>
        <v>7</v>
      </c>
      <c r="E15" s="339"/>
      <c r="F15" s="339"/>
      <c r="G15" s="339"/>
      <c r="H15" s="338">
        <f>'Data Record'!O26</f>
        <v>2</v>
      </c>
      <c r="I15" s="338"/>
      <c r="J15" s="338"/>
      <c r="K15" s="338"/>
      <c r="L15" s="338">
        <f>'Data Record'!S26</f>
        <v>5</v>
      </c>
      <c r="M15" s="338"/>
      <c r="N15" s="338"/>
      <c r="O15" s="338"/>
      <c r="P15" s="354">
        <f>'Uncertainty Budget'!P12</f>
        <v>3.0019949478083179</v>
      </c>
      <c r="Q15" s="355"/>
      <c r="R15" s="355"/>
      <c r="S15" s="355"/>
      <c r="T15" s="94"/>
      <c r="U15" s="94"/>
    </row>
    <row r="16" spans="1:22" ht="23.1" customHeight="1">
      <c r="B16" s="93"/>
      <c r="C16" s="90"/>
      <c r="D16" s="339">
        <f>'Data Record'!A28</f>
        <v>8</v>
      </c>
      <c r="E16" s="339"/>
      <c r="F16" s="339"/>
      <c r="G16" s="339"/>
      <c r="H16" s="338">
        <f>'Data Record'!O28</f>
        <v>2</v>
      </c>
      <c r="I16" s="338"/>
      <c r="J16" s="338"/>
      <c r="K16" s="338"/>
      <c r="L16" s="338">
        <f>'Data Record'!S28</f>
        <v>6</v>
      </c>
      <c r="M16" s="338"/>
      <c r="N16" s="338"/>
      <c r="O16" s="338"/>
      <c r="P16" s="354">
        <f>'Uncertainty Budget'!P13</f>
        <v>3.0024354558702284</v>
      </c>
      <c r="Q16" s="355"/>
      <c r="R16" s="355"/>
      <c r="S16" s="355"/>
      <c r="T16" s="94"/>
      <c r="U16" s="94"/>
    </row>
    <row r="17" spans="1:26" ht="23.1" customHeight="1">
      <c r="B17" s="93"/>
      <c r="C17" s="90"/>
      <c r="D17" s="339">
        <f>'Data Record'!A30</f>
        <v>9</v>
      </c>
      <c r="E17" s="339"/>
      <c r="F17" s="339"/>
      <c r="G17" s="339"/>
      <c r="H17" s="338">
        <f>'Data Record'!O30</f>
        <v>2</v>
      </c>
      <c r="I17" s="338"/>
      <c r="J17" s="338"/>
      <c r="K17" s="338"/>
      <c r="L17" s="338">
        <f>'Data Record'!S30</f>
        <v>7</v>
      </c>
      <c r="M17" s="338"/>
      <c r="N17" s="338"/>
      <c r="O17" s="338"/>
      <c r="P17" s="354">
        <f>'Uncertainty Budget'!P14</f>
        <v>3.0029346202229137</v>
      </c>
      <c r="Q17" s="355"/>
      <c r="R17" s="355"/>
      <c r="S17" s="355"/>
      <c r="T17" s="94"/>
      <c r="U17" s="94"/>
    </row>
    <row r="18" spans="1:26" ht="23.1" customHeight="1">
      <c r="B18" s="93"/>
      <c r="C18" s="90"/>
      <c r="D18" s="339">
        <f>'Data Record'!A32</f>
        <v>10</v>
      </c>
      <c r="E18" s="339"/>
      <c r="F18" s="339"/>
      <c r="G18" s="339"/>
      <c r="H18" s="338">
        <f>'Data Record'!O32</f>
        <v>2</v>
      </c>
      <c r="I18" s="338"/>
      <c r="J18" s="338"/>
      <c r="K18" s="338"/>
      <c r="L18" s="338">
        <f>'Data Record'!S32</f>
        <v>8</v>
      </c>
      <c r="M18" s="338"/>
      <c r="N18" s="338"/>
      <c r="O18" s="338"/>
      <c r="P18" s="354">
        <f>'Uncertainty Budget'!P15</f>
        <v>3.0034924116212891</v>
      </c>
      <c r="Q18" s="355"/>
      <c r="R18" s="355"/>
      <c r="S18" s="355"/>
      <c r="T18" s="94"/>
      <c r="U18" s="94"/>
    </row>
    <row r="19" spans="1:26" ht="23.1" customHeight="1">
      <c r="B19" s="93"/>
      <c r="C19" s="90"/>
      <c r="D19" s="360">
        <f>'Data Record'!A34</f>
        <v>11</v>
      </c>
      <c r="E19" s="360"/>
      <c r="F19" s="360"/>
      <c r="G19" s="360"/>
      <c r="H19" s="340">
        <f>'Data Record'!O34</f>
        <v>2</v>
      </c>
      <c r="I19" s="340"/>
      <c r="J19" s="340"/>
      <c r="K19" s="340"/>
      <c r="L19" s="340">
        <f>'Data Record'!S34</f>
        <v>9</v>
      </c>
      <c r="M19" s="340"/>
      <c r="N19" s="340"/>
      <c r="O19" s="340"/>
      <c r="P19" s="358">
        <f>'Uncertainty Budget'!P16</f>
        <v>3.0041087974084206</v>
      </c>
      <c r="Q19" s="359"/>
      <c r="R19" s="359"/>
      <c r="S19" s="359"/>
      <c r="T19" s="94"/>
      <c r="U19" s="94"/>
    </row>
    <row r="20" spans="1:26" ht="17.100000000000001" customHeight="1">
      <c r="B20" s="95"/>
      <c r="C20" s="101"/>
      <c r="D20" s="100"/>
      <c r="E20" s="100"/>
      <c r="F20" s="102"/>
      <c r="G20" s="97"/>
      <c r="H20" s="97"/>
      <c r="I20" s="97"/>
      <c r="J20" s="97"/>
      <c r="K20" s="98"/>
      <c r="L20" s="99"/>
      <c r="M20" s="103"/>
      <c r="N20" s="104"/>
      <c r="O20" s="92"/>
      <c r="P20" s="96"/>
      <c r="Q20" s="97"/>
      <c r="R20" s="97"/>
      <c r="S20" s="97"/>
      <c r="T20" s="100"/>
      <c r="U20" s="100"/>
      <c r="V20" s="100"/>
    </row>
    <row r="21" spans="1:26" ht="18.95" customHeight="1">
      <c r="A21" s="222"/>
      <c r="B21" s="116" t="s">
        <v>49</v>
      </c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2"/>
      <c r="W21" s="222"/>
      <c r="X21" s="92"/>
      <c r="Y21" s="92"/>
      <c r="Z21" s="92"/>
    </row>
    <row r="22" spans="1:26" ht="18.95" customHeight="1">
      <c r="A22" s="223"/>
      <c r="B22" s="224" t="s">
        <v>50</v>
      </c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2"/>
      <c r="X22" s="92"/>
      <c r="Y22" s="92"/>
      <c r="Z22" s="92"/>
    </row>
    <row r="23" spans="1:26" ht="18.95" customHeight="1">
      <c r="A23" s="224" t="s">
        <v>110</v>
      </c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222"/>
      <c r="X23" s="92"/>
      <c r="Y23" s="92"/>
      <c r="Z23" s="92"/>
    </row>
    <row r="24" spans="1:26" ht="18.95" customHeight="1">
      <c r="A24" s="349" t="s">
        <v>51</v>
      </c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49"/>
      <c r="Q24" s="349"/>
      <c r="R24" s="349"/>
      <c r="S24" s="349"/>
      <c r="T24" s="349"/>
      <c r="U24" s="349"/>
      <c r="V24" s="349"/>
      <c r="W24" s="222"/>
      <c r="X24" s="92"/>
      <c r="Y24" s="92"/>
      <c r="Z24" s="92"/>
    </row>
    <row r="25" spans="1:26" ht="17.100000000000001" customHeight="1"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</row>
    <row r="26" spans="1:26" ht="17.100000000000001" customHeight="1"/>
    <row r="27" spans="1:26" ht="17.100000000000001" customHeight="1"/>
    <row r="28" spans="1:26" ht="17.100000000000001" customHeight="1"/>
    <row r="29" spans="1:26" ht="17.100000000000001" customHeight="1"/>
    <row r="30" spans="1:26" ht="17.100000000000001" customHeight="1"/>
    <row r="31" spans="1:26" ht="17.100000000000001" customHeight="1"/>
    <row r="32" spans="1:26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</sheetData>
  <mergeCells count="47">
    <mergeCell ref="D8:G9"/>
    <mergeCell ref="L16:O16"/>
    <mergeCell ref="L8:O9"/>
    <mergeCell ref="P19:S19"/>
    <mergeCell ref="D19:G19"/>
    <mergeCell ref="H15:K15"/>
    <mergeCell ref="H16:K16"/>
    <mergeCell ref="H13:K13"/>
    <mergeCell ref="H14:K14"/>
    <mergeCell ref="H11:K11"/>
    <mergeCell ref="A24:V24"/>
    <mergeCell ref="D10:G10"/>
    <mergeCell ref="H10:K10"/>
    <mergeCell ref="L10:O10"/>
    <mergeCell ref="P10:S10"/>
    <mergeCell ref="P11:S11"/>
    <mergeCell ref="P12:S12"/>
    <mergeCell ref="H12:K12"/>
    <mergeCell ref="P13:S13"/>
    <mergeCell ref="P14:S14"/>
    <mergeCell ref="P17:S17"/>
    <mergeCell ref="P18:S18"/>
    <mergeCell ref="P15:S15"/>
    <mergeCell ref="P16:S16"/>
    <mergeCell ref="L17:O17"/>
    <mergeCell ref="L18:O18"/>
    <mergeCell ref="L19:O19"/>
    <mergeCell ref="A3:V3"/>
    <mergeCell ref="Q7:R7"/>
    <mergeCell ref="H17:K17"/>
    <mergeCell ref="H18:K18"/>
    <mergeCell ref="H19:K19"/>
    <mergeCell ref="D11:G11"/>
    <mergeCell ref="D12:G12"/>
    <mergeCell ref="D13:G13"/>
    <mergeCell ref="D14:G14"/>
    <mergeCell ref="D15:G15"/>
    <mergeCell ref="D16:G16"/>
    <mergeCell ref="D18:G18"/>
    <mergeCell ref="P8:S9"/>
    <mergeCell ref="H8:K9"/>
    <mergeCell ref="L11:O11"/>
    <mergeCell ref="L12:O12"/>
    <mergeCell ref="L13:O13"/>
    <mergeCell ref="D17:G17"/>
    <mergeCell ref="L14:O14"/>
    <mergeCell ref="L15:O15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18"/>
  <sheetViews>
    <sheetView tabSelected="1" workbookViewId="0">
      <selection activeCell="O13" sqref="O13"/>
    </sheetView>
  </sheetViews>
  <sheetFormatPr defaultRowHeight="12.75"/>
  <cols>
    <col min="1" max="1" width="1.28515625" style="167" customWidth="1"/>
    <col min="2" max="16" width="8.7109375" style="167" customWidth="1"/>
    <col min="17" max="16384" width="9.140625" style="169"/>
  </cols>
  <sheetData>
    <row r="1" spans="1:16">
      <c r="B1" s="168"/>
      <c r="C1" s="168"/>
      <c r="D1" s="168"/>
      <c r="E1" s="168"/>
      <c r="F1" s="168"/>
      <c r="G1" s="168"/>
    </row>
    <row r="2" spans="1:16" ht="23.25">
      <c r="B2" s="367" t="s">
        <v>88</v>
      </c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</row>
    <row r="3" spans="1:16">
      <c r="B3" s="170"/>
      <c r="C3" s="170"/>
      <c r="D3" s="170"/>
      <c r="E3" s="170"/>
      <c r="F3" s="170"/>
      <c r="G3" s="170"/>
      <c r="H3" s="171"/>
      <c r="I3" s="171"/>
      <c r="J3" s="172"/>
      <c r="K3" s="172"/>
      <c r="L3" s="173"/>
      <c r="M3" s="173"/>
    </row>
    <row r="4" spans="1:16" ht="18.75">
      <c r="B4" s="368" t="s">
        <v>7</v>
      </c>
      <c r="C4" s="369"/>
      <c r="D4" s="370" t="s">
        <v>8</v>
      </c>
      <c r="E4" s="371"/>
      <c r="F4" s="370" t="s">
        <v>89</v>
      </c>
      <c r="G4" s="371"/>
      <c r="H4" s="372" t="s">
        <v>14</v>
      </c>
      <c r="I4" s="373"/>
      <c r="J4" s="370" t="s">
        <v>90</v>
      </c>
      <c r="K4" s="371"/>
      <c r="L4" s="374" t="s">
        <v>9</v>
      </c>
      <c r="M4" s="374" t="s">
        <v>10</v>
      </c>
      <c r="N4" s="374" t="s">
        <v>95</v>
      </c>
      <c r="O4" s="374" t="s">
        <v>96</v>
      </c>
      <c r="P4" s="174" t="s">
        <v>97</v>
      </c>
    </row>
    <row r="5" spans="1:16" s="177" customFormat="1" ht="17.100000000000001" customHeight="1">
      <c r="A5" s="175"/>
      <c r="B5" s="363" t="s">
        <v>98</v>
      </c>
      <c r="C5" s="364"/>
      <c r="D5" s="363" t="s">
        <v>98</v>
      </c>
      <c r="E5" s="364"/>
      <c r="F5" s="363" t="s">
        <v>98</v>
      </c>
      <c r="G5" s="364"/>
      <c r="H5" s="363" t="s">
        <v>98</v>
      </c>
      <c r="I5" s="364"/>
      <c r="J5" s="363" t="s">
        <v>98</v>
      </c>
      <c r="K5" s="364"/>
      <c r="L5" s="375"/>
      <c r="M5" s="375"/>
      <c r="N5" s="375"/>
      <c r="O5" s="375"/>
      <c r="P5" s="176" t="s">
        <v>99</v>
      </c>
    </row>
    <row r="6" spans="1:16" ht="18.75">
      <c r="B6" s="365" t="s">
        <v>4</v>
      </c>
      <c r="C6" s="366"/>
      <c r="D6" s="178" t="s">
        <v>4</v>
      </c>
      <c r="E6" s="179" t="s">
        <v>10</v>
      </c>
      <c r="F6" s="178" t="s">
        <v>4</v>
      </c>
      <c r="G6" s="179" t="s">
        <v>10</v>
      </c>
      <c r="H6" s="178" t="s">
        <v>4</v>
      </c>
      <c r="I6" s="179" t="s">
        <v>10</v>
      </c>
      <c r="J6" s="178" t="s">
        <v>4</v>
      </c>
      <c r="K6" s="179" t="s">
        <v>10</v>
      </c>
      <c r="L6" s="178" t="s">
        <v>4</v>
      </c>
      <c r="M6" s="178" t="s">
        <v>4</v>
      </c>
      <c r="N6" s="178" t="s">
        <v>4</v>
      </c>
      <c r="O6" s="180" t="s">
        <v>4</v>
      </c>
      <c r="P6" s="181" t="s">
        <v>4</v>
      </c>
    </row>
    <row r="7" spans="1:16" ht="21" customHeight="1">
      <c r="A7" s="182"/>
      <c r="B7" s="361">
        <f>'Data Record'!A16</f>
        <v>2</v>
      </c>
      <c r="C7" s="362"/>
      <c r="D7" s="183">
        <f>'Data Record'!V16</f>
        <v>0</v>
      </c>
      <c r="E7" s="184">
        <f t="shared" ref="E7:E12" si="0">D7/1</f>
        <v>0</v>
      </c>
      <c r="F7" s="185">
        <f>'Cert of STD'!E6</f>
        <v>3.0000000000000001E-3</v>
      </c>
      <c r="G7" s="186">
        <f t="shared" ref="G7:G12" si="1">F7/2</f>
        <v>1.5E-3</v>
      </c>
      <c r="H7" s="187">
        <f t="shared" ref="H7:H12" si="2">((B7)*(11.5*10^-6)*1)</f>
        <v>2.3E-5</v>
      </c>
      <c r="I7" s="187">
        <f t="shared" ref="I7:I12" si="3">H7/SQRT(3)</f>
        <v>1.3279056191361393E-5</v>
      </c>
      <c r="J7" s="188">
        <f>0.0001/2</f>
        <v>5.0000000000000002E-5</v>
      </c>
      <c r="K7" s="184">
        <f t="shared" ref="K7:K12" si="4">(J7/SQRT(3))</f>
        <v>2.8867513459481293E-5</v>
      </c>
      <c r="L7" s="187">
        <f t="shared" ref="L7:L12" si="5">SQRT(E7^2+G7^2+I7^2+K7^2)</f>
        <v>1.5003365178074774E-3</v>
      </c>
      <c r="M7" s="189">
        <f t="shared" ref="M7:M12" si="6">E7/1</f>
        <v>0</v>
      </c>
      <c r="N7" s="190" t="str">
        <f>IF(M7=0,"∞",(L7^4/(M7^4/3)))</f>
        <v>∞</v>
      </c>
      <c r="O7" s="191">
        <f>IF(N7="∞",2,_xlfn.T.INV.2T(0.0455,N7))</f>
        <v>2</v>
      </c>
      <c r="P7" s="192">
        <f t="shared" ref="P7:P12" si="7">L7*O7*1000</f>
        <v>3.0006730356149549</v>
      </c>
    </row>
    <row r="8" spans="1:16" ht="21" customHeight="1">
      <c r="A8" s="182"/>
      <c r="B8" s="361">
        <f>'Data Record'!A18</f>
        <v>3</v>
      </c>
      <c r="C8" s="362"/>
      <c r="D8" s="183">
        <f>'Data Record'!V18</f>
        <v>0</v>
      </c>
      <c r="E8" s="184">
        <f t="shared" si="0"/>
        <v>0</v>
      </c>
      <c r="F8" s="185">
        <f>'Cert of STD'!E6</f>
        <v>3.0000000000000001E-3</v>
      </c>
      <c r="G8" s="186">
        <f t="shared" si="1"/>
        <v>1.5E-3</v>
      </c>
      <c r="H8" s="187">
        <f t="shared" si="2"/>
        <v>3.4499999999999998E-5</v>
      </c>
      <c r="I8" s="187">
        <f t="shared" si="3"/>
        <v>1.991858428704209E-5</v>
      </c>
      <c r="J8" s="188">
        <f t="shared" ref="J8:J16" si="8">J7</f>
        <v>5.0000000000000002E-5</v>
      </c>
      <c r="K8" s="184">
        <f t="shared" si="4"/>
        <v>2.8867513459481293E-5</v>
      </c>
      <c r="L8" s="187">
        <f t="shared" si="5"/>
        <v>1.5004099717521654E-3</v>
      </c>
      <c r="M8" s="189">
        <f t="shared" si="6"/>
        <v>0</v>
      </c>
      <c r="N8" s="190" t="str">
        <f t="shared" ref="N8:N16" si="9">IF(M8=0,"∞",(L8^4/(M8^4/3)))</f>
        <v>∞</v>
      </c>
      <c r="O8" s="191">
        <f t="shared" ref="O8:O16" si="10">IF(N8="∞",2,_xlfn.T.INV.2T(0.0455,N8))</f>
        <v>2</v>
      </c>
      <c r="P8" s="192">
        <f t="shared" si="7"/>
        <v>3.0008199435043306</v>
      </c>
    </row>
    <row r="9" spans="1:16" ht="21" customHeight="1">
      <c r="A9" s="182"/>
      <c r="B9" s="361">
        <f>'Data Record'!A20</f>
        <v>4</v>
      </c>
      <c r="C9" s="362"/>
      <c r="D9" s="183">
        <f>'Data Record'!V20</f>
        <v>0</v>
      </c>
      <c r="E9" s="184">
        <f t="shared" si="0"/>
        <v>0</v>
      </c>
      <c r="F9" s="185">
        <f>'Cert of STD'!E6</f>
        <v>3.0000000000000001E-3</v>
      </c>
      <c r="G9" s="186">
        <f t="shared" si="1"/>
        <v>1.5E-3</v>
      </c>
      <c r="H9" s="187">
        <f t="shared" si="2"/>
        <v>4.6E-5</v>
      </c>
      <c r="I9" s="187">
        <f t="shared" si="3"/>
        <v>2.6558112382722786E-5</v>
      </c>
      <c r="J9" s="188">
        <f t="shared" si="8"/>
        <v>5.0000000000000002E-5</v>
      </c>
      <c r="K9" s="184">
        <f t="shared" si="4"/>
        <v>2.8867513459481293E-5</v>
      </c>
      <c r="L9" s="187">
        <f t="shared" si="5"/>
        <v>1.5005128012338539E-3</v>
      </c>
      <c r="M9" s="189">
        <f t="shared" si="6"/>
        <v>0</v>
      </c>
      <c r="N9" s="190" t="str">
        <f t="shared" si="9"/>
        <v>∞</v>
      </c>
      <c r="O9" s="191">
        <f t="shared" si="10"/>
        <v>2</v>
      </c>
      <c r="P9" s="192">
        <f t="shared" si="7"/>
        <v>3.0010256024677076</v>
      </c>
    </row>
    <row r="10" spans="1:16" ht="21" customHeight="1">
      <c r="A10" s="182"/>
      <c r="B10" s="361">
        <f>'Data Record'!A22</f>
        <v>5</v>
      </c>
      <c r="C10" s="362"/>
      <c r="D10" s="183">
        <f>'Data Record'!V22</f>
        <v>0</v>
      </c>
      <c r="E10" s="184">
        <f t="shared" si="0"/>
        <v>0</v>
      </c>
      <c r="F10" s="185">
        <f>'Cert of STD'!E6</f>
        <v>3.0000000000000001E-3</v>
      </c>
      <c r="G10" s="186">
        <f t="shared" si="1"/>
        <v>1.5E-3</v>
      </c>
      <c r="H10" s="187">
        <f t="shared" si="2"/>
        <v>5.7500000000000002E-5</v>
      </c>
      <c r="I10" s="187">
        <f t="shared" si="3"/>
        <v>3.3197640478403482E-5</v>
      </c>
      <c r="J10" s="188">
        <f t="shared" si="8"/>
        <v>5.0000000000000002E-5</v>
      </c>
      <c r="K10" s="184">
        <f t="shared" si="4"/>
        <v>2.8867513459481293E-5</v>
      </c>
      <c r="L10" s="187">
        <f t="shared" si="5"/>
        <v>1.500645000213797E-3</v>
      </c>
      <c r="M10" s="189">
        <f t="shared" si="6"/>
        <v>0</v>
      </c>
      <c r="N10" s="190" t="str">
        <f t="shared" si="9"/>
        <v>∞</v>
      </c>
      <c r="O10" s="191">
        <f t="shared" si="10"/>
        <v>2</v>
      </c>
      <c r="P10" s="192">
        <f t="shared" si="7"/>
        <v>3.001290000427594</v>
      </c>
    </row>
    <row r="11" spans="1:16" ht="21" customHeight="1">
      <c r="B11" s="361">
        <f>'Data Record'!A24</f>
        <v>6</v>
      </c>
      <c r="C11" s="362"/>
      <c r="D11" s="183">
        <f>'Data Record'!V24</f>
        <v>0</v>
      </c>
      <c r="E11" s="184">
        <f t="shared" si="0"/>
        <v>0</v>
      </c>
      <c r="F11" s="185">
        <f>'Cert of STD'!E7</f>
        <v>3.0000000000000001E-3</v>
      </c>
      <c r="G11" s="186">
        <f t="shared" si="1"/>
        <v>1.5E-3</v>
      </c>
      <c r="H11" s="187">
        <f t="shared" si="2"/>
        <v>6.8999999999999997E-5</v>
      </c>
      <c r="I11" s="187">
        <f t="shared" si="3"/>
        <v>3.9837168574084181E-5</v>
      </c>
      <c r="J11" s="188">
        <f t="shared" si="8"/>
        <v>5.0000000000000002E-5</v>
      </c>
      <c r="K11" s="184">
        <f t="shared" si="4"/>
        <v>2.8867513459481293E-5</v>
      </c>
      <c r="L11" s="187">
        <f t="shared" si="5"/>
        <v>1.5008065609309327E-3</v>
      </c>
      <c r="M11" s="189">
        <f t="shared" si="6"/>
        <v>0</v>
      </c>
      <c r="N11" s="190" t="str">
        <f t="shared" si="9"/>
        <v>∞</v>
      </c>
      <c r="O11" s="191">
        <f t="shared" si="10"/>
        <v>2</v>
      </c>
      <c r="P11" s="192">
        <f t="shared" si="7"/>
        <v>3.0016131218618654</v>
      </c>
    </row>
    <row r="12" spans="1:16" ht="21" customHeight="1">
      <c r="B12" s="361">
        <f>'Data Record'!A26</f>
        <v>7</v>
      </c>
      <c r="C12" s="362"/>
      <c r="D12" s="183">
        <f>'Data Record'!V26</f>
        <v>0</v>
      </c>
      <c r="E12" s="184">
        <f t="shared" si="0"/>
        <v>0</v>
      </c>
      <c r="F12" s="185">
        <f>'Cert of STD'!E7</f>
        <v>3.0000000000000001E-3</v>
      </c>
      <c r="G12" s="186">
        <f t="shared" si="1"/>
        <v>1.5E-3</v>
      </c>
      <c r="H12" s="187">
        <f t="shared" si="2"/>
        <v>8.0500000000000005E-5</v>
      </c>
      <c r="I12" s="187">
        <f t="shared" si="3"/>
        <v>4.647669666976488E-5</v>
      </c>
      <c r="J12" s="188">
        <f t="shared" si="8"/>
        <v>5.0000000000000002E-5</v>
      </c>
      <c r="K12" s="184">
        <f t="shared" si="4"/>
        <v>2.8867513459481293E-5</v>
      </c>
      <c r="L12" s="187">
        <f t="shared" si="5"/>
        <v>1.500997473904159E-3</v>
      </c>
      <c r="M12" s="189">
        <f t="shared" si="6"/>
        <v>0</v>
      </c>
      <c r="N12" s="190" t="str">
        <f t="shared" si="9"/>
        <v>∞</v>
      </c>
      <c r="O12" s="191">
        <f t="shared" si="10"/>
        <v>2</v>
      </c>
      <c r="P12" s="192">
        <f t="shared" si="7"/>
        <v>3.0019949478083179</v>
      </c>
    </row>
    <row r="13" spans="1:16" ht="21" customHeight="1">
      <c r="B13" s="361">
        <f>'Data Record'!A28</f>
        <v>8</v>
      </c>
      <c r="C13" s="362"/>
      <c r="D13" s="183">
        <f>'Data Record'!V28</f>
        <v>0</v>
      </c>
      <c r="E13" s="184">
        <f>D13/1</f>
        <v>0</v>
      </c>
      <c r="F13" s="185">
        <f>'Cert of STD'!E7</f>
        <v>3.0000000000000001E-3</v>
      </c>
      <c r="G13" s="186">
        <f>F13/2</f>
        <v>1.5E-3</v>
      </c>
      <c r="H13" s="187">
        <f>((B13)*(11.5*10^-6)*1)</f>
        <v>9.2E-5</v>
      </c>
      <c r="I13" s="187">
        <f>H13/SQRT(3)</f>
        <v>5.3116224765445572E-5</v>
      </c>
      <c r="J13" s="188">
        <f t="shared" si="8"/>
        <v>5.0000000000000002E-5</v>
      </c>
      <c r="K13" s="184">
        <f>(J13/SQRT(3))</f>
        <v>2.8867513459481293E-5</v>
      </c>
      <c r="L13" s="187">
        <f>SQRT(E13^2+G13^2+I13^2+K13^2)</f>
        <v>1.5012177279351143E-3</v>
      </c>
      <c r="M13" s="189">
        <f>E13/1</f>
        <v>0</v>
      </c>
      <c r="N13" s="190" t="str">
        <f t="shared" si="9"/>
        <v>∞</v>
      </c>
      <c r="O13" s="191">
        <f t="shared" si="10"/>
        <v>2</v>
      </c>
      <c r="P13" s="192">
        <f>L13*O13*1000</f>
        <v>3.0024354558702284</v>
      </c>
    </row>
    <row r="14" spans="1:16" ht="21" customHeight="1">
      <c r="B14" s="361">
        <f>'Data Record'!A30</f>
        <v>9</v>
      </c>
      <c r="C14" s="362"/>
      <c r="D14" s="183">
        <f>'Data Record'!V30</f>
        <v>0</v>
      </c>
      <c r="E14" s="184">
        <f>D14/1</f>
        <v>0</v>
      </c>
      <c r="F14" s="185">
        <f>'Cert of STD'!E7</f>
        <v>3.0000000000000001E-3</v>
      </c>
      <c r="G14" s="186">
        <f>F14/2</f>
        <v>1.5E-3</v>
      </c>
      <c r="H14" s="187">
        <f>((B14)*(11.5*10^-6)*1)</f>
        <v>1.0349999999999999E-4</v>
      </c>
      <c r="I14" s="187">
        <f>H14/SQRT(3)</f>
        <v>5.9755752861126264E-5</v>
      </c>
      <c r="J14" s="188">
        <f t="shared" si="8"/>
        <v>5.0000000000000002E-5</v>
      </c>
      <c r="K14" s="184">
        <f>(J14/SQRT(3))</f>
        <v>2.8867513459481293E-5</v>
      </c>
      <c r="L14" s="187">
        <f>SQRT(E14^2+G14^2+I14^2+K14^2)</f>
        <v>1.5014673101114567E-3</v>
      </c>
      <c r="M14" s="189">
        <f>E14/1</f>
        <v>0</v>
      </c>
      <c r="N14" s="190" t="str">
        <f t="shared" si="9"/>
        <v>∞</v>
      </c>
      <c r="O14" s="191">
        <f t="shared" si="10"/>
        <v>2</v>
      </c>
      <c r="P14" s="192">
        <f>L14*O14*1000</f>
        <v>3.0029346202229137</v>
      </c>
    </row>
    <row r="15" spans="1:16" ht="21" customHeight="1">
      <c r="A15" s="194"/>
      <c r="B15" s="361">
        <f>'Data Record'!A32</f>
        <v>10</v>
      </c>
      <c r="C15" s="362"/>
      <c r="D15" s="183">
        <f>'Data Record'!V32</f>
        <v>0</v>
      </c>
      <c r="E15" s="184">
        <f>D15/1</f>
        <v>0</v>
      </c>
      <c r="F15" s="185">
        <f>'Cert of STD'!E7</f>
        <v>3.0000000000000001E-3</v>
      </c>
      <c r="G15" s="186">
        <f>F15/2</f>
        <v>1.5E-3</v>
      </c>
      <c r="H15" s="187">
        <f>((B15)*(11.5*10^-6)*1)</f>
        <v>1.15E-4</v>
      </c>
      <c r="I15" s="187">
        <f>H15/SQRT(3)</f>
        <v>6.6395280956806963E-5</v>
      </c>
      <c r="J15" s="188">
        <f t="shared" si="8"/>
        <v>5.0000000000000002E-5</v>
      </c>
      <c r="K15" s="184">
        <f>(J15/SQRT(3))</f>
        <v>2.8867513459481293E-5</v>
      </c>
      <c r="L15" s="187">
        <f>SQRT(E15^2+G15^2+I15^2+K15^2)</f>
        <v>1.5017462058106446E-3</v>
      </c>
      <c r="M15" s="189">
        <f>E15/1</f>
        <v>0</v>
      </c>
      <c r="N15" s="190" t="str">
        <f t="shared" si="9"/>
        <v>∞</v>
      </c>
      <c r="O15" s="191">
        <f t="shared" si="10"/>
        <v>2</v>
      </c>
      <c r="P15" s="192">
        <f>L15*O15*1000</f>
        <v>3.0034924116212891</v>
      </c>
    </row>
    <row r="16" spans="1:16" ht="21" customHeight="1">
      <c r="A16" s="194"/>
      <c r="B16" s="361">
        <f>'Data Record'!A34</f>
        <v>11</v>
      </c>
      <c r="C16" s="362"/>
      <c r="D16" s="183">
        <f>'Data Record'!V34</f>
        <v>0</v>
      </c>
      <c r="E16" s="184">
        <f>D16/1</f>
        <v>0</v>
      </c>
      <c r="F16" s="185">
        <f>'Cert of STD'!E8</f>
        <v>3.0000000000000001E-3</v>
      </c>
      <c r="G16" s="186">
        <f>F16/2</f>
        <v>1.5E-3</v>
      </c>
      <c r="H16" s="187">
        <f>((B16)*(11.5*10^-6)*1)</f>
        <v>1.2650000000000001E-4</v>
      </c>
      <c r="I16" s="187">
        <f>H16/SQRT(3)</f>
        <v>7.3034809052487676E-5</v>
      </c>
      <c r="J16" s="188">
        <f t="shared" si="8"/>
        <v>5.0000000000000002E-5</v>
      </c>
      <c r="K16" s="184">
        <f>(J16/SQRT(3))</f>
        <v>2.8867513459481293E-5</v>
      </c>
      <c r="L16" s="187">
        <f>SQRT(E16^2+G16^2+I16^2+K16^2)</f>
        <v>1.5020543987042103E-3</v>
      </c>
      <c r="M16" s="189">
        <f>E16/1</f>
        <v>0</v>
      </c>
      <c r="N16" s="190" t="str">
        <f t="shared" si="9"/>
        <v>∞</v>
      </c>
      <c r="O16" s="191">
        <f t="shared" si="10"/>
        <v>2</v>
      </c>
      <c r="P16" s="192">
        <f>L16*O16*1000</f>
        <v>3.0041087974084206</v>
      </c>
    </row>
    <row r="17" spans="1:16">
      <c r="A17" s="194"/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</row>
    <row r="18" spans="1:16">
      <c r="A18" s="194"/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</row>
    <row r="19" spans="1:16">
      <c r="A19" s="194"/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</row>
    <row r="20" spans="1:16">
      <c r="A20" s="194"/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</row>
    <row r="21" spans="1:16">
      <c r="A21" s="194"/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</row>
    <row r="22" spans="1:16">
      <c r="A22" s="194"/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</row>
    <row r="23" spans="1:16">
      <c r="A23" s="194"/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</row>
    <row r="24" spans="1:16">
      <c r="A24" s="194"/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</row>
    <row r="25" spans="1:16">
      <c r="A25" s="194"/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</row>
    <row r="26" spans="1:16">
      <c r="A26" s="194"/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</row>
    <row r="27" spans="1:16">
      <c r="A27" s="194"/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</row>
    <row r="28" spans="1:16">
      <c r="A28" s="194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</row>
    <row r="29" spans="1:16">
      <c r="A29" s="194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</row>
    <row r="30" spans="1:16">
      <c r="A30" s="194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</row>
    <row r="31" spans="1:16">
      <c r="A31" s="194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</row>
    <row r="32" spans="1:16">
      <c r="A32" s="194"/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</row>
    <row r="33" spans="1:16">
      <c r="A33" s="194"/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</row>
    <row r="34" spans="1:16">
      <c r="A34" s="194"/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</row>
    <row r="35" spans="1:16">
      <c r="A35" s="194"/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</row>
    <row r="36" spans="1:16">
      <c r="A36" s="194"/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</row>
    <row r="37" spans="1:16">
      <c r="A37" s="194"/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</row>
    <row r="38" spans="1:16">
      <c r="A38" s="194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</row>
    <row r="39" spans="1:16">
      <c r="A39" s="194"/>
      <c r="B39" s="193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</row>
    <row r="40" spans="1:16">
      <c r="A40" s="194"/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</row>
    <row r="41" spans="1:16">
      <c r="A41" s="194"/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3"/>
      <c r="O41" s="193"/>
      <c r="P41" s="193"/>
    </row>
    <row r="42" spans="1:16">
      <c r="A42" s="194"/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</row>
    <row r="43" spans="1:16">
      <c r="A43" s="194"/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</row>
    <row r="44" spans="1:16">
      <c r="A44" s="194"/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</row>
    <row r="45" spans="1:16">
      <c r="A45" s="194"/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</row>
    <row r="46" spans="1:16">
      <c r="A46" s="194"/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</row>
    <row r="47" spans="1:16">
      <c r="A47" s="194"/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</row>
    <row r="48" spans="1:16">
      <c r="A48" s="194"/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</row>
    <row r="49" spans="1:16">
      <c r="A49" s="194"/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</row>
    <row r="50" spans="1:16">
      <c r="A50" s="194"/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</row>
    <row r="51" spans="1:16">
      <c r="A51" s="194"/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</row>
    <row r="52" spans="1:16">
      <c r="A52" s="194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</row>
    <row r="53" spans="1:16">
      <c r="A53" s="194"/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</row>
    <row r="54" spans="1:16">
      <c r="A54" s="194"/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</row>
    <row r="55" spans="1:16">
      <c r="A55" s="194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</row>
    <row r="56" spans="1:16">
      <c r="A56" s="194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</row>
    <row r="57" spans="1:16">
      <c r="A57" s="194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</row>
    <row r="58" spans="1:16">
      <c r="A58" s="194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</row>
    <row r="59" spans="1:16">
      <c r="A59" s="194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</row>
    <row r="60" spans="1:16">
      <c r="A60" s="194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</row>
    <row r="61" spans="1:16">
      <c r="A61" s="194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</row>
    <row r="62" spans="1:16">
      <c r="A62" s="194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</row>
    <row r="63" spans="1:16">
      <c r="A63" s="194"/>
      <c r="B63" s="193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</row>
    <row r="64" spans="1:16">
      <c r="A64" s="194"/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</row>
    <row r="65" spans="1:16">
      <c r="A65" s="194"/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</row>
    <row r="66" spans="1:16">
      <c r="A66" s="194"/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</row>
    <row r="67" spans="1:16">
      <c r="A67" s="194"/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</row>
    <row r="68" spans="1:16">
      <c r="A68" s="194"/>
      <c r="B68" s="193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</row>
    <row r="69" spans="1:16">
      <c r="A69" s="194"/>
      <c r="B69" s="193"/>
      <c r="C69" s="193"/>
      <c r="D69" s="193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93"/>
      <c r="P69" s="193"/>
    </row>
    <row r="70" spans="1:16">
      <c r="A70" s="194"/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</row>
    <row r="71" spans="1:16">
      <c r="A71" s="194"/>
      <c r="B71" s="193"/>
      <c r="C71" s="193"/>
      <c r="D71" s="193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93"/>
      <c r="P71" s="193"/>
    </row>
    <row r="72" spans="1:16">
      <c r="A72" s="194"/>
      <c r="B72" s="193"/>
      <c r="C72" s="193"/>
      <c r="D72" s="193"/>
      <c r="E72" s="193"/>
      <c r="F72" s="193"/>
      <c r="G72" s="193"/>
      <c r="H72" s="193"/>
      <c r="I72" s="193"/>
      <c r="J72" s="193"/>
      <c r="K72" s="193"/>
      <c r="L72" s="193"/>
      <c r="M72" s="193"/>
      <c r="N72" s="193"/>
      <c r="O72" s="193"/>
      <c r="P72" s="193"/>
    </row>
    <row r="73" spans="1:16">
      <c r="A73" s="194"/>
      <c r="B73" s="193"/>
      <c r="C73" s="193"/>
      <c r="D73" s="193"/>
      <c r="E73" s="193"/>
      <c r="F73" s="193"/>
      <c r="G73" s="193"/>
      <c r="H73" s="193"/>
      <c r="I73" s="193"/>
      <c r="J73" s="193"/>
      <c r="K73" s="193"/>
      <c r="L73" s="193"/>
      <c r="M73" s="193"/>
      <c r="N73" s="193"/>
      <c r="O73" s="193"/>
      <c r="P73" s="193"/>
    </row>
    <row r="74" spans="1:16">
      <c r="A74" s="194"/>
      <c r="B74" s="193"/>
      <c r="C74" s="193"/>
      <c r="D74" s="193"/>
      <c r="E74" s="193"/>
      <c r="F74" s="193"/>
      <c r="G74" s="193"/>
      <c r="H74" s="193"/>
      <c r="I74" s="193"/>
      <c r="J74" s="193"/>
      <c r="K74" s="193"/>
      <c r="L74" s="193"/>
      <c r="M74" s="193"/>
      <c r="N74" s="193"/>
      <c r="O74" s="193"/>
      <c r="P74" s="193"/>
    </row>
    <row r="75" spans="1:16">
      <c r="A75" s="194"/>
      <c r="B75" s="193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</row>
    <row r="76" spans="1:16">
      <c r="A76" s="194"/>
      <c r="B76" s="195"/>
      <c r="C76" s="195"/>
      <c r="D76" s="195"/>
      <c r="E76" s="195"/>
      <c r="F76" s="196"/>
      <c r="G76" s="197"/>
      <c r="H76" s="198"/>
      <c r="I76" s="198"/>
      <c r="J76" s="198"/>
      <c r="K76" s="199"/>
      <c r="L76" s="196"/>
      <c r="M76" s="197"/>
      <c r="N76" s="200"/>
      <c r="O76" s="201"/>
      <c r="P76" s="202"/>
    </row>
    <row r="77" spans="1:16">
      <c r="A77" s="194"/>
      <c r="B77" s="195"/>
      <c r="C77" s="195"/>
      <c r="D77" s="195"/>
      <c r="E77" s="195"/>
      <c r="F77" s="196"/>
      <c r="G77" s="197"/>
      <c r="H77" s="198"/>
      <c r="I77" s="198"/>
      <c r="J77" s="198"/>
      <c r="K77" s="199"/>
      <c r="L77" s="196"/>
      <c r="M77" s="197"/>
      <c r="N77" s="200"/>
      <c r="O77" s="201"/>
      <c r="P77" s="202"/>
    </row>
    <row r="78" spans="1:16">
      <c r="A78" s="194"/>
      <c r="B78" s="195"/>
      <c r="C78" s="195"/>
      <c r="D78" s="195"/>
      <c r="E78" s="195"/>
      <c r="F78" s="196"/>
      <c r="G78" s="197"/>
      <c r="H78" s="198"/>
      <c r="I78" s="198"/>
      <c r="J78" s="198"/>
      <c r="K78" s="199"/>
      <c r="L78" s="196"/>
      <c r="M78" s="197"/>
      <c r="N78" s="200"/>
      <c r="O78" s="201"/>
      <c r="P78" s="202"/>
    </row>
    <row r="79" spans="1:16">
      <c r="A79" s="194"/>
      <c r="B79" s="195"/>
      <c r="C79" s="195"/>
      <c r="D79" s="195"/>
      <c r="E79" s="195"/>
      <c r="F79" s="196"/>
      <c r="G79" s="197"/>
      <c r="H79" s="198"/>
      <c r="I79" s="198"/>
      <c r="J79" s="198"/>
      <c r="K79" s="199"/>
      <c r="L79" s="196"/>
      <c r="M79" s="197"/>
      <c r="N79" s="200"/>
      <c r="O79" s="201"/>
      <c r="P79" s="202"/>
    </row>
    <row r="80" spans="1:16">
      <c r="A80" s="194"/>
      <c r="B80" s="195"/>
      <c r="C80" s="195"/>
      <c r="D80" s="195"/>
      <c r="E80" s="195"/>
      <c r="F80" s="196"/>
      <c r="G80" s="197"/>
      <c r="H80" s="198"/>
      <c r="I80" s="198"/>
      <c r="J80" s="198"/>
      <c r="K80" s="199"/>
      <c r="L80" s="196"/>
      <c r="M80" s="197"/>
      <c r="N80" s="200"/>
      <c r="O80" s="201"/>
      <c r="P80" s="202"/>
    </row>
    <row r="81" spans="1:16">
      <c r="A81" s="194"/>
      <c r="B81" s="195"/>
      <c r="C81" s="195"/>
      <c r="D81" s="195"/>
      <c r="E81" s="195"/>
      <c r="F81" s="196"/>
      <c r="G81" s="197"/>
      <c r="H81" s="198"/>
      <c r="I81" s="198"/>
      <c r="J81" s="198"/>
      <c r="K81" s="199"/>
      <c r="L81" s="196"/>
      <c r="M81" s="197"/>
      <c r="N81" s="200"/>
      <c r="O81" s="201"/>
      <c r="P81" s="202"/>
    </row>
    <row r="82" spans="1:16">
      <c r="A82" s="194"/>
      <c r="B82" s="195"/>
      <c r="C82" s="195"/>
      <c r="D82" s="195"/>
      <c r="E82" s="195"/>
      <c r="F82" s="196"/>
      <c r="G82" s="197"/>
      <c r="H82" s="198"/>
      <c r="I82" s="198"/>
      <c r="J82" s="198"/>
      <c r="K82" s="199"/>
      <c r="L82" s="196"/>
      <c r="M82" s="197"/>
      <c r="N82" s="200"/>
      <c r="O82" s="201"/>
      <c r="P82" s="202"/>
    </row>
    <row r="83" spans="1:16">
      <c r="A83" s="194"/>
      <c r="B83" s="195"/>
      <c r="C83" s="195"/>
      <c r="D83" s="195"/>
      <c r="E83" s="195"/>
      <c r="F83" s="196"/>
      <c r="G83" s="197"/>
      <c r="H83" s="198"/>
      <c r="I83" s="198"/>
      <c r="J83" s="198"/>
      <c r="K83" s="199"/>
      <c r="L83" s="196"/>
      <c r="M83" s="197"/>
      <c r="N83" s="200"/>
      <c r="O83" s="201"/>
      <c r="P83" s="202"/>
    </row>
    <row r="84" spans="1:16">
      <c r="A84" s="194"/>
      <c r="B84" s="195"/>
      <c r="C84" s="195"/>
      <c r="D84" s="195"/>
      <c r="E84" s="195"/>
      <c r="F84" s="196"/>
      <c r="G84" s="197"/>
      <c r="H84" s="198"/>
      <c r="I84" s="198"/>
      <c r="J84" s="198"/>
      <c r="K84" s="199"/>
      <c r="L84" s="196"/>
      <c r="M84" s="197"/>
      <c r="N84" s="200"/>
      <c r="O84" s="201"/>
      <c r="P84" s="202"/>
    </row>
    <row r="85" spans="1:16">
      <c r="A85" s="194"/>
      <c r="B85" s="195"/>
      <c r="C85" s="195"/>
      <c r="D85" s="195"/>
      <c r="E85" s="195"/>
      <c r="F85" s="196"/>
      <c r="G85" s="197"/>
      <c r="H85" s="198"/>
      <c r="I85" s="198"/>
      <c r="J85" s="198"/>
      <c r="K85" s="199"/>
      <c r="L85" s="196"/>
      <c r="M85" s="197"/>
      <c r="N85" s="200"/>
      <c r="O85" s="201"/>
      <c r="P85" s="202"/>
    </row>
    <row r="86" spans="1:16">
      <c r="A86" s="194"/>
      <c r="B86" s="195"/>
      <c r="C86" s="195"/>
      <c r="D86" s="195"/>
      <c r="E86" s="195"/>
      <c r="F86" s="196"/>
      <c r="G86" s="197"/>
      <c r="H86" s="198"/>
      <c r="I86" s="198"/>
      <c r="J86" s="198"/>
      <c r="K86" s="199"/>
      <c r="L86" s="196"/>
      <c r="M86" s="197"/>
      <c r="N86" s="200"/>
      <c r="O86" s="201"/>
      <c r="P86" s="202"/>
    </row>
    <row r="87" spans="1:16">
      <c r="A87" s="194"/>
      <c r="B87" s="195"/>
      <c r="C87" s="195"/>
      <c r="D87" s="195"/>
      <c r="E87" s="195"/>
      <c r="F87" s="196"/>
      <c r="G87" s="197"/>
      <c r="H87" s="198"/>
      <c r="I87" s="198"/>
      <c r="J87" s="198"/>
      <c r="K87" s="199"/>
      <c r="L87" s="196"/>
      <c r="M87" s="197"/>
      <c r="N87" s="200"/>
      <c r="O87" s="201"/>
      <c r="P87" s="202"/>
    </row>
    <row r="88" spans="1:16">
      <c r="A88" s="194"/>
      <c r="B88" s="195"/>
      <c r="C88" s="195"/>
      <c r="D88" s="195"/>
      <c r="E88" s="195"/>
      <c r="F88" s="196"/>
      <c r="G88" s="197"/>
      <c r="H88" s="198"/>
      <c r="I88" s="198"/>
      <c r="J88" s="198"/>
      <c r="K88" s="199"/>
      <c r="L88" s="196"/>
      <c r="M88" s="197"/>
      <c r="N88" s="200"/>
      <c r="O88" s="201"/>
      <c r="P88" s="202"/>
    </row>
    <row r="89" spans="1:16">
      <c r="A89" s="194"/>
      <c r="B89" s="195"/>
      <c r="C89" s="195"/>
      <c r="D89" s="195"/>
      <c r="E89" s="195"/>
      <c r="F89" s="196"/>
      <c r="G89" s="197"/>
      <c r="H89" s="198"/>
      <c r="I89" s="198"/>
      <c r="J89" s="198"/>
      <c r="K89" s="199"/>
      <c r="L89" s="196"/>
      <c r="M89" s="197"/>
      <c r="N89" s="200"/>
      <c r="O89" s="201"/>
      <c r="P89" s="202"/>
    </row>
    <row r="90" spans="1:16">
      <c r="A90" s="194"/>
      <c r="B90" s="195"/>
      <c r="C90" s="195"/>
      <c r="D90" s="195"/>
      <c r="E90" s="195"/>
      <c r="F90" s="196"/>
      <c r="G90" s="197"/>
      <c r="H90" s="198"/>
      <c r="I90" s="198"/>
      <c r="J90" s="198"/>
      <c r="K90" s="199"/>
      <c r="L90" s="196"/>
      <c r="M90" s="197"/>
      <c r="N90" s="200"/>
      <c r="O90" s="201"/>
      <c r="P90" s="202"/>
    </row>
    <row r="91" spans="1:16">
      <c r="A91" s="194"/>
      <c r="B91" s="195"/>
      <c r="C91" s="195"/>
      <c r="D91" s="195"/>
      <c r="E91" s="195"/>
      <c r="F91" s="196"/>
      <c r="G91" s="197"/>
      <c r="H91" s="198"/>
      <c r="I91" s="198"/>
      <c r="J91" s="198"/>
      <c r="K91" s="199"/>
      <c r="L91" s="196"/>
      <c r="M91" s="197"/>
      <c r="N91" s="200"/>
      <c r="O91" s="201"/>
      <c r="P91" s="202"/>
    </row>
    <row r="92" spans="1:16">
      <c r="A92" s="194"/>
      <c r="B92" s="175"/>
      <c r="C92" s="175"/>
      <c r="D92" s="175"/>
      <c r="E92" s="175"/>
      <c r="F92" s="175"/>
      <c r="G92" s="203"/>
      <c r="H92" s="203"/>
      <c r="I92" s="203"/>
      <c r="J92" s="203"/>
      <c r="K92" s="203"/>
      <c r="L92" s="203"/>
      <c r="M92" s="203"/>
      <c r="N92" s="200"/>
      <c r="O92" s="201"/>
      <c r="P92" s="202"/>
    </row>
    <row r="93" spans="1:16">
      <c r="A93" s="194"/>
      <c r="B93" s="195"/>
      <c r="C93" s="195"/>
      <c r="D93" s="195"/>
      <c r="E93" s="195"/>
      <c r="F93" s="196"/>
      <c r="G93" s="199"/>
      <c r="H93" s="204"/>
      <c r="I93" s="204"/>
      <c r="J93" s="204"/>
      <c r="K93" s="199"/>
      <c r="L93" s="204"/>
      <c r="M93" s="199"/>
      <c r="N93" s="200"/>
      <c r="O93" s="201"/>
      <c r="P93" s="202"/>
    </row>
    <row r="94" spans="1:16">
      <c r="A94" s="194"/>
      <c r="B94" s="175"/>
      <c r="C94" s="175"/>
      <c r="D94" s="175"/>
      <c r="E94" s="175"/>
      <c r="F94" s="175"/>
      <c r="G94" s="203"/>
      <c r="H94" s="203"/>
      <c r="I94" s="203"/>
      <c r="J94" s="203"/>
      <c r="K94" s="203"/>
      <c r="L94" s="203"/>
      <c r="M94" s="203"/>
      <c r="N94" s="200"/>
      <c r="O94" s="201"/>
      <c r="P94" s="202"/>
    </row>
    <row r="95" spans="1:16">
      <c r="A95" s="194"/>
      <c r="B95" s="195"/>
      <c r="C95" s="195"/>
      <c r="D95" s="195"/>
      <c r="E95" s="195"/>
      <c r="F95" s="196"/>
      <c r="G95" s="199"/>
      <c r="H95" s="198"/>
      <c r="I95" s="198"/>
      <c r="J95" s="198"/>
      <c r="K95" s="199"/>
      <c r="L95" s="196"/>
      <c r="M95" s="197"/>
      <c r="N95" s="200"/>
      <c r="O95" s="201"/>
      <c r="P95" s="202"/>
    </row>
    <row r="96" spans="1:16">
      <c r="A96" s="194"/>
      <c r="B96" s="195"/>
      <c r="C96" s="195"/>
      <c r="D96" s="195"/>
      <c r="E96" s="195"/>
      <c r="F96" s="196"/>
      <c r="G96" s="197"/>
      <c r="H96" s="198"/>
      <c r="I96" s="198"/>
      <c r="J96" s="198"/>
      <c r="K96" s="199"/>
      <c r="L96" s="196"/>
      <c r="M96" s="197"/>
      <c r="N96" s="200"/>
      <c r="O96" s="201"/>
      <c r="P96" s="202"/>
    </row>
    <row r="97" spans="1:16">
      <c r="A97" s="194"/>
      <c r="B97" s="195"/>
      <c r="C97" s="195"/>
      <c r="D97" s="195"/>
      <c r="E97" s="195"/>
      <c r="F97" s="196"/>
      <c r="G97" s="205"/>
      <c r="H97" s="196"/>
      <c r="I97" s="196"/>
      <c r="J97" s="198"/>
      <c r="K97" s="199"/>
      <c r="L97" s="196"/>
      <c r="M97" s="205"/>
      <c r="N97" s="200"/>
      <c r="O97" s="201"/>
      <c r="P97" s="202"/>
    </row>
    <row r="98" spans="1:16">
      <c r="A98" s="194"/>
      <c r="B98" s="195"/>
      <c r="C98" s="195"/>
      <c r="D98" s="195"/>
      <c r="E98" s="195"/>
      <c r="F98" s="196"/>
      <c r="G98" s="205"/>
      <c r="H98" s="196"/>
      <c r="I98" s="196"/>
      <c r="J98" s="198"/>
      <c r="K98" s="199"/>
      <c r="L98" s="196"/>
      <c r="M98" s="205"/>
      <c r="N98" s="200"/>
      <c r="O98" s="201"/>
      <c r="P98" s="202"/>
    </row>
    <row r="99" spans="1:16">
      <c r="A99" s="194"/>
      <c r="B99" s="195"/>
      <c r="C99" s="195"/>
      <c r="D99" s="195"/>
      <c r="E99" s="195"/>
      <c r="F99" s="196"/>
      <c r="G99" s="205"/>
      <c r="H99" s="196"/>
      <c r="I99" s="196"/>
      <c r="J99" s="198"/>
      <c r="K99" s="199"/>
      <c r="L99" s="196"/>
      <c r="M99" s="205"/>
      <c r="N99" s="200"/>
      <c r="O99" s="201"/>
      <c r="P99" s="202"/>
    </row>
    <row r="100" spans="1:16">
      <c r="A100" s="194"/>
      <c r="B100" s="195"/>
      <c r="C100" s="195"/>
      <c r="D100" s="195"/>
      <c r="E100" s="195"/>
      <c r="F100" s="196"/>
      <c r="G100" s="205"/>
      <c r="H100" s="196"/>
      <c r="I100" s="196"/>
      <c r="J100" s="198"/>
      <c r="K100" s="199"/>
      <c r="L100" s="196"/>
      <c r="M100" s="205"/>
      <c r="N100" s="200"/>
      <c r="O100" s="201"/>
      <c r="P100" s="202"/>
    </row>
    <row r="101" spans="1:16">
      <c r="A101" s="194"/>
      <c r="B101" s="195"/>
      <c r="C101" s="195"/>
      <c r="D101" s="195"/>
      <c r="E101" s="195"/>
      <c r="F101" s="196"/>
      <c r="G101" s="205"/>
      <c r="H101" s="196"/>
      <c r="I101" s="196"/>
      <c r="J101" s="198"/>
      <c r="K101" s="199"/>
      <c r="L101" s="196"/>
      <c r="M101" s="205"/>
      <c r="N101" s="200"/>
      <c r="O101" s="201"/>
      <c r="P101" s="202"/>
    </row>
    <row r="102" spans="1:16">
      <c r="A102" s="194"/>
      <c r="B102" s="195"/>
      <c r="C102" s="195"/>
      <c r="D102" s="195"/>
      <c r="E102" s="195"/>
      <c r="F102" s="196"/>
      <c r="G102" s="205"/>
      <c r="H102" s="196"/>
      <c r="I102" s="196"/>
      <c r="J102" s="198"/>
      <c r="K102" s="199"/>
      <c r="L102" s="196"/>
      <c r="M102" s="205"/>
      <c r="N102" s="200"/>
      <c r="O102" s="201"/>
      <c r="P102" s="202"/>
    </row>
    <row r="103" spans="1:16">
      <c r="A103" s="194"/>
      <c r="B103" s="195"/>
      <c r="C103" s="195"/>
      <c r="D103" s="195"/>
      <c r="E103" s="195"/>
      <c r="F103" s="196"/>
      <c r="G103" s="205"/>
      <c r="H103" s="196"/>
      <c r="I103" s="196"/>
      <c r="J103" s="198"/>
      <c r="K103" s="199"/>
      <c r="L103" s="196"/>
      <c r="M103" s="205"/>
      <c r="N103" s="200"/>
      <c r="O103" s="201"/>
      <c r="P103" s="202"/>
    </row>
    <row r="104" spans="1:16">
      <c r="A104" s="194"/>
      <c r="B104" s="195"/>
      <c r="C104" s="195"/>
      <c r="D104" s="195"/>
      <c r="E104" s="195"/>
      <c r="F104" s="196"/>
      <c r="G104" s="205"/>
      <c r="H104" s="196"/>
      <c r="I104" s="196"/>
      <c r="J104" s="198"/>
      <c r="K104" s="199"/>
      <c r="L104" s="196"/>
      <c r="M104" s="205"/>
      <c r="N104" s="200"/>
      <c r="O104" s="201"/>
      <c r="P104" s="202"/>
    </row>
    <row r="105" spans="1:16">
      <c r="A105" s="194"/>
      <c r="B105" s="195"/>
      <c r="C105" s="195"/>
      <c r="D105" s="195"/>
      <c r="E105" s="195"/>
      <c r="F105" s="196"/>
      <c r="G105" s="205"/>
      <c r="H105" s="196"/>
      <c r="I105" s="196"/>
      <c r="J105" s="198"/>
      <c r="K105" s="199"/>
      <c r="L105" s="196"/>
      <c r="M105" s="205"/>
      <c r="N105" s="200"/>
      <c r="O105" s="201"/>
      <c r="P105" s="202"/>
    </row>
    <row r="106" spans="1:16">
      <c r="A106" s="194"/>
      <c r="B106" s="195"/>
      <c r="C106" s="195"/>
      <c r="D106" s="195"/>
      <c r="E106" s="195"/>
      <c r="F106" s="196"/>
      <c r="G106" s="205"/>
      <c r="H106" s="196"/>
      <c r="I106" s="196"/>
      <c r="J106" s="198"/>
      <c r="K106" s="199"/>
      <c r="L106" s="196"/>
      <c r="M106" s="205"/>
      <c r="N106" s="200"/>
      <c r="O106" s="201"/>
      <c r="P106" s="202"/>
    </row>
    <row r="107" spans="1:16">
      <c r="A107" s="194"/>
      <c r="B107" s="195"/>
      <c r="C107" s="195"/>
      <c r="D107" s="195"/>
      <c r="E107" s="195"/>
      <c r="F107" s="196"/>
      <c r="G107" s="205"/>
      <c r="H107" s="196"/>
      <c r="I107" s="196"/>
      <c r="J107" s="198"/>
      <c r="K107" s="199"/>
      <c r="L107" s="196"/>
      <c r="M107" s="205"/>
      <c r="N107" s="200"/>
      <c r="O107" s="201"/>
      <c r="P107" s="202"/>
    </row>
    <row r="108" spans="1:16">
      <c r="A108" s="194"/>
      <c r="B108" s="195"/>
      <c r="C108" s="195"/>
      <c r="D108" s="195"/>
      <c r="E108" s="195"/>
      <c r="F108" s="196"/>
      <c r="G108" s="205"/>
      <c r="H108" s="196"/>
      <c r="I108" s="196"/>
      <c r="J108" s="198"/>
      <c r="K108" s="199"/>
      <c r="L108" s="196"/>
      <c r="M108" s="205"/>
      <c r="N108" s="200"/>
      <c r="O108" s="201"/>
      <c r="P108" s="202"/>
    </row>
    <row r="109" spans="1:16">
      <c r="A109" s="194"/>
      <c r="B109" s="195"/>
      <c r="C109" s="195"/>
      <c r="D109" s="195"/>
      <c r="E109" s="195"/>
      <c r="F109" s="196"/>
      <c r="G109" s="205"/>
      <c r="H109" s="196"/>
      <c r="I109" s="196"/>
      <c r="J109" s="198"/>
      <c r="K109" s="199"/>
      <c r="L109" s="196"/>
      <c r="M109" s="205"/>
      <c r="N109" s="200"/>
      <c r="O109" s="201"/>
      <c r="P109" s="202"/>
    </row>
    <row r="110" spans="1:16">
      <c r="A110" s="194"/>
      <c r="B110" s="206"/>
      <c r="C110" s="206"/>
      <c r="D110" s="206"/>
      <c r="E110" s="206"/>
      <c r="F110" s="203"/>
      <c r="G110" s="202"/>
      <c r="H110" s="202"/>
      <c r="I110" s="202"/>
      <c r="J110" s="207"/>
      <c r="K110" s="202"/>
      <c r="L110" s="202"/>
      <c r="M110" s="202"/>
      <c r="N110" s="200"/>
      <c r="O110" s="201"/>
      <c r="P110" s="202"/>
    </row>
    <row r="111" spans="1:16">
      <c r="A111" s="194"/>
      <c r="B111" s="206"/>
      <c r="C111" s="206"/>
      <c r="D111" s="206"/>
      <c r="E111" s="206"/>
      <c r="F111" s="203"/>
      <c r="G111" s="202"/>
      <c r="H111" s="202"/>
      <c r="I111" s="202"/>
      <c r="J111" s="207"/>
      <c r="K111" s="202"/>
      <c r="L111" s="202"/>
      <c r="M111" s="202"/>
      <c r="N111" s="200"/>
      <c r="O111" s="201"/>
      <c r="P111" s="202"/>
    </row>
    <row r="112" spans="1:16">
      <c r="A112" s="194"/>
      <c r="B112" s="206"/>
      <c r="C112" s="206"/>
      <c r="D112" s="206"/>
      <c r="E112" s="206"/>
      <c r="F112" s="203"/>
      <c r="G112" s="202"/>
      <c r="H112" s="202"/>
      <c r="I112" s="202"/>
      <c r="J112" s="207"/>
      <c r="K112" s="202"/>
      <c r="L112" s="202"/>
      <c r="M112" s="202"/>
      <c r="N112" s="200"/>
      <c r="O112" s="201"/>
      <c r="P112" s="202"/>
    </row>
    <row r="113" spans="1:16">
      <c r="A113" s="194"/>
      <c r="B113" s="206"/>
      <c r="C113" s="206"/>
      <c r="D113" s="206"/>
      <c r="E113" s="206"/>
      <c r="F113" s="203"/>
      <c r="G113" s="202"/>
      <c r="H113" s="202"/>
      <c r="I113" s="202"/>
      <c r="J113" s="207"/>
      <c r="K113" s="202"/>
      <c r="L113" s="202"/>
      <c r="M113" s="202"/>
      <c r="N113" s="200"/>
      <c r="O113" s="201"/>
      <c r="P113" s="202"/>
    </row>
    <row r="114" spans="1:16">
      <c r="A114" s="194"/>
      <c r="B114" s="206"/>
      <c r="C114" s="206"/>
      <c r="D114" s="206"/>
      <c r="E114" s="206"/>
      <c r="F114" s="203"/>
      <c r="G114" s="202"/>
      <c r="H114" s="202"/>
      <c r="I114" s="202"/>
      <c r="J114" s="207"/>
      <c r="K114" s="202"/>
      <c r="L114" s="202"/>
      <c r="M114" s="202"/>
      <c r="N114" s="200"/>
      <c r="O114" s="201"/>
      <c r="P114" s="202"/>
    </row>
    <row r="115" spans="1:16">
      <c r="A115" s="194"/>
      <c r="B115" s="206"/>
      <c r="C115" s="206"/>
      <c r="D115" s="206"/>
      <c r="E115" s="206"/>
      <c r="F115" s="203"/>
      <c r="G115" s="202"/>
      <c r="H115" s="202"/>
      <c r="I115" s="202"/>
      <c r="J115" s="207"/>
      <c r="K115" s="202"/>
      <c r="L115" s="202"/>
      <c r="M115" s="202"/>
      <c r="N115" s="200"/>
      <c r="O115" s="201"/>
      <c r="P115" s="202"/>
    </row>
    <row r="116" spans="1:16">
      <c r="A116" s="194"/>
      <c r="B116" s="206"/>
      <c r="C116" s="206"/>
      <c r="D116" s="206"/>
      <c r="E116" s="206"/>
      <c r="F116" s="203"/>
      <c r="G116" s="202"/>
      <c r="H116" s="202"/>
      <c r="I116" s="202"/>
      <c r="J116" s="207"/>
      <c r="K116" s="202"/>
      <c r="L116" s="202"/>
      <c r="M116" s="202"/>
      <c r="N116" s="200"/>
      <c r="O116" s="201"/>
      <c r="P116" s="202"/>
    </row>
    <row r="117" spans="1:16">
      <c r="A117" s="194"/>
      <c r="B117" s="206"/>
      <c r="C117" s="206"/>
      <c r="D117" s="206"/>
      <c r="E117" s="206"/>
      <c r="F117" s="203"/>
      <c r="G117" s="202"/>
      <c r="H117" s="202"/>
      <c r="I117" s="202"/>
      <c r="J117" s="207"/>
      <c r="K117" s="202"/>
      <c r="L117" s="202"/>
      <c r="M117" s="202"/>
      <c r="N117" s="200"/>
      <c r="O117" s="201"/>
      <c r="P117" s="202"/>
    </row>
    <row r="118" spans="1:16">
      <c r="A118" s="194"/>
      <c r="B118" s="206"/>
      <c r="C118" s="206"/>
      <c r="D118" s="206"/>
      <c r="E118" s="206"/>
      <c r="F118" s="203"/>
      <c r="G118" s="202"/>
      <c r="H118" s="202"/>
      <c r="I118" s="202"/>
      <c r="J118" s="207"/>
      <c r="K118" s="202"/>
      <c r="L118" s="202"/>
      <c r="M118" s="202"/>
      <c r="N118" s="200"/>
      <c r="O118" s="201"/>
      <c r="P118" s="202"/>
    </row>
  </sheetData>
  <mergeCells count="26">
    <mergeCell ref="B6:C6"/>
    <mergeCell ref="B2:P2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  <mergeCell ref="B13:C13"/>
    <mergeCell ref="B14:C14"/>
    <mergeCell ref="B15:C15"/>
    <mergeCell ref="B16:C16"/>
    <mergeCell ref="B7:C7"/>
    <mergeCell ref="B8:C8"/>
    <mergeCell ref="B9:C9"/>
    <mergeCell ref="B10:C10"/>
    <mergeCell ref="B11:C11"/>
    <mergeCell ref="B12:C1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N1" sqref="N1:Q1"/>
    </sheetView>
  </sheetViews>
  <sheetFormatPr defaultRowHeight="23.25"/>
  <cols>
    <col min="1" max="1" width="2.7109375" style="13" customWidth="1"/>
    <col min="2" max="3" width="5.5703125" style="13" customWidth="1"/>
    <col min="4" max="4" width="2.7109375" style="13" customWidth="1"/>
    <col min="5" max="5" width="7" style="13" customWidth="1"/>
    <col min="6" max="6" width="3.140625" style="13" customWidth="1"/>
    <col min="7" max="8" width="5.5703125" style="13" customWidth="1"/>
    <col min="9" max="9" width="2.7109375" style="13" customWidth="1"/>
    <col min="10" max="10" width="7" style="13" customWidth="1"/>
    <col min="11" max="11" width="3.140625" style="13" customWidth="1"/>
  </cols>
  <sheetData>
    <row r="1" spans="2:11">
      <c r="B1" s="385" t="s">
        <v>91</v>
      </c>
      <c r="C1" s="386"/>
      <c r="D1" s="386"/>
      <c r="E1" s="386"/>
      <c r="F1" s="386"/>
      <c r="G1" s="386"/>
      <c r="H1" s="386"/>
      <c r="I1" s="386"/>
      <c r="J1" s="386"/>
      <c r="K1" s="387"/>
    </row>
    <row r="2" spans="2:11" ht="26.25">
      <c r="B2" s="388" t="s">
        <v>92</v>
      </c>
      <c r="C2" s="389"/>
      <c r="D2" s="389"/>
      <c r="E2" s="389"/>
      <c r="F2" s="389"/>
      <c r="G2" s="389"/>
      <c r="H2" s="389"/>
      <c r="I2" s="389"/>
      <c r="J2" s="389"/>
      <c r="K2" s="390"/>
    </row>
    <row r="3" spans="2:11" ht="26.25">
      <c r="B3" s="376" t="s">
        <v>13</v>
      </c>
      <c r="C3" s="377"/>
      <c r="D3" s="377"/>
      <c r="E3" s="377"/>
      <c r="F3" s="378"/>
      <c r="G3" s="379">
        <v>42547</v>
      </c>
      <c r="H3" s="380"/>
      <c r="I3" s="380"/>
      <c r="J3" s="380"/>
      <c r="K3" s="381"/>
    </row>
    <row r="4" spans="2:11" ht="26.25">
      <c r="B4" s="382" t="s">
        <v>93</v>
      </c>
      <c r="C4" s="383"/>
      <c r="D4" s="383"/>
      <c r="E4" s="383"/>
      <c r="F4" s="384"/>
      <c r="G4" s="382" t="s">
        <v>94</v>
      </c>
      <c r="H4" s="383"/>
      <c r="I4" s="383"/>
      <c r="J4" s="383"/>
      <c r="K4" s="384"/>
    </row>
    <row r="5" spans="2:11">
      <c r="B5" s="14">
        <v>0</v>
      </c>
      <c r="C5" s="15">
        <v>3</v>
      </c>
      <c r="D5" s="155" t="s">
        <v>11</v>
      </c>
      <c r="E5" s="156">
        <f>C5/1000</f>
        <v>3.0000000000000001E-3</v>
      </c>
      <c r="F5" s="157" t="s">
        <v>12</v>
      </c>
      <c r="G5" s="14">
        <v>0</v>
      </c>
      <c r="H5" s="15">
        <v>3</v>
      </c>
      <c r="I5" s="155" t="s">
        <v>11</v>
      </c>
      <c r="J5" s="156">
        <f>H5/1000</f>
        <v>3.0000000000000001E-3</v>
      </c>
      <c r="K5" s="157" t="s">
        <v>12</v>
      </c>
    </row>
    <row r="6" spans="2:11">
      <c r="B6" s="14">
        <v>5</v>
      </c>
      <c r="C6" s="15">
        <v>3</v>
      </c>
      <c r="D6" s="155" t="s">
        <v>11</v>
      </c>
      <c r="E6" s="156">
        <f t="shared" ref="E6:E15" si="0">C6/1000</f>
        <v>3.0000000000000001E-3</v>
      </c>
      <c r="F6" s="157" t="s">
        <v>12</v>
      </c>
      <c r="G6" s="14">
        <v>5</v>
      </c>
      <c r="H6" s="15">
        <v>3</v>
      </c>
      <c r="I6" s="155" t="s">
        <v>11</v>
      </c>
      <c r="J6" s="156">
        <f t="shared" ref="J6:J13" si="1">H6/1000</f>
        <v>3.0000000000000001E-3</v>
      </c>
      <c r="K6" s="157" t="s">
        <v>12</v>
      </c>
    </row>
    <row r="7" spans="2:11">
      <c r="B7" s="14">
        <v>10</v>
      </c>
      <c r="C7" s="15">
        <v>3</v>
      </c>
      <c r="D7" s="155" t="s">
        <v>11</v>
      </c>
      <c r="E7" s="156">
        <f t="shared" si="0"/>
        <v>3.0000000000000001E-3</v>
      </c>
      <c r="F7" s="157" t="s">
        <v>12</v>
      </c>
      <c r="G7" s="14">
        <v>10</v>
      </c>
      <c r="H7" s="15">
        <v>3</v>
      </c>
      <c r="I7" s="155" t="s">
        <v>11</v>
      </c>
      <c r="J7" s="156">
        <f t="shared" si="1"/>
        <v>3.0000000000000001E-3</v>
      </c>
      <c r="K7" s="157" t="s">
        <v>12</v>
      </c>
    </row>
    <row r="8" spans="2:11">
      <c r="B8" s="14">
        <v>30</v>
      </c>
      <c r="C8" s="15">
        <v>3</v>
      </c>
      <c r="D8" s="155" t="s">
        <v>11</v>
      </c>
      <c r="E8" s="156">
        <f t="shared" si="0"/>
        <v>3.0000000000000001E-3</v>
      </c>
      <c r="F8" s="157" t="s">
        <v>12</v>
      </c>
      <c r="G8" s="14">
        <v>30</v>
      </c>
      <c r="H8" s="15">
        <v>3</v>
      </c>
      <c r="I8" s="155" t="s">
        <v>11</v>
      </c>
      <c r="J8" s="156">
        <f t="shared" si="1"/>
        <v>3.0000000000000001E-3</v>
      </c>
      <c r="K8" s="157" t="s">
        <v>12</v>
      </c>
    </row>
    <row r="9" spans="2:11">
      <c r="B9" s="14">
        <v>50</v>
      </c>
      <c r="C9" s="15">
        <v>3</v>
      </c>
      <c r="D9" s="155" t="s">
        <v>11</v>
      </c>
      <c r="E9" s="156">
        <f t="shared" si="0"/>
        <v>3.0000000000000001E-3</v>
      </c>
      <c r="F9" s="157" t="s">
        <v>12</v>
      </c>
      <c r="G9" s="14">
        <v>50</v>
      </c>
      <c r="H9" s="15">
        <v>3</v>
      </c>
      <c r="I9" s="155" t="s">
        <v>11</v>
      </c>
      <c r="J9" s="156">
        <f t="shared" si="1"/>
        <v>3.0000000000000001E-3</v>
      </c>
      <c r="K9" s="157" t="s">
        <v>12</v>
      </c>
    </row>
    <row r="10" spans="2:11">
      <c r="B10" s="14">
        <v>80</v>
      </c>
      <c r="C10" s="15">
        <v>3</v>
      </c>
      <c r="D10" s="155" t="s">
        <v>11</v>
      </c>
      <c r="E10" s="156">
        <f t="shared" si="0"/>
        <v>3.0000000000000001E-3</v>
      </c>
      <c r="F10" s="157" t="s">
        <v>12</v>
      </c>
      <c r="G10" s="14">
        <v>80</v>
      </c>
      <c r="H10" s="15">
        <v>3</v>
      </c>
      <c r="I10" s="155" t="s">
        <v>11</v>
      </c>
      <c r="J10" s="156">
        <f t="shared" si="1"/>
        <v>3.0000000000000001E-3</v>
      </c>
      <c r="K10" s="157" t="s">
        <v>12</v>
      </c>
    </row>
    <row r="11" spans="2:11">
      <c r="B11" s="14">
        <v>100</v>
      </c>
      <c r="C11" s="15">
        <v>3</v>
      </c>
      <c r="D11" s="155" t="s">
        <v>11</v>
      </c>
      <c r="E11" s="156">
        <f t="shared" si="0"/>
        <v>3.0000000000000001E-3</v>
      </c>
      <c r="F11" s="157" t="s">
        <v>12</v>
      </c>
      <c r="G11" s="14">
        <v>100</v>
      </c>
      <c r="H11" s="15">
        <v>3</v>
      </c>
      <c r="I11" s="155" t="s">
        <v>11</v>
      </c>
      <c r="J11" s="156">
        <f t="shared" si="1"/>
        <v>3.0000000000000001E-3</v>
      </c>
      <c r="K11" s="157" t="s">
        <v>12</v>
      </c>
    </row>
    <row r="12" spans="2:11">
      <c r="B12" s="14">
        <v>150</v>
      </c>
      <c r="C12" s="15">
        <v>3</v>
      </c>
      <c r="D12" s="155" t="s">
        <v>11</v>
      </c>
      <c r="E12" s="156">
        <f t="shared" si="0"/>
        <v>3.0000000000000001E-3</v>
      </c>
      <c r="F12" s="157" t="s">
        <v>12</v>
      </c>
      <c r="G12" s="14">
        <v>150</v>
      </c>
      <c r="H12" s="15">
        <v>3</v>
      </c>
      <c r="I12" s="155" t="s">
        <v>11</v>
      </c>
      <c r="J12" s="156">
        <f t="shared" si="1"/>
        <v>3.0000000000000001E-3</v>
      </c>
      <c r="K12" s="157" t="s">
        <v>12</v>
      </c>
    </row>
    <row r="13" spans="2:11">
      <c r="B13" s="14">
        <v>200</v>
      </c>
      <c r="C13" s="15">
        <v>3</v>
      </c>
      <c r="D13" s="155" t="s">
        <v>11</v>
      </c>
      <c r="E13" s="156">
        <f t="shared" si="0"/>
        <v>3.0000000000000001E-3</v>
      </c>
      <c r="F13" s="157" t="s">
        <v>12</v>
      </c>
      <c r="G13" s="14">
        <v>200</v>
      </c>
      <c r="H13" s="15">
        <v>3</v>
      </c>
      <c r="I13" s="155" t="s">
        <v>11</v>
      </c>
      <c r="J13" s="156">
        <f t="shared" si="1"/>
        <v>3.0000000000000001E-3</v>
      </c>
      <c r="K13" s="157" t="s">
        <v>12</v>
      </c>
    </row>
    <row r="14" spans="2:11">
      <c r="B14" s="14">
        <v>250</v>
      </c>
      <c r="C14" s="15">
        <v>3</v>
      </c>
      <c r="D14" s="158" t="s">
        <v>11</v>
      </c>
      <c r="E14" s="156">
        <f t="shared" si="0"/>
        <v>3.0000000000000001E-3</v>
      </c>
      <c r="F14" s="157" t="s">
        <v>12</v>
      </c>
      <c r="G14" s="159"/>
      <c r="H14" s="160"/>
      <c r="I14" s="160"/>
      <c r="J14" s="161"/>
      <c r="K14" s="162"/>
    </row>
    <row r="15" spans="2:11">
      <c r="B15" s="14">
        <v>300</v>
      </c>
      <c r="C15" s="15">
        <v>3</v>
      </c>
      <c r="D15" s="158" t="s">
        <v>11</v>
      </c>
      <c r="E15" s="156">
        <f t="shared" si="0"/>
        <v>3.0000000000000001E-3</v>
      </c>
      <c r="F15" s="157" t="s">
        <v>12</v>
      </c>
      <c r="G15" s="163"/>
      <c r="H15" s="164"/>
      <c r="I15" s="164"/>
      <c r="J15" s="165"/>
      <c r="K15" s="166"/>
    </row>
  </sheetData>
  <mergeCells count="6">
    <mergeCell ref="B3:F3"/>
    <mergeCell ref="G3:K3"/>
    <mergeCell ref="B4:F4"/>
    <mergeCell ref="G4:K4"/>
    <mergeCell ref="B1:K1"/>
    <mergeCell ref="B2:K2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</vt:lpstr>
      <vt:lpstr>Cert of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ภควดี ลักษมีวงศ์</cp:lastModifiedBy>
  <cp:lastPrinted>2016-08-13T02:16:13Z</cp:lastPrinted>
  <dcterms:created xsi:type="dcterms:W3CDTF">2013-11-02T07:33:54Z</dcterms:created>
  <dcterms:modified xsi:type="dcterms:W3CDTF">2017-08-23T15:22:53Z</dcterms:modified>
</cp:coreProperties>
</file>