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0" yWindow="540" windowWidth="15195" windowHeight="8280" tabRatio="696" activeTab="4"/>
  </bookViews>
  <sheets>
    <sheet name="Data Record" sheetId="42" r:id="rId1"/>
    <sheet name="Certificate" sheetId="23" r:id="rId2"/>
    <sheet name="Report" sheetId="39" r:id="rId3"/>
    <sheet name="Result" sheetId="24" r:id="rId4"/>
    <sheet name="Uncertainty Budget" sheetId="43" r:id="rId5"/>
    <sheet name="Cert of STD" sheetId="41" r:id="rId6"/>
  </sheets>
  <definedNames>
    <definedName name="_xlnm.Print_Area" localSheetId="1">Certificate!$A$1:$W$43</definedName>
    <definedName name="_xlnm.Print_Area" localSheetId="0">'Data Record'!$A$1:$Z$38</definedName>
    <definedName name="_xlnm.Print_Area" localSheetId="2">Report!$A$1:$V$16</definedName>
    <definedName name="_xlnm.Print_Area" localSheetId="3">Result!$A$1:$V$20</definedName>
  </definedNames>
  <calcPr calcId="162913"/>
</workbook>
</file>

<file path=xl/calcChain.xml><?xml version="1.0" encoding="utf-8"?>
<calcChain xmlns="http://schemas.openxmlformats.org/spreadsheetml/2006/main">
  <c r="O8" i="43" l="1"/>
  <c r="O9" i="43"/>
  <c r="O10" i="43"/>
  <c r="O11" i="43"/>
  <c r="O7" i="43"/>
  <c r="N8" i="43"/>
  <c r="N9" i="43"/>
  <c r="N10" i="43"/>
  <c r="N11" i="43"/>
  <c r="N7" i="43"/>
  <c r="X19" i="42" l="1"/>
  <c r="X23" i="42"/>
  <c r="X27" i="42"/>
  <c r="X31" i="42"/>
  <c r="X15" i="42"/>
  <c r="R19" i="42" l="1"/>
  <c r="R23" i="42"/>
  <c r="R27" i="42"/>
  <c r="R31" i="42"/>
  <c r="R15" i="42"/>
  <c r="J19" i="23" l="1"/>
  <c r="J20" i="23" s="1"/>
  <c r="J18" i="23"/>
  <c r="J16" i="23"/>
  <c r="J15" i="23"/>
  <c r="J14" i="23"/>
  <c r="J13" i="23"/>
  <c r="J12" i="23"/>
  <c r="J7" i="23"/>
  <c r="J5" i="23"/>
  <c r="H5" i="39" s="1"/>
  <c r="G5" i="24" s="1"/>
  <c r="H11" i="24"/>
  <c r="D14" i="24"/>
  <c r="D13" i="24"/>
  <c r="D12" i="24"/>
  <c r="D11" i="24"/>
  <c r="D10" i="24"/>
  <c r="J8" i="43"/>
  <c r="J9" i="43" s="1"/>
  <c r="J7" i="43"/>
  <c r="K7" i="43"/>
  <c r="F7" i="43"/>
  <c r="B11" i="43"/>
  <c r="B10" i="43"/>
  <c r="B9" i="43"/>
  <c r="H9" i="43" s="1"/>
  <c r="I9" i="43" s="1"/>
  <c r="B8" i="43"/>
  <c r="H8" i="43"/>
  <c r="I8" i="43" s="1"/>
  <c r="B7" i="43"/>
  <c r="H7" i="43" s="1"/>
  <c r="I7" i="43" s="1"/>
  <c r="D11" i="43"/>
  <c r="E11" i="43" s="1"/>
  <c r="H14" i="24"/>
  <c r="D10" i="43"/>
  <c r="E10" i="43" s="1"/>
  <c r="U27" i="42"/>
  <c r="L13" i="24" s="1"/>
  <c r="D9" i="43"/>
  <c r="E9" i="43" s="1"/>
  <c r="H12" i="24"/>
  <c r="D8" i="43"/>
  <c r="E8" i="43" s="1"/>
  <c r="U19" i="42"/>
  <c r="L11" i="24" s="1"/>
  <c r="D7" i="43"/>
  <c r="E7" i="43" s="1"/>
  <c r="U15" i="42"/>
  <c r="L10" i="24" s="1"/>
  <c r="H10" i="24"/>
  <c r="H11" i="43"/>
  <c r="I11" i="43" s="1"/>
  <c r="H10" i="43"/>
  <c r="I10" i="43"/>
  <c r="K8" i="43"/>
  <c r="G7" i="43"/>
  <c r="E18" i="41"/>
  <c r="E17" i="41"/>
  <c r="K16" i="41"/>
  <c r="E16" i="41"/>
  <c r="K15" i="41"/>
  <c r="E15" i="41"/>
  <c r="K14" i="41"/>
  <c r="E14" i="41"/>
  <c r="K13" i="41"/>
  <c r="E13" i="41"/>
  <c r="K12" i="41"/>
  <c r="E12" i="41"/>
  <c r="K11" i="41"/>
  <c r="E11" i="41"/>
  <c r="K10" i="41"/>
  <c r="E10" i="41"/>
  <c r="F11" i="43" s="1"/>
  <c r="G11" i="43" s="1"/>
  <c r="K9" i="41"/>
  <c r="E9" i="41"/>
  <c r="F8" i="43" s="1"/>
  <c r="G8" i="43" s="1"/>
  <c r="K8" i="41"/>
  <c r="E8" i="41"/>
  <c r="P39" i="23"/>
  <c r="M8" i="43" l="1"/>
  <c r="L8" i="43"/>
  <c r="M9" i="43"/>
  <c r="M10" i="43"/>
  <c r="M11" i="43"/>
  <c r="J10" i="43"/>
  <c r="K9" i="43"/>
  <c r="L9" i="43" s="1"/>
  <c r="M7" i="43"/>
  <c r="L7" i="43"/>
  <c r="H13" i="24"/>
  <c r="F38" i="23"/>
  <c r="U23" i="42"/>
  <c r="L12" i="24" s="1"/>
  <c r="U31" i="42"/>
  <c r="L14" i="24" s="1"/>
  <c r="F9" i="43"/>
  <c r="G9" i="43" s="1"/>
  <c r="F10" i="43"/>
  <c r="G10" i="43" s="1"/>
  <c r="P9" i="43" l="1"/>
  <c r="P12" i="24" s="1"/>
  <c r="P7" i="43"/>
  <c r="P10" i="24" s="1"/>
  <c r="P8" i="43"/>
  <c r="P11" i="24" s="1"/>
  <c r="J11" i="43"/>
  <c r="K11" i="43" s="1"/>
  <c r="L11" i="43" s="1"/>
  <c r="K10" i="43"/>
  <c r="L10" i="43" s="1"/>
  <c r="P10" i="43" l="1"/>
  <c r="P13" i="24" s="1"/>
  <c r="P11" i="43"/>
  <c r="P14" i="24" s="1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3D Vision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<sst xmlns="http://schemas.openxmlformats.org/spreadsheetml/2006/main" count="217" uniqueCount="120">
  <si>
    <t>Serial No.</t>
  </si>
  <si>
    <t>Model</t>
  </si>
  <si>
    <t>Customer</t>
  </si>
  <si>
    <t>Manufacturer</t>
  </si>
  <si>
    <t>Environmental Conditions</t>
  </si>
  <si>
    <t>Received Date</t>
  </si>
  <si>
    <t>Calibration Date</t>
  </si>
  <si>
    <t>Certificate No.</t>
  </si>
  <si>
    <t>Location of Calibration</t>
  </si>
  <si>
    <t>Ambient Temperature</t>
  </si>
  <si>
    <t>Relative Humidity</t>
  </si>
  <si>
    <t>Authorized Signatory</t>
  </si>
  <si>
    <t>Certificate of Calibration</t>
  </si>
  <si>
    <t>Certificate Number</t>
  </si>
  <si>
    <t>:</t>
  </si>
  <si>
    <t>Equipment Name</t>
  </si>
  <si>
    <t>Serial Number</t>
  </si>
  <si>
    <t>ID. Number</t>
  </si>
  <si>
    <t>Due. Date</t>
  </si>
  <si>
    <t>This certification is traceable to the International System of Unit maintained at :</t>
  </si>
  <si>
    <t>-The National Institute of Metrology ( Thailand ), NIMT.</t>
  </si>
  <si>
    <t>Method of Calibration</t>
  </si>
  <si>
    <t>Approved by  :</t>
  </si>
  <si>
    <t>Result of Calibration</t>
  </si>
  <si>
    <t>Certificate No. :</t>
  </si>
  <si>
    <t>In Lab</t>
  </si>
  <si>
    <t>Measurement Uncertainty</t>
  </si>
  <si>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</si>
  <si>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</si>
  <si>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</si>
  <si>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</si>
  <si>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</si>
  <si>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</si>
  <si>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</si>
  <si>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</si>
  <si>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t>Certificate Report</t>
  </si>
  <si>
    <t>Traceability</t>
  </si>
  <si>
    <t xml:space="preserve">The reported uncertainty of measurement is the expanded uncertainty obtained by multiplying the </t>
  </si>
  <si>
    <t>- End of Certificate -</t>
  </si>
  <si>
    <t>SP METROLOGY SYSTEM THAILAND</t>
  </si>
  <si>
    <t>Receive Date :</t>
  </si>
  <si>
    <t>Calibration Date :</t>
  </si>
  <si>
    <t>Temp &amp; Humiduty :</t>
  </si>
  <si>
    <t>%RH</t>
  </si>
  <si>
    <t>On Site</t>
  </si>
  <si>
    <t>Customer Name :</t>
  </si>
  <si>
    <t>Manufacturer :</t>
  </si>
  <si>
    <t>Serial No. :</t>
  </si>
  <si>
    <t>ID No :</t>
  </si>
  <si>
    <t>Average</t>
  </si>
  <si>
    <t>Calibrated By :</t>
  </si>
  <si>
    <t>Mr. Vichan Ananta</t>
  </si>
  <si>
    <t>Mr.Kittikorn Kingmali</t>
  </si>
  <si>
    <t>Ms. Arunkamon Raramanus</t>
  </si>
  <si>
    <t>SP METROLOGY SYSTEM (THAILAND) CO.,LTD.</t>
  </si>
  <si>
    <t>Recommended Due Date</t>
  </si>
  <si>
    <t>± 1 °C</t>
  </si>
  <si>
    <t>± 15 %</t>
  </si>
  <si>
    <t>In-Lab</t>
  </si>
  <si>
    <t>Date of Issue :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</si>
  <si>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</si>
  <si>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Standard Reading</t>
  </si>
  <si>
    <t>Error</t>
  </si>
  <si>
    <t>Referance Standard :</t>
  </si>
  <si>
    <t xml:space="preserve">Page </t>
  </si>
  <si>
    <t>of</t>
  </si>
  <si>
    <t xml:space="preserve">Equipment Name </t>
  </si>
  <si>
    <t>Location</t>
  </si>
  <si>
    <t>Equipment Name :</t>
  </si>
  <si>
    <t>Model :</t>
  </si>
  <si>
    <t>Overall Inspection</t>
  </si>
  <si>
    <t>Good</t>
  </si>
  <si>
    <t>Not Good</t>
  </si>
  <si>
    <t>Due Date :</t>
  </si>
  <si>
    <t>Mr.Chainarong  Matchayamat</t>
  </si>
  <si>
    <r>
      <t>Page :</t>
    </r>
    <r>
      <rPr>
        <sz val="10"/>
        <rFont val="Gulim"/>
        <family val="2"/>
      </rPr>
      <t xml:space="preserve"> 1 of 3</t>
    </r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</si>
  <si>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</si>
  <si>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</si>
  <si>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</si>
  <si>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</si>
  <si>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</si>
  <si>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</si>
  <si>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 xml:space="preserve">SP Metrology System (Thailand). </t>
  </si>
  <si>
    <r>
      <t>Calibrated by :</t>
    </r>
    <r>
      <rPr>
        <sz val="10"/>
        <rFont val="Gulim"/>
        <family val="2"/>
      </rPr>
      <t xml:space="preserve"> </t>
    </r>
  </si>
  <si>
    <t>Radius Gauge</t>
  </si>
  <si>
    <t>1/5L</t>
  </si>
  <si>
    <t>2/5L</t>
  </si>
  <si>
    <t>4/5L</t>
  </si>
  <si>
    <t>3/5L</t>
  </si>
  <si>
    <t>Uncertainty Budget of Radius Gauge</t>
  </si>
  <si>
    <t>Uncert of 3D Vision</t>
  </si>
  <si>
    <t xml:space="preserve">Resolution of 3D Vision </t>
  </si>
  <si>
    <t>Certificate of Calibration (3D)</t>
  </si>
  <si>
    <t>SP-SD-005</t>
  </si>
  <si>
    <t>X - Axis</t>
  </si>
  <si>
    <t>Y - Axis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</si>
  <si>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</si>
  <si>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</si>
  <si>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</si>
  <si>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</si>
  <si>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(µm)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</si>
  <si>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</si>
  <si>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</si>
  <si>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3D Vision Measuring Machine</t>
  </si>
  <si>
    <t>D3020-T</t>
  </si>
  <si>
    <t>MTO 150453-1</t>
  </si>
  <si>
    <r>
      <t xml:space="preserve">   Page :</t>
    </r>
    <r>
      <rPr>
        <sz val="10"/>
        <rFont val="Gulim"/>
        <family val="2"/>
      </rPr>
      <t xml:space="preserve"> 3 of 3</t>
    </r>
  </si>
  <si>
    <t>Unit :</t>
  </si>
  <si>
    <t>Positions</t>
  </si>
  <si>
    <t>Nominal 
Value</t>
  </si>
  <si>
    <t>SPR15120012-1</t>
  </si>
  <si>
    <t>Mitutoyo</t>
  </si>
  <si>
    <t>X1</t>
  </si>
  <si>
    <t>X2</t>
  </si>
  <si>
    <t>X3</t>
  </si>
  <si>
    <t>X4</t>
  </si>
  <si>
    <t>STD 
Reading</t>
  </si>
  <si>
    <t>Uncertainty 
( ±  ) µm</t>
  </si>
  <si>
    <t xml:space="preserve">     standard uncertainty with the coverage factor k = 2.00, providing a level of confidence approximately 95 %</t>
  </si>
  <si>
    <r>
      <rPr>
        <vertAlign val="superscript"/>
        <sz val="10"/>
        <color indexed="8"/>
        <rFont val="Arial"/>
        <family val="2"/>
        <charset val="222"/>
      </rPr>
      <t>o</t>
    </r>
    <r>
      <rPr>
        <sz val="10"/>
        <color indexed="8"/>
        <rFont val="Arial"/>
        <family val="2"/>
        <charset val="22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</si>
</sst>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0.000"/>
    <numFmt numFmtId="166" formatCode="0.0000"/>
    <numFmt numFmtId="167" formatCode="0.00000"/>
    <numFmt numFmtId="168" formatCode="[$-1010409]d\ mmmm\ yyyy;@"/>
    <numFmt numFmtId="169" formatCode="dd\ mmmm\ yyyy"/>
    <numFmt numFmtId="170" formatCode="[$-809]dd\ mmmm\ yyyy;@"/>
    <numFmt numFmtId="171" formatCode="0.000000"/>
    <numFmt numFmtId="172" formatCode="0.0E+00"/>
    <numFmt numFmtId="173" formatCode="0.0000000"/>
    <numFmt numFmtId="174" formatCode="[$-409]d\-mmm\-yyyy;@"/>
    <numFmt numFmtId="175" formatCode="[$-409]d\-mmm\-yy;@"/>
    <numFmt numFmtId="176" formatCode="[$-409]dd\-mmm\-yy;@"/>
  </numFmts>
  <fonts count="75">
    <font>
      <sz val="10"/>
      <name val="Arial"/>
      <charset val="222"/>
    </font>
    <font>
      <sz val="14"/>
      <name val="Cordia New"/>
      <family val="2"/>
    </font>
    <font>
      <sz val="12"/>
      <name val="Times New Roman"/>
      <family val="1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Gulim"/>
      <family val="2"/>
    </font>
    <font>
      <b/>
      <sz val="22"/>
      <name val="Gulim"/>
      <family val="2"/>
    </font>
    <font>
      <b/>
      <sz val="12"/>
      <name val="Gulim"/>
      <family val="2"/>
    </font>
    <font>
      <sz val="9"/>
      <name val="Gulim"/>
      <family val="2"/>
    </font>
    <font>
      <b/>
      <sz val="11"/>
      <name val="Gulim"/>
      <family val="2"/>
    </font>
    <font>
      <sz val="11"/>
      <name val="Gulim"/>
      <family val="2"/>
    </font>
    <font>
      <sz val="12"/>
      <name val="Shruti"/>
      <family val="2"/>
    </font>
    <font>
      <sz val="10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1"/>
      <name val="Gill Sans MT"/>
      <family val="2"/>
    </font>
    <font>
      <sz val="9"/>
      <name val="Arial"/>
      <family val="2"/>
    </font>
    <font>
      <b/>
      <sz val="9"/>
      <name val="Arial"/>
      <family val="2"/>
    </font>
    <font>
      <sz val="18"/>
      <name val="Angsana New"/>
      <family val="1"/>
    </font>
    <font>
      <sz val="9"/>
      <color indexed="10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12"/>
      <name val="Cordia New"/>
      <family val="2"/>
    </font>
    <font>
      <b/>
      <sz val="26"/>
      <name val="Gulim"/>
      <family val="2"/>
    </font>
    <font>
      <b/>
      <sz val="18"/>
      <name val="Arial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sz val="18"/>
      <name val="Gulim"/>
      <family val="2"/>
    </font>
    <font>
      <sz val="11"/>
      <color theme="1"/>
      <name val="Calibri"/>
      <family val="2"/>
      <charset val="222"/>
      <scheme val="minor"/>
    </font>
    <font>
      <sz val="12"/>
      <color theme="0"/>
      <name val="Times New Roman"/>
      <family val="1"/>
    </font>
    <font>
      <sz val="10"/>
      <color theme="0"/>
      <name val="Gulim"/>
      <family val="2"/>
    </font>
    <font>
      <sz val="12"/>
      <color theme="0"/>
      <name val="Gulim"/>
      <family val="2"/>
    </font>
    <font>
      <sz val="9"/>
      <color theme="0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b/>
      <sz val="10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vertAlign val="superscript"/>
      <sz val="10"/>
      <color indexed="8"/>
      <name val="Arial"/>
      <family val="2"/>
      <charset val="222"/>
    </font>
    <font>
      <sz val="10"/>
      <color indexed="8"/>
      <name val="Arial"/>
      <family val="2"/>
      <charset val="222"/>
    </font>
    <font>
      <sz val="14"/>
      <color rgb="FF0070C0"/>
      <name val="Cordia New"/>
      <family val="2"/>
    </font>
    <font>
      <sz val="10"/>
      <name val="Gulim"/>
      <family val="2"/>
    </font>
    <font>
      <sz val="9"/>
      <name val="Gulim"/>
      <family val="2"/>
    </font>
    <font>
      <sz val="16"/>
      <color theme="1"/>
      <name val="Cordia New"/>
      <family val="2"/>
    </font>
    <font>
      <b/>
      <sz val="16"/>
      <name val="Cordia New"/>
      <family val="2"/>
    </font>
    <font>
      <sz val="12"/>
      <color theme="1"/>
      <name val="Cordia New"/>
      <family val="2"/>
    </font>
    <font>
      <sz val="10"/>
      <color rgb="FFFF0000"/>
      <name val="Gulim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1" fillId="0" borderId="0"/>
    <xf numFmtId="0" fontId="45" fillId="0" borderId="0"/>
    <xf numFmtId="0" fontId="45" fillId="0" borderId="0"/>
    <xf numFmtId="0" fontId="1" fillId="0" borderId="0"/>
  </cellStyleXfs>
  <cellXfs count="382">
    <xf numFmtId="0" fontId="0" fillId="0" borderId="0" xfId="0"/>
    <xf numFmtId="0" fontId="6" fillId="0" borderId="0" xfId="8" applyFont="1" applyAlignment="1">
      <alignment vertical="center"/>
    </xf>
    <xf numFmtId="0" fontId="8" fillId="0" borderId="0" xfId="8" applyFont="1" applyBorder="1" applyAlignment="1">
      <alignment vertical="center"/>
    </xf>
    <xf numFmtId="0" fontId="6" fillId="0" borderId="0" xfId="8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4" applyFont="1" applyBorder="1" applyAlignment="1">
      <alignment horizontal="left" vertical="center"/>
    </xf>
    <xf numFmtId="0" fontId="6" fillId="0" borderId="0" xfId="8" applyFont="1" applyAlignment="1">
      <alignment horizontal="left" vertical="center"/>
    </xf>
    <xf numFmtId="0" fontId="6" fillId="0" borderId="0" xfId="8" applyFont="1" applyBorder="1" applyAlignment="1">
      <alignment horizontal="left" vertical="center"/>
    </xf>
    <xf numFmtId="0" fontId="6" fillId="0" borderId="0" xfId="3" applyFont="1" applyAlignment="1">
      <alignment vertical="center"/>
    </xf>
    <xf numFmtId="0" fontId="6" fillId="0" borderId="0" xfId="4" applyFont="1" applyBorder="1" applyAlignment="1">
      <alignment vertical="center"/>
    </xf>
    <xf numFmtId="0" fontId="6" fillId="0" borderId="0" xfId="3" applyFont="1"/>
    <xf numFmtId="0" fontId="7" fillId="0" borderId="0" xfId="8" applyFont="1" applyAlignment="1">
      <alignment horizontal="center" vertical="center"/>
    </xf>
    <xf numFmtId="0" fontId="12" fillId="0" borderId="0" xfId="8" applyFont="1" applyAlignment="1">
      <alignment vertical="center"/>
    </xf>
    <xf numFmtId="0" fontId="11" fillId="0" borderId="0" xfId="8" applyFont="1" applyAlignment="1">
      <alignment vertical="center"/>
    </xf>
    <xf numFmtId="0" fontId="10" fillId="0" borderId="0" xfId="8" applyFont="1" applyBorder="1" applyAlignment="1">
      <alignment vertical="center"/>
    </xf>
    <xf numFmtId="0" fontId="10" fillId="0" borderId="0" xfId="8" applyFont="1" applyAlignment="1">
      <alignment vertical="center"/>
    </xf>
    <xf numFmtId="0" fontId="13" fillId="0" borderId="0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0" fillId="0" borderId="0" xfId="8" applyFont="1" applyBorder="1" applyAlignment="1">
      <alignment horizontal="center" vertical="center"/>
    </xf>
    <xf numFmtId="0" fontId="10" fillId="0" borderId="0" xfId="3" applyFont="1" applyBorder="1" applyAlignment="1">
      <alignment vertical="center"/>
    </xf>
    <xf numFmtId="0" fontId="13" fillId="0" borderId="0" xfId="3" applyFont="1" applyBorder="1" applyAlignment="1">
      <alignment vertical="center"/>
    </xf>
    <xf numFmtId="0" fontId="15" fillId="0" borderId="0" xfId="14" applyFont="1" applyBorder="1" applyAlignment="1">
      <alignment horizontal="left" vertical="center"/>
    </xf>
    <xf numFmtId="0" fontId="11" fillId="0" borderId="0" xfId="14" applyFont="1" applyBorder="1" applyAlignment="1">
      <alignment horizontal="left" vertical="center"/>
    </xf>
    <xf numFmtId="0" fontId="11" fillId="0" borderId="0" xfId="8" applyFont="1" applyBorder="1" applyAlignment="1">
      <alignment vertical="center"/>
    </xf>
    <xf numFmtId="0" fontId="10" fillId="0" borderId="1" xfId="8" applyFont="1" applyBorder="1" applyAlignment="1">
      <alignment vertical="center"/>
    </xf>
    <xf numFmtId="0" fontId="10" fillId="0" borderId="1" xfId="8" applyFont="1" applyBorder="1" applyAlignment="1">
      <alignment horizontal="center" vertical="center"/>
    </xf>
    <xf numFmtId="0" fontId="16" fillId="0" borderId="1" xfId="8" applyFont="1" applyBorder="1" applyAlignment="1">
      <alignment vertical="center"/>
    </xf>
    <xf numFmtId="0" fontId="13" fillId="0" borderId="1" xfId="8" applyFont="1" applyBorder="1" applyAlignment="1">
      <alignment vertical="center"/>
    </xf>
    <xf numFmtId="0" fontId="11" fillId="0" borderId="1" xfId="8" applyFont="1" applyBorder="1" applyAlignment="1">
      <alignment vertical="center"/>
    </xf>
    <xf numFmtId="164" fontId="6" fillId="0" borderId="0" xfId="1" applyFont="1" applyFill="1" applyBorder="1" applyAlignment="1" applyProtection="1">
      <alignment vertical="center"/>
      <protection locked="0"/>
    </xf>
    <xf numFmtId="0" fontId="10" fillId="0" borderId="0" xfId="3" applyFont="1" applyBorder="1" applyAlignment="1">
      <alignment horizontal="center" vertical="center"/>
    </xf>
    <xf numFmtId="0" fontId="13" fillId="0" borderId="0" xfId="14" applyFont="1" applyBorder="1" applyAlignment="1">
      <alignment horizontal="left" vertical="center"/>
    </xf>
    <xf numFmtId="0" fontId="11" fillId="0" borderId="0" xfId="3" applyFont="1" applyBorder="1" applyAlignment="1">
      <alignment vertical="center"/>
    </xf>
    <xf numFmtId="0" fontId="10" fillId="0" borderId="0" xfId="3" applyFont="1" applyBorder="1" applyAlignment="1">
      <alignment horizontal="left" vertical="center"/>
    </xf>
    <xf numFmtId="1" fontId="14" fillId="0" borderId="0" xfId="3" applyNumberFormat="1" applyFont="1" applyBorder="1" applyAlignment="1">
      <alignment horizontal="left" vertical="center"/>
    </xf>
    <xf numFmtId="0" fontId="10" fillId="0" borderId="0" xfId="8" applyFont="1" applyAlignment="1">
      <alignment horizontal="left" vertical="center"/>
    </xf>
    <xf numFmtId="0" fontId="16" fillId="0" borderId="0" xfId="8" applyFont="1" applyAlignment="1">
      <alignment vertical="center"/>
    </xf>
    <xf numFmtId="0" fontId="16" fillId="0" borderId="0" xfId="3" applyFont="1" applyBorder="1" applyAlignment="1">
      <alignment vertical="center"/>
    </xf>
    <xf numFmtId="0" fontId="13" fillId="0" borderId="0" xfId="8" applyFont="1" applyAlignment="1">
      <alignment horizontal="center" vertical="center"/>
    </xf>
    <xf numFmtId="0" fontId="17" fillId="0" borderId="0" xfId="8" applyFont="1" applyAlignment="1">
      <alignment vertical="center"/>
    </xf>
    <xf numFmtId="0" fontId="17" fillId="0" borderId="0" xfId="8" applyFont="1" applyBorder="1" applyAlignment="1">
      <alignment vertical="center"/>
    </xf>
    <xf numFmtId="0" fontId="13" fillId="0" borderId="0" xfId="8" applyFont="1" applyBorder="1" applyAlignment="1">
      <alignment horizontal="center" vertical="center"/>
    </xf>
    <xf numFmtId="0" fontId="13" fillId="0" borderId="0" xfId="8" quotePrefix="1" applyFont="1" applyAlignment="1">
      <alignment vertical="center"/>
    </xf>
    <xf numFmtId="0" fontId="11" fillId="0" borderId="0" xfId="8" applyFont="1" applyAlignment="1">
      <alignment horizontal="right" vertical="center"/>
    </xf>
    <xf numFmtId="0" fontId="13" fillId="0" borderId="0" xfId="3" applyNumberFormat="1" applyFont="1" applyBorder="1" applyAlignment="1">
      <alignment vertical="center"/>
    </xf>
    <xf numFmtId="0" fontId="13" fillId="0" borderId="0" xfId="3" applyNumberFormat="1" applyFont="1" applyAlignment="1">
      <alignment vertical="center"/>
    </xf>
    <xf numFmtId="0" fontId="14" fillId="0" borderId="0" xfId="3" applyNumberFormat="1" applyFont="1" applyBorder="1" applyAlignment="1">
      <alignment vertical="center"/>
    </xf>
    <xf numFmtId="0" fontId="2" fillId="0" borderId="0" xfId="3" applyFont="1"/>
    <xf numFmtId="0" fontId="2" fillId="0" borderId="0" xfId="7" applyFont="1" applyAlignment="1">
      <alignment horizontal="left" vertical="center"/>
    </xf>
    <xf numFmtId="0" fontId="2" fillId="0" borderId="0" xfId="3" applyFont="1" applyAlignment="1">
      <alignment vertical="center"/>
    </xf>
    <xf numFmtId="0" fontId="2" fillId="0" borderId="0" xfId="3" applyFont="1" applyAlignment="1"/>
    <xf numFmtId="0" fontId="5" fillId="0" borderId="0" xfId="7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0" borderId="0" xfId="8" applyFont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47" fillId="0" borderId="0" xfId="0" applyFont="1" applyBorder="1" applyAlignment="1">
      <alignment vertical="center"/>
    </xf>
    <xf numFmtId="0" fontId="46" fillId="0" borderId="0" xfId="3" applyFont="1" applyBorder="1" applyAlignment="1">
      <alignment vertical="center"/>
    </xf>
    <xf numFmtId="0" fontId="46" fillId="0" borderId="0" xfId="3" applyFont="1" applyBorder="1"/>
    <xf numFmtId="0" fontId="48" fillId="0" borderId="0" xfId="3" applyFont="1" applyBorder="1" applyAlignment="1">
      <alignment vertical="center"/>
    </xf>
    <xf numFmtId="0" fontId="49" fillId="0" borderId="0" xfId="3" applyFont="1" applyBorder="1"/>
    <xf numFmtId="0" fontId="49" fillId="0" borderId="0" xfId="3" applyFont="1" applyBorder="1" applyAlignment="1">
      <alignment vertical="center"/>
    </xf>
    <xf numFmtId="0" fontId="48" fillId="0" borderId="0" xfId="3" applyFont="1" applyBorder="1"/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0" borderId="0" xfId="13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0" fontId="21" fillId="2" borderId="0" xfId="0" applyFont="1" applyFill="1" applyAlignment="1">
      <alignment horizontal="center" vertical="center"/>
    </xf>
    <xf numFmtId="0" fontId="20" fillId="2" borderId="0" xfId="13" applyFont="1" applyFill="1" applyAlignment="1">
      <alignment horizontal="center" vertical="center"/>
    </xf>
    <xf numFmtId="0" fontId="22" fillId="0" borderId="0" xfId="13" applyFont="1" applyAlignment="1" applyProtection="1">
      <alignment horizontal="center" vertical="center"/>
      <protection locked="0"/>
    </xf>
    <xf numFmtId="0" fontId="23" fillId="3" borderId="2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2" fontId="23" fillId="5" borderId="2" xfId="0" applyNumberFormat="1" applyFont="1" applyFill="1" applyBorder="1" applyAlignment="1">
      <alignment horizontal="center" vertical="center"/>
    </xf>
    <xf numFmtId="167" fontId="23" fillId="5" borderId="2" xfId="0" applyNumberFormat="1" applyFont="1" applyFill="1" applyBorder="1" applyAlignment="1">
      <alignment horizontal="center" vertical="center"/>
    </xf>
    <xf numFmtId="173" fontId="23" fillId="5" borderId="2" xfId="0" applyNumberFormat="1" applyFont="1" applyFill="1" applyBorder="1" applyAlignment="1">
      <alignment horizontal="center" vertical="center"/>
    </xf>
    <xf numFmtId="166" fontId="23" fillId="5" borderId="4" xfId="0" applyNumberFormat="1" applyFont="1" applyFill="1" applyBorder="1" applyAlignment="1">
      <alignment horizontal="center" vertical="center"/>
    </xf>
    <xf numFmtId="172" fontId="23" fillId="5" borderId="4" xfId="0" applyNumberFormat="1" applyFont="1" applyFill="1" applyBorder="1" applyAlignment="1">
      <alignment horizontal="center" vertical="center"/>
    </xf>
    <xf numFmtId="165" fontId="18" fillId="5" borderId="5" xfId="0" applyNumberFormat="1" applyFont="1" applyFill="1" applyBorder="1" applyAlignment="1">
      <alignment vertical="center"/>
    </xf>
    <xf numFmtId="165" fontId="18" fillId="5" borderId="0" xfId="0" applyNumberFormat="1" applyFont="1" applyFill="1" applyBorder="1" applyAlignment="1">
      <alignment vertical="center"/>
    </xf>
    <xf numFmtId="0" fontId="26" fillId="2" borderId="0" xfId="0" applyFont="1" applyFill="1" applyAlignment="1">
      <alignment horizontal="center" vertical="center"/>
    </xf>
    <xf numFmtId="165" fontId="27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50" fillId="5" borderId="0" xfId="6" applyFont="1" applyFill="1" applyBorder="1" applyAlignment="1">
      <alignment horizontal="center" vertical="center"/>
    </xf>
    <xf numFmtId="165" fontId="13" fillId="5" borderId="0" xfId="6" applyNumberFormat="1" applyFont="1" applyFill="1" applyBorder="1" applyAlignment="1">
      <alignment horizontal="center" vertical="center"/>
    </xf>
    <xf numFmtId="0" fontId="51" fillId="5" borderId="0" xfId="6" applyFont="1" applyFill="1" applyBorder="1" applyAlignment="1">
      <alignment horizontal="center" vertical="center"/>
    </xf>
    <xf numFmtId="2" fontId="13" fillId="5" borderId="0" xfId="6" applyNumberFormat="1" applyFont="1" applyFill="1" applyBorder="1" applyAlignment="1">
      <alignment horizontal="center" vertical="center"/>
    </xf>
    <xf numFmtId="0" fontId="13" fillId="5" borderId="0" xfId="6" applyFont="1" applyFill="1" applyBorder="1" applyAlignment="1">
      <alignment horizontal="center" vertical="center"/>
    </xf>
    <xf numFmtId="2" fontId="51" fillId="5" borderId="0" xfId="6" applyNumberFormat="1" applyFont="1" applyFill="1" applyBorder="1" applyAlignment="1">
      <alignment horizontal="center" vertical="center"/>
    </xf>
    <xf numFmtId="172" fontId="24" fillId="5" borderId="0" xfId="0" applyNumberFormat="1" applyFont="1" applyFill="1" applyBorder="1" applyAlignment="1">
      <alignment horizontal="center" vertical="center"/>
    </xf>
    <xf numFmtId="2" fontId="24" fillId="5" borderId="0" xfId="0" applyNumberFormat="1" applyFont="1" applyFill="1" applyBorder="1" applyAlignment="1">
      <alignment horizontal="center" vertical="center"/>
    </xf>
    <xf numFmtId="165" fontId="24" fillId="5" borderId="0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2" fontId="18" fillId="5" borderId="0" xfId="0" applyNumberFormat="1" applyFont="1" applyFill="1" applyBorder="1" applyAlignment="1">
      <alignment horizontal="center" vertical="center"/>
    </xf>
    <xf numFmtId="165" fontId="51" fillId="5" borderId="0" xfId="6" applyNumberFormat="1" applyFont="1" applyFill="1" applyBorder="1" applyAlignment="1">
      <alignment horizontal="center" vertical="center"/>
    </xf>
    <xf numFmtId="165" fontId="18" fillId="5" borderId="0" xfId="0" applyNumberFormat="1" applyFont="1" applyFill="1" applyBorder="1" applyAlignment="1">
      <alignment horizontal="center" vertical="center"/>
    </xf>
    <xf numFmtId="165" fontId="28" fillId="5" borderId="0" xfId="0" applyNumberFormat="1" applyFont="1" applyFill="1" applyBorder="1" applyAlignment="1">
      <alignment horizontal="center" vertical="center"/>
    </xf>
    <xf numFmtId="0" fontId="31" fillId="0" borderId="0" xfId="8" applyFont="1" applyBorder="1" applyAlignment="1">
      <alignment vertical="center"/>
    </xf>
    <xf numFmtId="0" fontId="32" fillId="0" borderId="0" xfId="8" applyFont="1" applyAlignment="1">
      <alignment horizontal="center" vertical="center"/>
    </xf>
    <xf numFmtId="0" fontId="1" fillId="0" borderId="0" xfId="8" applyFont="1" applyBorder="1" applyAlignment="1">
      <alignment vertical="center"/>
    </xf>
    <xf numFmtId="0" fontId="1" fillId="0" borderId="0" xfId="8" applyFont="1" applyAlignment="1">
      <alignment vertical="center"/>
    </xf>
    <xf numFmtId="0" fontId="31" fillId="0" borderId="0" xfId="8" applyFont="1" applyAlignment="1">
      <alignment vertical="center"/>
    </xf>
    <xf numFmtId="0" fontId="32" fillId="0" borderId="0" xfId="8" applyFont="1" applyBorder="1" applyAlignment="1">
      <alignment vertical="center"/>
    </xf>
    <xf numFmtId="0" fontId="31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34" fillId="0" borderId="0" xfId="14" applyFont="1" applyBorder="1" applyAlignment="1">
      <alignment horizontal="left" vertical="center"/>
    </xf>
    <xf numFmtId="0" fontId="31" fillId="0" borderId="1" xfId="8" applyFont="1" applyBorder="1" applyAlignment="1">
      <alignment vertical="center"/>
    </xf>
    <xf numFmtId="0" fontId="1" fillId="0" borderId="1" xfId="8" applyFont="1" applyBorder="1" applyAlignment="1">
      <alignment vertical="center"/>
    </xf>
    <xf numFmtId="0" fontId="31" fillId="0" borderId="0" xfId="3" applyFont="1" applyBorder="1" applyAlignment="1">
      <alignment horizontal="left" vertical="center"/>
    </xf>
    <xf numFmtId="0" fontId="32" fillId="0" borderId="0" xfId="3" applyFont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" fillId="0" borderId="0" xfId="8" applyFont="1" applyBorder="1" applyAlignment="1">
      <alignment horizontal="center" vertical="center"/>
    </xf>
    <xf numFmtId="169" fontId="1" fillId="0" borderId="0" xfId="3" applyNumberFormat="1" applyFont="1" applyBorder="1" applyAlignment="1">
      <alignment horizontal="left" vertical="center"/>
    </xf>
    <xf numFmtId="0" fontId="1" fillId="0" borderId="0" xfId="8" applyFont="1" applyAlignment="1">
      <alignment horizontal="center" vertical="center"/>
    </xf>
    <xf numFmtId="0" fontId="32" fillId="0" borderId="0" xfId="8" applyFont="1" applyAlignment="1">
      <alignment vertical="center"/>
    </xf>
    <xf numFmtId="0" fontId="52" fillId="0" borderId="0" xfId="8" applyFont="1" applyAlignment="1">
      <alignment vertical="center"/>
    </xf>
    <xf numFmtId="0" fontId="53" fillId="0" borderId="0" xfId="3" applyFont="1" applyBorder="1" applyAlignment="1">
      <alignment horizontal="left" vertical="center"/>
    </xf>
    <xf numFmtId="0" fontId="32" fillId="0" borderId="0" xfId="8" applyFont="1" applyBorder="1" applyAlignment="1">
      <alignment horizontal="center" vertical="center"/>
    </xf>
    <xf numFmtId="0" fontId="6" fillId="0" borderId="0" xfId="17" applyFont="1" applyBorder="1" applyAlignment="1">
      <alignment vertical="center"/>
    </xf>
    <xf numFmtId="0" fontId="13" fillId="0" borderId="0" xfId="8" quotePrefix="1" applyFont="1" applyBorder="1" applyAlignment="1">
      <alignment vertical="center"/>
    </xf>
    <xf numFmtId="0" fontId="1" fillId="0" borderId="0" xfId="8" quotePrefix="1" applyFont="1" applyBorder="1" applyAlignment="1">
      <alignment vertical="center"/>
    </xf>
    <xf numFmtId="169" fontId="11" fillId="0" borderId="0" xfId="8" applyNumberFormat="1" applyFont="1" applyBorder="1" applyAlignment="1">
      <alignment vertical="center"/>
    </xf>
    <xf numFmtId="2" fontId="11" fillId="0" borderId="0" xfId="3" applyNumberFormat="1" applyFont="1" applyBorder="1" applyAlignment="1">
      <alignment vertical="center"/>
    </xf>
    <xf numFmtId="1" fontId="11" fillId="0" borderId="0" xfId="3" applyNumberFormat="1" applyFont="1" applyBorder="1" applyAlignment="1">
      <alignment vertical="center"/>
    </xf>
    <xf numFmtId="169" fontId="1" fillId="0" borderId="0" xfId="8" applyNumberFormat="1" applyFont="1" applyBorder="1" applyAlignment="1">
      <alignment vertical="center"/>
    </xf>
    <xf numFmtId="0" fontId="6" fillId="0" borderId="0" xfId="8" quotePrefix="1" applyFont="1" applyBorder="1" applyAlignment="1">
      <alignment vertical="center" shrinkToFit="1"/>
    </xf>
    <xf numFmtId="0" fontId="32" fillId="0" borderId="0" xfId="3" applyNumberFormat="1" applyFont="1" applyBorder="1" applyAlignment="1">
      <alignment vertical="center"/>
    </xf>
    <xf numFmtId="0" fontId="1" fillId="0" borderId="0" xfId="3" applyNumberFormat="1" applyFont="1" applyBorder="1" applyAlignment="1">
      <alignment vertical="center"/>
    </xf>
    <xf numFmtId="0" fontId="1" fillId="0" borderId="0" xfId="3" applyNumberFormat="1" applyFont="1" applyAlignment="1">
      <alignment vertical="center"/>
    </xf>
    <xf numFmtId="0" fontId="52" fillId="0" borderId="0" xfId="15" applyFont="1" applyFill="1" applyAlignment="1">
      <alignment vertical="center"/>
    </xf>
    <xf numFmtId="0" fontId="13" fillId="0" borderId="0" xfId="3" applyFont="1" applyAlignment="1">
      <alignment vertical="center"/>
    </xf>
    <xf numFmtId="0" fontId="36" fillId="6" borderId="6" xfId="13" applyFont="1" applyFill="1" applyBorder="1" applyAlignment="1" applyProtection="1">
      <alignment horizontal="left" vertical="center"/>
      <protection locked="0"/>
    </xf>
    <xf numFmtId="0" fontId="14" fillId="0" borderId="0" xfId="8" applyFont="1" applyBorder="1" applyAlignment="1">
      <alignment vertical="center"/>
    </xf>
    <xf numFmtId="0" fontId="14" fillId="0" borderId="0" xfId="8" applyFont="1" applyAlignment="1">
      <alignment vertical="center"/>
    </xf>
    <xf numFmtId="0" fontId="14" fillId="0" borderId="0" xfId="8" applyFont="1" applyAlignment="1">
      <alignment horizontal="center" vertical="center"/>
    </xf>
    <xf numFmtId="0" fontId="14" fillId="0" borderId="0" xfId="8" applyFont="1" applyAlignment="1">
      <alignment horizontal="right" vertical="center"/>
    </xf>
    <xf numFmtId="0" fontId="14" fillId="0" borderId="0" xfId="8" applyFont="1" applyBorder="1" applyAlignment="1">
      <alignment horizontal="center" vertical="center"/>
    </xf>
    <xf numFmtId="0" fontId="14" fillId="0" borderId="0" xfId="3" applyFont="1" applyBorder="1" applyAlignment="1">
      <alignment vertical="center"/>
    </xf>
    <xf numFmtId="0" fontId="13" fillId="0" borderId="0" xfId="3" applyFont="1" applyBorder="1" applyAlignment="1">
      <alignment horizontal="left" vertical="center"/>
    </xf>
    <xf numFmtId="0" fontId="13" fillId="0" borderId="0" xfId="14" applyFont="1" applyFill="1" applyBorder="1" applyAlignment="1">
      <alignment horizontal="left" vertical="center"/>
    </xf>
    <xf numFmtId="0" fontId="14" fillId="0" borderId="1" xfId="8" applyFont="1" applyBorder="1" applyAlignment="1">
      <alignment vertical="center"/>
    </xf>
    <xf numFmtId="0" fontId="14" fillId="0" borderId="1" xfId="8" applyFont="1" applyBorder="1" applyAlignment="1">
      <alignment horizontal="center" vertical="center"/>
    </xf>
    <xf numFmtId="0" fontId="13" fillId="0" borderId="1" xfId="14" applyFont="1" applyBorder="1" applyAlignment="1">
      <alignment horizontal="left" vertical="center"/>
    </xf>
    <xf numFmtId="0" fontId="14" fillId="0" borderId="0" xfId="3" applyFont="1" applyBorder="1" applyAlignment="1">
      <alignment horizontal="center" vertical="center"/>
    </xf>
    <xf numFmtId="0" fontId="14" fillId="0" borderId="0" xfId="14" applyFont="1" applyFill="1" applyBorder="1" applyAlignment="1">
      <alignment horizontal="left"/>
    </xf>
    <xf numFmtId="0" fontId="14" fillId="0" borderId="0" xfId="3" applyFont="1" applyBorder="1" applyAlignment="1">
      <alignment horizontal="left" vertical="center"/>
    </xf>
    <xf numFmtId="1" fontId="13" fillId="0" borderId="0" xfId="3" quotePrefix="1" applyNumberFormat="1" applyFont="1" applyBorder="1" applyAlignment="1">
      <alignment horizontal="left" vertical="center"/>
    </xf>
    <xf numFmtId="0" fontId="14" fillId="0" borderId="0" xfId="8" applyFont="1" applyAlignment="1">
      <alignment horizontal="left" vertical="center"/>
    </xf>
    <xf numFmtId="169" fontId="13" fillId="0" borderId="0" xfId="3" applyNumberFormat="1" applyFont="1" applyBorder="1" applyAlignment="1">
      <alignment horizontal="left" vertical="center"/>
    </xf>
    <xf numFmtId="0" fontId="52" fillId="0" borderId="0" xfId="3" applyFont="1" applyBorder="1" applyAlignment="1">
      <alignment horizontal="left" vertical="center"/>
    </xf>
    <xf numFmtId="9" fontId="52" fillId="0" borderId="0" xfId="3" applyNumberFormat="1" applyFont="1" applyBorder="1" applyAlignment="1">
      <alignment horizontal="left" vertical="center"/>
    </xf>
    <xf numFmtId="0" fontId="13" fillId="0" borderId="0" xfId="4" applyFont="1" applyBorder="1" applyAlignment="1">
      <alignment vertical="center"/>
    </xf>
    <xf numFmtId="0" fontId="13" fillId="0" borderId="0" xfId="8" applyFont="1" applyAlignment="1">
      <alignment vertical="top" wrapText="1"/>
    </xf>
    <xf numFmtId="0" fontId="13" fillId="0" borderId="0" xfId="8" applyFont="1" applyAlignment="1">
      <alignment horizontal="left" vertical="center"/>
    </xf>
    <xf numFmtId="169" fontId="13" fillId="0" borderId="0" xfId="8" applyNumberFormat="1" applyFont="1" applyAlignment="1">
      <alignment vertical="center"/>
    </xf>
    <xf numFmtId="2" fontId="13" fillId="0" borderId="0" xfId="3" applyNumberFormat="1" applyFont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13" fillId="0" borderId="5" xfId="8" applyFont="1" applyBorder="1" applyAlignment="1">
      <alignment vertical="center"/>
    </xf>
    <xf numFmtId="0" fontId="13" fillId="0" borderId="0" xfId="3" quotePrefix="1" applyFont="1" applyBorder="1" applyAlignment="1">
      <alignment horizontal="left" vertical="center"/>
    </xf>
    <xf numFmtId="1" fontId="13" fillId="0" borderId="0" xfId="3" applyNumberFormat="1" applyFont="1" applyBorder="1" applyAlignment="1">
      <alignment horizontal="left" vertical="center"/>
    </xf>
    <xf numFmtId="164" fontId="6" fillId="0" borderId="1" xfId="1" applyFont="1" applyFill="1" applyBorder="1" applyAlignment="1" applyProtection="1">
      <alignment vertical="center"/>
      <protection locked="0"/>
    </xf>
    <xf numFmtId="1" fontId="36" fillId="0" borderId="2" xfId="13" applyNumberFormat="1" applyFont="1" applyBorder="1" applyAlignment="1" applyProtection="1">
      <alignment horizontal="center" vertical="center"/>
      <protection locked="0"/>
    </xf>
    <xf numFmtId="0" fontId="36" fillId="7" borderId="7" xfId="13" applyFont="1" applyFill="1" applyBorder="1" applyAlignment="1" applyProtection="1">
      <alignment horizontal="right" vertical="center"/>
      <protection locked="0"/>
    </xf>
    <xf numFmtId="0" fontId="36" fillId="7" borderId="6" xfId="13" applyFont="1" applyFill="1" applyBorder="1" applyAlignment="1" applyProtection="1">
      <alignment horizontal="center" vertical="center"/>
      <protection locked="0"/>
    </xf>
    <xf numFmtId="0" fontId="36" fillId="6" borderId="7" xfId="13" applyFont="1" applyFill="1" applyBorder="1" applyAlignment="1" applyProtection="1">
      <alignment horizontal="center" vertical="center"/>
      <protection locked="0"/>
    </xf>
    <xf numFmtId="0" fontId="36" fillId="7" borderId="6" xfId="13" applyFont="1" applyFill="1" applyBorder="1" applyAlignment="1" applyProtection="1">
      <alignment horizontal="right" vertical="center"/>
      <protection locked="0"/>
    </xf>
    <xf numFmtId="1" fontId="36" fillId="0" borderId="5" xfId="13" applyNumberFormat="1" applyFont="1" applyFill="1" applyBorder="1" applyAlignment="1" applyProtection="1">
      <alignment horizontal="center" vertical="center"/>
      <protection locked="0"/>
    </xf>
    <xf numFmtId="0" fontId="36" fillId="0" borderId="5" xfId="13" applyFont="1" applyFill="1" applyBorder="1" applyAlignment="1" applyProtection="1">
      <alignment horizontal="right" vertical="center"/>
      <protection locked="0"/>
    </xf>
    <xf numFmtId="0" fontId="36" fillId="0" borderId="5" xfId="13" applyFont="1" applyFill="1" applyBorder="1" applyAlignment="1" applyProtection="1">
      <alignment horizontal="center" vertical="center"/>
      <protection locked="0"/>
    </xf>
    <xf numFmtId="0" fontId="36" fillId="0" borderId="5" xfId="13" applyFont="1" applyFill="1" applyBorder="1" applyAlignment="1" applyProtection="1">
      <alignment horizontal="left" vertical="center"/>
      <protection locked="0"/>
    </xf>
    <xf numFmtId="1" fontId="36" fillId="0" borderId="0" xfId="13" applyNumberFormat="1" applyFont="1" applyFill="1" applyBorder="1" applyAlignment="1" applyProtection="1">
      <alignment horizontal="center" vertical="center"/>
      <protection locked="0"/>
    </xf>
    <xf numFmtId="0" fontId="36" fillId="0" borderId="0" xfId="13" applyFont="1" applyFill="1" applyBorder="1" applyAlignment="1" applyProtection="1">
      <alignment horizontal="right" vertical="center"/>
      <protection locked="0"/>
    </xf>
    <xf numFmtId="0" fontId="36" fillId="0" borderId="0" xfId="13" applyFont="1" applyFill="1" applyBorder="1" applyAlignment="1" applyProtection="1">
      <alignment horizontal="center" vertical="center"/>
      <protection locked="0"/>
    </xf>
    <xf numFmtId="0" fontId="36" fillId="0" borderId="0" xfId="13" applyFont="1" applyFill="1" applyBorder="1" applyAlignment="1" applyProtection="1">
      <alignment horizontal="left" vertical="center"/>
      <protection locked="0"/>
    </xf>
    <xf numFmtId="0" fontId="55" fillId="8" borderId="3" xfId="0" applyFont="1" applyFill="1" applyBorder="1" applyAlignment="1">
      <alignment horizontal="center" vertical="center"/>
    </xf>
    <xf numFmtId="0" fontId="56" fillId="8" borderId="4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173" fontId="23" fillId="0" borderId="2" xfId="0" applyNumberFormat="1" applyFont="1" applyFill="1" applyBorder="1" applyAlignment="1">
      <alignment horizontal="center" vertical="center"/>
    </xf>
    <xf numFmtId="165" fontId="57" fillId="5" borderId="2" xfId="0" applyNumberFormat="1" applyFont="1" applyFill="1" applyBorder="1" applyAlignment="1">
      <alignment horizontal="center" vertical="center"/>
    </xf>
    <xf numFmtId="166" fontId="23" fillId="5" borderId="2" xfId="0" applyNumberFormat="1" applyFont="1" applyFill="1" applyBorder="1" applyAlignment="1">
      <alignment horizontal="center" vertical="center"/>
    </xf>
    <xf numFmtId="171" fontId="25" fillId="5" borderId="2" xfId="0" applyNumberFormat="1" applyFont="1" applyFill="1" applyBorder="1" applyAlignment="1">
      <alignment horizontal="center" vertical="center"/>
    </xf>
    <xf numFmtId="1" fontId="38" fillId="8" borderId="2" xfId="0" applyNumberFormat="1" applyFont="1" applyFill="1" applyBorder="1" applyAlignment="1">
      <alignment horizontal="center" vertical="center"/>
    </xf>
    <xf numFmtId="0" fontId="49" fillId="0" borderId="0" xfId="7" applyFont="1" applyBorder="1" applyAlignment="1">
      <alignment horizontal="center" vertical="center"/>
    </xf>
    <xf numFmtId="0" fontId="4" fillId="0" borderId="0" xfId="3"/>
    <xf numFmtId="0" fontId="13" fillId="0" borderId="0" xfId="8" applyFont="1" applyBorder="1" applyAlignment="1">
      <alignment horizontal="center" vertical="center" wrapText="1"/>
    </xf>
    <xf numFmtId="0" fontId="13" fillId="0" borderId="0" xfId="8" quotePrefix="1" applyFont="1" applyBorder="1" applyAlignment="1">
      <alignment horizontal="center" vertical="center"/>
    </xf>
    <xf numFmtId="175" fontId="13" fillId="0" borderId="0" xfId="8" applyNumberFormat="1" applyFont="1" applyBorder="1" applyAlignment="1">
      <alignment horizontal="center" vertical="center"/>
    </xf>
    <xf numFmtId="0" fontId="13" fillId="0" borderId="0" xfId="8" applyNumberFormat="1" applyFont="1" applyBorder="1" applyAlignment="1">
      <alignment vertical="center"/>
    </xf>
    <xf numFmtId="0" fontId="14" fillId="0" borderId="0" xfId="8" applyNumberFormat="1" applyFont="1" applyAlignment="1">
      <alignment vertical="center"/>
    </xf>
    <xf numFmtId="0" fontId="52" fillId="0" borderId="0" xfId="0" applyFont="1"/>
    <xf numFmtId="0" fontId="33" fillId="0" borderId="0" xfId="3" applyNumberFormat="1" applyFont="1" applyBorder="1" applyAlignment="1">
      <alignment horizontal="left" vertical="center"/>
    </xf>
    <xf numFmtId="0" fontId="13" fillId="0" borderId="0" xfId="3" applyNumberFormat="1" applyFont="1" applyAlignment="1"/>
    <xf numFmtId="0" fontId="1" fillId="0" borderId="0" xfId="3" applyNumberFormat="1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49" fillId="0" borderId="0" xfId="7" applyFont="1" applyBorder="1" applyAlignment="1">
      <alignment vertical="center"/>
    </xf>
    <xf numFmtId="0" fontId="49" fillId="0" borderId="0" xfId="2" applyFont="1" applyBorder="1" applyAlignment="1" applyProtection="1">
      <alignment vertical="center"/>
      <protection locked="0"/>
    </xf>
    <xf numFmtId="165" fontId="49" fillId="0" borderId="0" xfId="7" applyNumberFormat="1" applyFont="1" applyBorder="1" applyAlignment="1">
      <alignment vertical="center"/>
    </xf>
    <xf numFmtId="0" fontId="13" fillId="0" borderId="0" xfId="3" applyFont="1"/>
    <xf numFmtId="0" fontId="13" fillId="0" borderId="0" xfId="0" applyFont="1" applyBorder="1" applyAlignment="1">
      <alignment vertical="center" shrinkToFit="1"/>
    </xf>
    <xf numFmtId="0" fontId="39" fillId="0" borderId="0" xfId="8" applyFont="1" applyAlignment="1">
      <alignment horizontal="center" vertical="center"/>
    </xf>
    <xf numFmtId="0" fontId="13" fillId="0" borderId="0" xfId="8" applyFont="1" applyAlignment="1">
      <alignment horizontal="center" vertical="center"/>
    </xf>
    <xf numFmtId="0" fontId="13" fillId="0" borderId="0" xfId="8" applyFont="1" applyBorder="1" applyAlignment="1">
      <alignment horizontal="center" vertical="center"/>
    </xf>
    <xf numFmtId="176" fontId="13" fillId="0" borderId="0" xfId="3" quotePrefix="1" applyNumberFormat="1" applyFont="1" applyBorder="1" applyAlignment="1">
      <alignment horizontal="left" vertical="center"/>
    </xf>
    <xf numFmtId="0" fontId="6" fillId="0" borderId="0" xfId="8" quotePrefix="1" applyFont="1" applyBorder="1" applyAlignment="1">
      <alignment horizontal="center" vertical="center" shrinkToFit="1"/>
    </xf>
    <xf numFmtId="176" fontId="13" fillId="0" borderId="0" xfId="3" applyNumberFormat="1" applyFont="1" applyBorder="1" applyAlignment="1">
      <alignment horizontal="left" vertical="center"/>
    </xf>
    <xf numFmtId="168" fontId="13" fillId="0" borderId="0" xfId="8" applyNumberFormat="1" applyFont="1" applyAlignment="1">
      <alignment horizontal="left" vertical="center"/>
    </xf>
    <xf numFmtId="0" fontId="14" fillId="0" borderId="0" xfId="8" applyFont="1" applyBorder="1" applyAlignment="1">
      <alignment horizontal="right" vertical="center"/>
    </xf>
    <xf numFmtId="1" fontId="13" fillId="0" borderId="0" xfId="3" quotePrefix="1" applyNumberFormat="1" applyFont="1" applyBorder="1" applyAlignment="1">
      <alignment horizontal="left" vertical="center"/>
    </xf>
    <xf numFmtId="0" fontId="14" fillId="0" borderId="7" xfId="8" applyFont="1" applyBorder="1" applyAlignment="1">
      <alignment horizontal="center" vertical="center"/>
    </xf>
    <xf numFmtId="0" fontId="14" fillId="0" borderId="12" xfId="8" applyFont="1" applyBorder="1" applyAlignment="1">
      <alignment horizontal="center" vertical="center"/>
    </xf>
    <xf numFmtId="0" fontId="14" fillId="0" borderId="6" xfId="8" applyFont="1" applyBorder="1" applyAlignment="1">
      <alignment horizontal="center" vertical="center"/>
    </xf>
    <xf numFmtId="0" fontId="14" fillId="0" borderId="2" xfId="8" applyFont="1" applyBorder="1" applyAlignment="1">
      <alignment horizontal="center" vertical="center"/>
    </xf>
    <xf numFmtId="0" fontId="13" fillId="0" borderId="7" xfId="8" applyFont="1" applyBorder="1" applyAlignment="1">
      <alignment horizontal="center" vertical="center"/>
    </xf>
    <xf numFmtId="0" fontId="13" fillId="0" borderId="12" xfId="8" applyFont="1" applyBorder="1" applyAlignment="1">
      <alignment horizontal="center" vertical="center"/>
    </xf>
    <xf numFmtId="0" fontId="13" fillId="0" borderId="6" xfId="8" applyFont="1" applyBorder="1" applyAlignment="1">
      <alignment horizontal="center" vertical="center"/>
    </xf>
    <xf numFmtId="0" fontId="13" fillId="0" borderId="7" xfId="8" quotePrefix="1" applyFont="1" applyBorder="1" applyAlignment="1">
      <alignment horizontal="center" vertical="center"/>
    </xf>
    <xf numFmtId="0" fontId="13" fillId="0" borderId="12" xfId="8" quotePrefix="1" applyFont="1" applyBorder="1" applyAlignment="1">
      <alignment horizontal="center" vertical="center"/>
    </xf>
    <xf numFmtId="0" fontId="13" fillId="0" borderId="6" xfId="8" quotePrefix="1" applyFont="1" applyBorder="1" applyAlignment="1">
      <alignment horizontal="center" vertical="center"/>
    </xf>
    <xf numFmtId="175" fontId="13" fillId="0" borderId="7" xfId="8" applyNumberFormat="1" applyFont="1" applyBorder="1" applyAlignment="1">
      <alignment horizontal="center" vertical="center"/>
    </xf>
    <xf numFmtId="175" fontId="13" fillId="0" borderId="12" xfId="8" applyNumberFormat="1" applyFont="1" applyBorder="1" applyAlignment="1">
      <alignment horizontal="center" vertical="center"/>
    </xf>
    <xf numFmtId="175" fontId="13" fillId="0" borderId="6" xfId="8" applyNumberFormat="1" applyFont="1" applyBorder="1" applyAlignment="1">
      <alignment horizontal="center" vertical="center"/>
    </xf>
    <xf numFmtId="170" fontId="1" fillId="0" borderId="0" xfId="3" applyNumberFormat="1" applyFont="1" applyBorder="1" applyAlignment="1">
      <alignment horizontal="left" vertical="center"/>
    </xf>
    <xf numFmtId="168" fontId="1" fillId="0" borderId="0" xfId="8" applyNumberFormat="1" applyFont="1" applyBorder="1" applyAlignment="1">
      <alignment horizontal="left" vertical="center"/>
    </xf>
    <xf numFmtId="0" fontId="44" fillId="0" borderId="0" xfId="8" applyFont="1" applyAlignment="1">
      <alignment horizontal="center" vertical="center"/>
    </xf>
    <xf numFmtId="0" fontId="31" fillId="0" borderId="0" xfId="8" applyFont="1" applyBorder="1" applyAlignment="1">
      <alignment horizontal="right" vertical="center"/>
    </xf>
    <xf numFmtId="0" fontId="1" fillId="0" borderId="0" xfId="8" applyFont="1" applyBorder="1" applyAlignment="1">
      <alignment horizontal="center" vertical="center"/>
    </xf>
    <xf numFmtId="0" fontId="13" fillId="0" borderId="7" xfId="8" applyFont="1" applyBorder="1" applyAlignment="1">
      <alignment horizontal="center" vertical="center" wrapText="1"/>
    </xf>
    <xf numFmtId="0" fontId="13" fillId="0" borderId="12" xfId="8" applyFont="1" applyBorder="1" applyAlignment="1">
      <alignment horizontal="center" vertical="center" wrapText="1"/>
    </xf>
    <xf numFmtId="0" fontId="13" fillId="0" borderId="6" xfId="8" applyFont="1" applyBorder="1" applyAlignment="1">
      <alignment horizontal="center" vertical="center" wrapText="1"/>
    </xf>
    <xf numFmtId="170" fontId="1" fillId="0" borderId="0" xfId="3" quotePrefix="1" applyNumberFormat="1" applyFont="1" applyBorder="1" applyAlignment="1">
      <alignment horizontal="left" vertical="center"/>
    </xf>
    <xf numFmtId="1" fontId="13" fillId="0" borderId="3" xfId="3" applyNumberFormat="1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/>
    </xf>
    <xf numFmtId="166" fontId="13" fillId="0" borderId="4" xfId="3" applyNumberFormat="1" applyFont="1" applyBorder="1" applyAlignment="1">
      <alignment horizontal="center" vertical="center"/>
    </xf>
    <xf numFmtId="1" fontId="13" fillId="0" borderId="4" xfId="3" applyNumberFormat="1" applyFont="1" applyBorder="1" applyAlignment="1">
      <alignment horizontal="center" vertical="center"/>
    </xf>
    <xf numFmtId="0" fontId="13" fillId="0" borderId="0" xfId="3" quotePrefix="1" applyFont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166" fontId="13" fillId="0" borderId="15" xfId="3" applyNumberFormat="1" applyFont="1" applyBorder="1" applyAlignment="1">
      <alignment horizontal="center" vertical="center"/>
    </xf>
    <xf numFmtId="1" fontId="13" fillId="0" borderId="15" xfId="3" applyNumberFormat="1" applyFont="1" applyBorder="1" applyAlignment="1">
      <alignment horizontal="center" vertical="center"/>
    </xf>
    <xf numFmtId="0" fontId="39" fillId="0" borderId="0" xfId="3" applyNumberFormat="1" applyFont="1" applyBorder="1" applyAlignment="1">
      <alignment horizontal="center" vertical="center"/>
    </xf>
    <xf numFmtId="0" fontId="13" fillId="0" borderId="1" xfId="3" applyNumberFormat="1" applyFont="1" applyBorder="1" applyAlignment="1">
      <alignment horizontal="right"/>
    </xf>
    <xf numFmtId="0" fontId="13" fillId="0" borderId="2" xfId="3" applyNumberFormat="1" applyFont="1" applyBorder="1" applyAlignment="1">
      <alignment horizontal="center" vertical="center" wrapText="1"/>
    </xf>
    <xf numFmtId="0" fontId="13" fillId="0" borderId="2" xfId="3" applyNumberFormat="1" applyFont="1" applyBorder="1" applyAlignment="1">
      <alignment horizontal="center" vertical="center"/>
    </xf>
    <xf numFmtId="0" fontId="13" fillId="0" borderId="8" xfId="3" applyNumberFormat="1" applyFont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9" xfId="3" applyNumberFormat="1" applyFont="1" applyBorder="1" applyAlignment="1">
      <alignment horizontal="center" vertical="center" wrapText="1"/>
    </xf>
    <xf numFmtId="0" fontId="13" fillId="0" borderId="10" xfId="3" applyNumberFormat="1" applyFont="1" applyBorder="1" applyAlignment="1">
      <alignment horizontal="center" vertical="center" wrapText="1"/>
    </xf>
    <xf numFmtId="0" fontId="13" fillId="0" borderId="1" xfId="3" applyNumberFormat="1" applyFont="1" applyBorder="1" applyAlignment="1">
      <alignment horizontal="center" vertical="center" wrapText="1"/>
    </xf>
    <xf numFmtId="0" fontId="13" fillId="0" borderId="11" xfId="3" applyNumberFormat="1" applyFont="1" applyBorder="1" applyAlignment="1">
      <alignment horizontal="center" vertical="center" wrapText="1"/>
    </xf>
    <xf numFmtId="166" fontId="13" fillId="0" borderId="3" xfId="3" applyNumberFormat="1" applyFont="1" applyBorder="1" applyAlignment="1">
      <alignment horizontal="center" vertical="center"/>
    </xf>
    <xf numFmtId="1" fontId="23" fillId="0" borderId="7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1" fontId="23" fillId="5" borderId="7" xfId="0" applyNumberFormat="1" applyFont="1" applyFill="1" applyBorder="1" applyAlignment="1">
      <alignment horizontal="center" vertical="center"/>
    </xf>
    <xf numFmtId="1" fontId="23" fillId="5" borderId="6" xfId="0" applyNumberFormat="1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23" fillId="11" borderId="8" xfId="6" applyFont="1" applyFill="1" applyBorder="1" applyAlignment="1">
      <alignment horizontal="center" vertical="center"/>
    </xf>
    <xf numFmtId="0" fontId="23" fillId="11" borderId="9" xfId="6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20" fillId="12" borderId="7" xfId="13" applyFont="1" applyFill="1" applyBorder="1" applyAlignment="1" applyProtection="1">
      <alignment horizontal="center" vertical="center"/>
      <protection locked="0"/>
    </xf>
    <xf numFmtId="0" fontId="20" fillId="12" borderId="12" xfId="13" applyFont="1" applyFill="1" applyBorder="1" applyAlignment="1" applyProtection="1">
      <alignment horizontal="center" vertical="center"/>
      <protection locked="0"/>
    </xf>
    <xf numFmtId="0" fontId="20" fillId="12" borderId="6" xfId="13" applyFont="1" applyFill="1" applyBorder="1" applyAlignment="1" applyProtection="1">
      <alignment horizontal="center" vertical="center"/>
      <protection locked="0"/>
    </xf>
    <xf numFmtId="0" fontId="35" fillId="13" borderId="7" xfId="13" applyFont="1" applyFill="1" applyBorder="1" applyAlignment="1" applyProtection="1">
      <alignment horizontal="center" vertical="center"/>
      <protection locked="0"/>
    </xf>
    <xf numFmtId="0" fontId="35" fillId="13" borderId="12" xfId="13" applyFont="1" applyFill="1" applyBorder="1" applyAlignment="1" applyProtection="1">
      <alignment horizontal="center" vertical="center"/>
      <protection locked="0"/>
    </xf>
    <xf numFmtId="0" fontId="35" fillId="13" borderId="6" xfId="13" applyFont="1" applyFill="1" applyBorder="1" applyAlignment="1" applyProtection="1">
      <alignment horizontal="center" vertical="center"/>
      <protection locked="0"/>
    </xf>
    <xf numFmtId="0" fontId="58" fillId="14" borderId="7" xfId="13" applyFont="1" applyFill="1" applyBorder="1" applyAlignment="1" applyProtection="1">
      <alignment horizontal="center" vertical="center"/>
      <protection locked="0"/>
    </xf>
    <xf numFmtId="0" fontId="58" fillId="14" borderId="12" xfId="13" applyFont="1" applyFill="1" applyBorder="1" applyAlignment="1" applyProtection="1">
      <alignment horizontal="center" vertical="center"/>
      <protection locked="0"/>
    </xf>
    <xf numFmtId="0" fontId="58" fillId="14" borderId="6" xfId="13" applyFont="1" applyFill="1" applyBorder="1" applyAlignment="1" applyProtection="1">
      <alignment horizontal="center" vertical="center"/>
      <protection locked="0"/>
    </xf>
    <xf numFmtId="0" fontId="20" fillId="15" borderId="7" xfId="13" applyFont="1" applyFill="1" applyBorder="1" applyAlignment="1" applyProtection="1">
      <alignment horizontal="center" vertical="center"/>
      <protection locked="0"/>
    </xf>
    <xf numFmtId="0" fontId="20" fillId="15" borderId="12" xfId="13" applyFont="1" applyFill="1" applyBorder="1" applyAlignment="1" applyProtection="1">
      <alignment horizontal="center" vertical="center"/>
      <protection locked="0"/>
    </xf>
    <xf numFmtId="174" fontId="59" fillId="15" borderId="7" xfId="13" applyNumberFormat="1" applyFont="1" applyFill="1" applyBorder="1" applyAlignment="1" applyProtection="1">
      <alignment horizontal="center" vertical="center"/>
      <protection locked="0"/>
    </xf>
    <xf numFmtId="174" fontId="59" fillId="15" borderId="12" xfId="13" applyNumberFormat="1" applyFont="1" applyFill="1" applyBorder="1" applyAlignment="1" applyProtection="1">
      <alignment horizontal="center" vertical="center"/>
      <protection locked="0"/>
    </xf>
    <xf numFmtId="174" fontId="59" fillId="15" borderId="6" xfId="13" applyNumberFormat="1" applyFont="1" applyFill="1" applyBorder="1" applyAlignment="1" applyProtection="1">
      <alignment horizontal="center" vertical="center"/>
      <protection locked="0"/>
    </xf>
    <xf numFmtId="0" fontId="60" fillId="16" borderId="0" xfId="15" applyFont="1" applyFill="1" applyBorder="1" applyAlignment="1">
      <alignment horizontal="center" vertical="center"/>
    </xf>
    <xf numFmtId="0" fontId="61" fillId="0" borderId="0" xfId="15" applyFont="1" applyFill="1" applyAlignment="1"/>
    <xf numFmtId="0" fontId="62" fillId="0" borderId="0" xfId="0" applyFont="1" applyFill="1" applyBorder="1" applyAlignment="1">
      <alignment vertical="center"/>
    </xf>
    <xf numFmtId="0" fontId="61" fillId="0" borderId="1" xfId="15" applyFont="1" applyFill="1" applyBorder="1" applyAlignment="1">
      <alignment horizontal="left"/>
    </xf>
    <xf numFmtId="0" fontId="61" fillId="0" borderId="0" xfId="15" applyFont="1" applyFill="1" applyBorder="1" applyAlignment="1"/>
    <xf numFmtId="0" fontId="61" fillId="0" borderId="0" xfId="15" applyFont="1" applyFill="1" applyBorder="1" applyAlignment="1">
      <alignment horizontal="right"/>
    </xf>
    <xf numFmtId="0" fontId="62" fillId="0" borderId="1" xfId="0" applyFont="1" applyFill="1" applyBorder="1" applyAlignment="1">
      <alignment horizontal="center"/>
    </xf>
    <xf numFmtId="0" fontId="61" fillId="0" borderId="0" xfId="15" applyFont="1" applyFill="1" applyBorder="1" applyAlignment="1">
      <alignment horizontal="center"/>
    </xf>
    <xf numFmtId="0" fontId="62" fillId="0" borderId="0" xfId="0" applyFont="1" applyFill="1" applyAlignment="1">
      <alignment vertical="center"/>
    </xf>
    <xf numFmtId="175" fontId="61" fillId="0" borderId="12" xfId="15" applyNumberFormat="1" applyFont="1" applyFill="1" applyBorder="1" applyAlignment="1">
      <alignment horizontal="left"/>
    </xf>
    <xf numFmtId="169" fontId="61" fillId="0" borderId="0" xfId="15" applyNumberFormat="1" applyFont="1" applyFill="1" applyBorder="1" applyAlignment="1"/>
    <xf numFmtId="175" fontId="61" fillId="0" borderId="1" xfId="15" applyNumberFormat="1" applyFont="1" applyFill="1" applyBorder="1" applyAlignment="1">
      <alignment horizontal="left"/>
    </xf>
    <xf numFmtId="0" fontId="63" fillId="9" borderId="0" xfId="15" applyFont="1" applyFill="1" applyBorder="1" applyAlignment="1">
      <alignment horizontal="center" vertical="center"/>
    </xf>
    <xf numFmtId="0" fontId="61" fillId="0" borderId="5" xfId="15" applyFont="1" applyFill="1" applyBorder="1" applyAlignment="1"/>
    <xf numFmtId="0" fontId="61" fillId="0" borderId="12" xfId="15" applyFont="1" applyFill="1" applyBorder="1" applyAlignment="1">
      <alignment horizontal="center"/>
    </xf>
    <xf numFmtId="0" fontId="61" fillId="0" borderId="0" xfId="15" applyFont="1" applyFill="1" applyAlignment="1">
      <alignment horizontal="center"/>
    </xf>
    <xf numFmtId="0" fontId="61" fillId="0" borderId="1" xfId="15" applyFont="1" applyFill="1" applyBorder="1" applyAlignment="1">
      <alignment horizontal="center"/>
    </xf>
    <xf numFmtId="0" fontId="61" fillId="0" borderId="0" xfId="15" applyFont="1" applyFill="1" applyAlignment="1">
      <alignment horizontal="left"/>
    </xf>
    <xf numFmtId="169" fontId="63" fillId="0" borderId="0" xfId="15" applyNumberFormat="1" applyFont="1" applyFill="1" applyBorder="1" applyAlignment="1">
      <alignment horizontal="center" vertical="center"/>
    </xf>
    <xf numFmtId="0" fontId="66" fillId="10" borderId="0" xfId="15" applyFont="1" applyFill="1" applyBorder="1" applyAlignment="1">
      <alignment horizontal="center" vertical="center"/>
    </xf>
    <xf numFmtId="0" fontId="62" fillId="0" borderId="0" xfId="0" applyFont="1" applyFill="1" applyBorder="1" applyAlignment="1"/>
    <xf numFmtId="0" fontId="62" fillId="0" borderId="1" xfId="0" applyFont="1" applyFill="1" applyBorder="1" applyAlignment="1">
      <alignment horizontal="left"/>
    </xf>
    <xf numFmtId="0" fontId="62" fillId="0" borderId="0" xfId="15" applyFont="1" applyFill="1" applyAlignment="1">
      <alignment vertical="center"/>
    </xf>
    <xf numFmtId="0" fontId="62" fillId="0" borderId="12" xfId="0" applyFont="1" applyFill="1" applyBorder="1" applyAlignment="1">
      <alignment horizontal="left"/>
    </xf>
    <xf numFmtId="0" fontId="62" fillId="0" borderId="0" xfId="0" applyFont="1" applyFill="1" applyBorder="1" applyAlignment="1">
      <alignment horizontal="left"/>
    </xf>
    <xf numFmtId="0" fontId="62" fillId="0" borderId="1" xfId="15" applyFont="1" applyFill="1" applyBorder="1" applyAlignment="1">
      <alignment horizontal="left"/>
    </xf>
    <xf numFmtId="0" fontId="62" fillId="0" borderId="0" xfId="0" applyFont="1" applyFill="1" applyBorder="1" applyAlignment="1">
      <alignment horizontal="center"/>
    </xf>
    <xf numFmtId="0" fontId="61" fillId="0" borderId="0" xfId="0" applyFont="1" applyFill="1" applyAlignment="1">
      <alignment horizontal="left"/>
    </xf>
    <xf numFmtId="0" fontId="61" fillId="0" borderId="0" xfId="0" applyFont="1" applyFill="1" applyAlignment="1"/>
    <xf numFmtId="0" fontId="61" fillId="0" borderId="5" xfId="0" applyFont="1" applyFill="1" applyBorder="1" applyAlignment="1"/>
    <xf numFmtId="0" fontId="61" fillId="0" borderId="0" xfId="0" applyFont="1" applyFill="1" applyBorder="1" applyAlignment="1"/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vertical="center"/>
    </xf>
    <xf numFmtId="0" fontId="62" fillId="0" borderId="0" xfId="0" applyFont="1" applyFill="1" applyAlignment="1"/>
    <xf numFmtId="0" fontId="67" fillId="0" borderId="1" xfId="0" applyFont="1" applyBorder="1" applyAlignment="1">
      <alignment horizontal="center"/>
    </xf>
    <xf numFmtId="0" fontId="67" fillId="0" borderId="0" xfId="0" applyFont="1" applyBorder="1" applyAlignment="1"/>
    <xf numFmtId="0" fontId="67" fillId="0" borderId="0" xfId="0" applyFont="1" applyAlignment="1">
      <alignment vertical="center"/>
    </xf>
    <xf numFmtId="0" fontId="62" fillId="0" borderId="0" xfId="0" applyFont="1" applyFill="1" applyBorder="1" applyAlignment="1">
      <alignment horizontal="center"/>
    </xf>
    <xf numFmtId="0" fontId="67" fillId="0" borderId="1" xfId="0" applyFont="1" applyBorder="1" applyAlignment="1">
      <alignment horizontal="center" vertical="center"/>
    </xf>
    <xf numFmtId="0" fontId="62" fillId="0" borderId="0" xfId="16" applyFont="1" applyFill="1" applyBorder="1" applyAlignment="1"/>
    <xf numFmtId="0" fontId="68" fillId="0" borderId="0" xfId="0" applyFont="1" applyBorder="1" applyAlignment="1">
      <alignment horizontal="center" vertical="center"/>
    </xf>
    <xf numFmtId="0" fontId="61" fillId="0" borderId="0" xfId="0" applyFont="1" applyFill="1" applyBorder="1" applyAlignment="1">
      <alignment horizontal="center"/>
    </xf>
    <xf numFmtId="0" fontId="62" fillId="0" borderId="0" xfId="15" applyFont="1" applyFill="1" applyBorder="1" applyAlignment="1">
      <alignment vertical="center"/>
    </xf>
    <xf numFmtId="0" fontId="69" fillId="0" borderId="0" xfId="12" applyFont="1" applyFill="1" applyAlignment="1">
      <alignment vertical="center"/>
    </xf>
    <xf numFmtId="0" fontId="70" fillId="0" borderId="0" xfId="0" applyFont="1" applyBorder="1" applyAlignment="1">
      <alignment vertical="center"/>
    </xf>
    <xf numFmtId="0" fontId="67" fillId="0" borderId="0" xfId="3" applyFont="1" applyAlignment="1">
      <alignment vertical="center"/>
    </xf>
    <xf numFmtId="0" fontId="62" fillId="0" borderId="0" xfId="12" applyFont="1" applyFill="1" applyAlignment="1">
      <alignment vertical="center"/>
    </xf>
    <xf numFmtId="0" fontId="67" fillId="0" borderId="8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71" fillId="0" borderId="2" xfId="15" applyFont="1" applyFill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2" fillId="0" borderId="2" xfId="15" applyFont="1" applyFill="1" applyBorder="1" applyAlignment="1">
      <alignment horizontal="center" vertical="center"/>
    </xf>
    <xf numFmtId="0" fontId="67" fillId="0" borderId="13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10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67" fillId="0" borderId="11" xfId="0" applyFont="1" applyBorder="1" applyAlignment="1">
      <alignment horizontal="center" vertical="center" wrapText="1"/>
    </xf>
    <xf numFmtId="0" fontId="62" fillId="0" borderId="2" xfId="15" applyFont="1" applyFill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1" fontId="67" fillId="0" borderId="8" xfId="0" applyNumberFormat="1" applyFont="1" applyBorder="1" applyAlignment="1">
      <alignment horizontal="center" vertical="center"/>
    </xf>
    <xf numFmtId="1" fontId="67" fillId="0" borderId="5" xfId="0" applyNumberFormat="1" applyFont="1" applyBorder="1" applyAlignment="1">
      <alignment horizontal="center" vertical="center"/>
    </xf>
    <xf numFmtId="1" fontId="67" fillId="0" borderId="9" xfId="0" applyNumberFormat="1" applyFont="1" applyBorder="1" applyAlignment="1">
      <alignment horizontal="center" vertical="center"/>
    </xf>
    <xf numFmtId="0" fontId="62" fillId="0" borderId="7" xfId="15" applyFont="1" applyFill="1" applyBorder="1" applyAlignment="1">
      <alignment horizontal="center" vertical="center"/>
    </xf>
    <xf numFmtId="0" fontId="62" fillId="0" borderId="12" xfId="15" applyFont="1" applyFill="1" applyBorder="1" applyAlignment="1">
      <alignment horizontal="center" vertical="center"/>
    </xf>
    <xf numFmtId="0" fontId="62" fillId="0" borderId="6" xfId="15" applyFont="1" applyFill="1" applyBorder="1" applyAlignment="1">
      <alignment horizontal="center" vertical="center"/>
    </xf>
    <xf numFmtId="166" fontId="67" fillId="0" borderId="8" xfId="0" applyNumberFormat="1" applyFont="1" applyBorder="1" applyAlignment="1">
      <alignment horizontal="center" vertical="center"/>
    </xf>
    <xf numFmtId="166" fontId="67" fillId="0" borderId="5" xfId="0" applyNumberFormat="1" applyFont="1" applyBorder="1" applyAlignment="1">
      <alignment horizontal="center" vertical="center"/>
    </xf>
    <xf numFmtId="166" fontId="67" fillId="0" borderId="9" xfId="0" applyNumberFormat="1" applyFont="1" applyBorder="1" applyAlignment="1">
      <alignment horizontal="center" vertical="center"/>
    </xf>
    <xf numFmtId="166" fontId="72" fillId="0" borderId="2" xfId="0" applyNumberFormat="1" applyFont="1" applyBorder="1" applyAlignment="1">
      <alignment horizontal="center" vertical="center"/>
    </xf>
    <xf numFmtId="166" fontId="67" fillId="0" borderId="2" xfId="0" applyNumberFormat="1" applyFont="1" applyBorder="1" applyAlignment="1">
      <alignment horizontal="center" vertical="center"/>
    </xf>
    <xf numFmtId="166" fontId="67" fillId="0" borderId="7" xfId="0" applyNumberFormat="1" applyFont="1" applyBorder="1" applyAlignment="1">
      <alignment horizontal="center" vertical="center"/>
    </xf>
    <xf numFmtId="166" fontId="67" fillId="0" borderId="13" xfId="0" applyNumberFormat="1" applyFont="1" applyBorder="1" applyAlignment="1">
      <alignment vertical="center"/>
    </xf>
    <xf numFmtId="166" fontId="67" fillId="0" borderId="0" xfId="0" applyNumberFormat="1" applyFont="1" applyBorder="1" applyAlignment="1">
      <alignment vertical="center"/>
    </xf>
    <xf numFmtId="1" fontId="67" fillId="0" borderId="13" xfId="0" applyNumberFormat="1" applyFont="1" applyBorder="1" applyAlignment="1">
      <alignment horizontal="center" vertical="center"/>
    </xf>
    <xf numFmtId="1" fontId="67" fillId="0" borderId="0" xfId="0" applyNumberFormat="1" applyFont="1" applyBorder="1" applyAlignment="1">
      <alignment horizontal="center" vertical="center"/>
    </xf>
    <xf numFmtId="1" fontId="67" fillId="0" borderId="14" xfId="0" applyNumberFormat="1" applyFont="1" applyBorder="1" applyAlignment="1">
      <alignment horizontal="center" vertical="center"/>
    </xf>
    <xf numFmtId="166" fontId="67" fillId="0" borderId="13" xfId="0" applyNumberFormat="1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center" vertical="center"/>
    </xf>
    <xf numFmtId="166" fontId="67" fillId="0" borderId="14" xfId="0" applyNumberFormat="1" applyFont="1" applyBorder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" fontId="67" fillId="0" borderId="1" xfId="0" applyNumberFormat="1" applyFont="1" applyBorder="1" applyAlignment="1">
      <alignment horizontal="center" vertical="center"/>
    </xf>
    <xf numFmtId="1" fontId="67" fillId="0" borderId="11" xfId="0" applyNumberFormat="1" applyFont="1" applyBorder="1" applyAlignment="1">
      <alignment horizontal="center" vertical="center"/>
    </xf>
    <xf numFmtId="166" fontId="67" fillId="0" borderId="10" xfId="0" applyNumberFormat="1" applyFont="1" applyBorder="1" applyAlignment="1">
      <alignment horizontal="center" vertical="center"/>
    </xf>
    <xf numFmtId="166" fontId="67" fillId="0" borderId="1" xfId="0" applyNumberFormat="1" applyFont="1" applyBorder="1" applyAlignment="1">
      <alignment horizontal="center" vertical="center"/>
    </xf>
    <xf numFmtId="166" fontId="67" fillId="0" borderId="11" xfId="0" applyNumberFormat="1" applyFont="1" applyBorder="1" applyAlignment="1">
      <alignment horizontal="center" vertical="center"/>
    </xf>
    <xf numFmtId="0" fontId="63" fillId="0" borderId="0" xfId="0" applyFont="1" applyFill="1" applyAlignment="1">
      <alignment vertical="center"/>
    </xf>
    <xf numFmtId="0" fontId="63" fillId="0" borderId="1" xfId="0" applyFont="1" applyFill="1" applyBorder="1" applyAlignment="1">
      <alignment horizontal="center" vertical="center"/>
    </xf>
    <xf numFmtId="0" fontId="73" fillId="0" borderId="0" xfId="8" applyFont="1" applyAlignment="1">
      <alignment vertical="center"/>
    </xf>
    <xf numFmtId="0" fontId="63" fillId="0" borderId="0" xfId="0" applyFont="1" applyAlignment="1">
      <alignment vertical="center"/>
    </xf>
    <xf numFmtId="0" fontId="74" fillId="0" borderId="0" xfId="0" applyFont="1"/>
    <xf numFmtId="0" fontId="73" fillId="0" borderId="0" xfId="0" applyFont="1" applyAlignment="1">
      <alignment vertical="center"/>
    </xf>
    <xf numFmtId="0" fontId="73" fillId="0" borderId="0" xfId="8" applyFont="1" applyBorder="1" applyAlignment="1">
      <alignment vertical="center"/>
    </xf>
  </cellXfs>
  <cellStyles count="18">
    <cellStyle name="Comma 2" xfId="1"/>
    <cellStyle name="Hyperlink" xfId="2" builtinId="8"/>
    <cellStyle name="Normal" xfId="0" builtinId="0"/>
    <cellStyle name="Normal 2" xfId="3"/>
    <cellStyle name="Normal 2 2" xfId="4"/>
    <cellStyle name="Normal 2 2 6" xfId="5"/>
    <cellStyle name="Normal 3" xfId="6"/>
    <cellStyle name="Normal 3 2" xfId="7"/>
    <cellStyle name="Normal 4" xfId="8"/>
    <cellStyle name="Normal 4 2" xfId="9"/>
    <cellStyle name="Normal 5" xfId="10"/>
    <cellStyle name="Normal 6" xfId="11"/>
    <cellStyle name="Normal 6 2" xfId="12"/>
    <cellStyle name="Normal_Uncertainty Budget" xfId="13"/>
    <cellStyle name="ปกติ 2 2" xfId="14"/>
    <cellStyle name="ปกติ 3" xfId="15"/>
    <cellStyle name="ปกติ 3 2" xfId="16"/>
    <cellStyle name="ปกติ_Cert.(ตัวอย่าง DMM)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2</xdr:row>
      <xdr:rowOff>142875</xdr:rowOff>
    </xdr:from>
    <xdr:to>
      <xdr:col>39</xdr:col>
      <xdr:colOff>190500</xdr:colOff>
      <xdr:row>9</xdr:row>
      <xdr:rowOff>104775</xdr:rowOff>
    </xdr:to>
    <xdr:pic>
      <xdr:nvPicPr>
        <xdr:cNvPr id="43019" name="Picture 1">
          <a:extLst>
            <a:ext uri="{FF2B5EF4-FFF2-40B4-BE49-F238E27FC236}">
              <a16:creationId xmlns:a16="http://schemas.microsoft.com/office/drawing/2014/main" id="{00000000-0008-0000-0000-00000BA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714375"/>
          <a:ext cx="32575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7</xdr:row>
          <xdr:rowOff>85725</xdr:rowOff>
        </xdr:from>
        <xdr:to>
          <xdr:col>5</xdr:col>
          <xdr:colOff>219075</xdr:colOff>
          <xdr:row>8</xdr:row>
          <xdr:rowOff>9525</xdr:rowOff>
        </xdr:to>
        <xdr:sp macro="" textlink="">
          <xdr:nvSpPr>
            <xdr:cNvPr id="43014" name="Check Box 6" hidden="1">
              <a:extLst>
                <a:ext uri="{63B3BB69-23CF-44E3-9099-C40C66FF867C}">
                  <a14:compatExt spid="_x0000_s43014"/>
                </a:ext>
                <a:ext uri="{FF2B5EF4-FFF2-40B4-BE49-F238E27FC236}">
                  <a16:creationId xmlns:a16="http://schemas.microsoft.com/office/drawing/2014/main" id="{00000000-0008-0000-0000-00000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7</xdr:row>
          <xdr:rowOff>85725</xdr:rowOff>
        </xdr:from>
        <xdr:to>
          <xdr:col>9</xdr:col>
          <xdr:colOff>228600</xdr:colOff>
          <xdr:row>8</xdr:row>
          <xdr:rowOff>0</xdr:rowOff>
        </xdr:to>
        <xdr:sp macro="" textlink="">
          <xdr:nvSpPr>
            <xdr:cNvPr id="43015" name="Check Box 7" hidden="1">
              <a:extLst>
                <a:ext uri="{63B3BB69-23CF-44E3-9099-C40C66FF867C}">
                  <a14:compatExt spid="_x0000_s43015"/>
                </a:ext>
                <a:ext uri="{FF2B5EF4-FFF2-40B4-BE49-F238E27FC236}">
                  <a16:creationId xmlns:a16="http://schemas.microsoft.com/office/drawing/2014/main" id="{00000000-0008-0000-0000-00000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</xdr:row>
          <xdr:rowOff>114300</xdr:rowOff>
        </xdr:from>
        <xdr:to>
          <xdr:col>18</xdr:col>
          <xdr:colOff>219075</xdr:colOff>
          <xdr:row>3</xdr:row>
          <xdr:rowOff>266700</xdr:rowOff>
        </xdr:to>
        <xdr:sp macro="" textlink="">
          <xdr:nvSpPr>
            <xdr:cNvPr id="43016" name="Check Box 8" hidden="1">
              <a:extLst>
                <a:ext uri="{63B3BB69-23CF-44E3-9099-C40C66FF867C}">
                  <a14:compatExt spid="_x0000_s43016"/>
                </a:ext>
                <a:ext uri="{FF2B5EF4-FFF2-40B4-BE49-F238E27FC236}">
                  <a16:creationId xmlns:a16="http://schemas.microsoft.com/office/drawing/2014/main" id="{00000000-0008-0000-0000-00000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3</xdr:row>
          <xdr:rowOff>95250</xdr:rowOff>
        </xdr:from>
        <xdr:to>
          <xdr:col>13</xdr:col>
          <xdr:colOff>219075</xdr:colOff>
          <xdr:row>3</xdr:row>
          <xdr:rowOff>276225</xdr:rowOff>
        </xdr:to>
        <xdr:sp macro="" textlink="">
          <xdr:nvSpPr>
            <xdr:cNvPr id="43017" name="Check Box 9" hidden="1">
              <a:extLst>
                <a:ext uri="{63B3BB69-23CF-44E3-9099-C40C66FF867C}">
                  <a14:compatExt spid="_x0000_s43017"/>
                </a:ext>
                <a:ext uri="{FF2B5EF4-FFF2-40B4-BE49-F238E27FC236}">
                  <a16:creationId xmlns:a16="http://schemas.microsoft.com/office/drawing/2014/main" id="{00000000-0008-0000-0000-00000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257175</xdr:colOff>
      <xdr:row>2</xdr:row>
      <xdr:rowOff>0</xdr:rowOff>
    </xdr:from>
    <xdr:to>
      <xdr:col>33</xdr:col>
      <xdr:colOff>152400</xdr:colOff>
      <xdr:row>8</xdr:row>
      <xdr:rowOff>209550</xdr:rowOff>
    </xdr:to>
    <xdr:pic>
      <xdr:nvPicPr>
        <xdr:cNvPr id="23573" name="Picture 2">
          <a:extLst>
            <a:ext uri="{FF2B5EF4-FFF2-40B4-BE49-F238E27FC236}">
              <a16:creationId xmlns:a16="http://schemas.microsoft.com/office/drawing/2014/main" id="{00000000-0008-0000-0300-000015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19100"/>
          <a:ext cx="2847975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V57"/>
  <sheetViews>
    <sheetView view="pageBreakPreview" topLeftCell="A8" zoomScaleNormal="100" zoomScaleSheetLayoutView="100" workbookViewId="0">
      <selection activeCell="X15" sqref="X15:Z18"/>
    </sheetView>
  </sheetViews>
  <sheetFormatPr defaultColWidth="4.140625" defaultRowHeight="18.75" customHeight="1"/>
  <cols>
    <col min="1" max="42" width="3.85546875" style="306" customWidth="1"/>
    <col min="43" max="193" width="8.7109375" style="306" customWidth="1"/>
    <col min="194" max="194" width="1.85546875" style="306" customWidth="1"/>
    <col min="195" max="198" width="4.140625" style="306" customWidth="1"/>
    <col min="199" max="202" width="6.140625" style="306" customWidth="1"/>
    <col min="203" max="218" width="4.5703125" style="306" customWidth="1"/>
    <col min="219" max="220" width="4" style="306" customWidth="1"/>
    <col min="221" max="16384" width="4.140625" style="306"/>
  </cols>
  <sheetData>
    <row r="1" spans="1:256" s="292" customFormat="1" ht="23.1" customHeight="1">
      <c r="A1" s="284" t="s">
        <v>39</v>
      </c>
      <c r="B1" s="284"/>
      <c r="C1" s="284"/>
      <c r="D1" s="284"/>
      <c r="E1" s="284"/>
      <c r="F1" s="284"/>
      <c r="G1" s="284"/>
      <c r="H1" s="284"/>
      <c r="I1" s="284"/>
      <c r="J1" s="285" t="s">
        <v>24</v>
      </c>
      <c r="K1" s="285"/>
      <c r="L1" s="285"/>
      <c r="M1" s="286"/>
      <c r="N1" s="287" t="s">
        <v>110</v>
      </c>
      <c r="O1" s="287"/>
      <c r="P1" s="287"/>
      <c r="Q1" s="287"/>
      <c r="R1" s="288"/>
      <c r="S1" s="288"/>
      <c r="T1" s="288"/>
      <c r="U1" s="289" t="s">
        <v>64</v>
      </c>
      <c r="V1" s="289"/>
      <c r="W1" s="290">
        <v>1</v>
      </c>
      <c r="X1" s="291" t="s">
        <v>65</v>
      </c>
      <c r="Y1" s="290">
        <v>1</v>
      </c>
    </row>
    <row r="2" spans="1:256" s="292" customFormat="1" ht="23.1" customHeight="1">
      <c r="A2" s="284"/>
      <c r="B2" s="284"/>
      <c r="C2" s="284"/>
      <c r="D2" s="284"/>
      <c r="E2" s="284"/>
      <c r="F2" s="284"/>
      <c r="G2" s="284"/>
      <c r="H2" s="284"/>
      <c r="I2" s="284"/>
      <c r="J2" s="288" t="s">
        <v>40</v>
      </c>
      <c r="K2" s="285"/>
      <c r="L2" s="288"/>
      <c r="N2" s="293">
        <v>42015</v>
      </c>
      <c r="O2" s="293"/>
      <c r="P2" s="293"/>
      <c r="Q2" s="293"/>
      <c r="R2" s="288" t="s">
        <v>41</v>
      </c>
      <c r="S2" s="285"/>
      <c r="T2" s="294"/>
      <c r="U2" s="294"/>
      <c r="V2" s="295">
        <v>42016</v>
      </c>
      <c r="W2" s="295"/>
      <c r="X2" s="295"/>
      <c r="Y2" s="295"/>
      <c r="Z2" s="294"/>
      <c r="AA2" s="294"/>
    </row>
    <row r="3" spans="1:256" s="292" customFormat="1" ht="23.1" customHeight="1">
      <c r="A3" s="296" t="s">
        <v>66</v>
      </c>
      <c r="B3" s="296"/>
      <c r="C3" s="296"/>
      <c r="D3" s="296"/>
      <c r="E3" s="296"/>
      <c r="F3" s="296"/>
      <c r="G3" s="296"/>
      <c r="H3" s="296"/>
      <c r="I3" s="296"/>
      <c r="J3" s="285" t="s">
        <v>42</v>
      </c>
      <c r="K3" s="285"/>
      <c r="L3" s="285"/>
      <c r="M3" s="285"/>
      <c r="N3" s="297"/>
      <c r="O3" s="298">
        <v>20</v>
      </c>
      <c r="P3" s="299" t="s">
        <v>119</v>
      </c>
      <c r="Q3" s="300">
        <v>50</v>
      </c>
      <c r="R3" s="301" t="s">
        <v>43</v>
      </c>
      <c r="T3" s="285"/>
      <c r="U3" s="285"/>
      <c r="V3" s="285"/>
      <c r="W3" s="285"/>
      <c r="X3" s="285"/>
      <c r="Y3" s="285"/>
      <c r="Z3" s="285"/>
      <c r="AA3" s="302"/>
    </row>
    <row r="4" spans="1:256" s="292" customFormat="1" ht="23.1" customHeight="1">
      <c r="A4" s="303" t="s">
        <v>84</v>
      </c>
      <c r="B4" s="303"/>
      <c r="C4" s="303"/>
      <c r="D4" s="303"/>
      <c r="E4" s="303"/>
      <c r="F4" s="303"/>
      <c r="G4" s="303"/>
      <c r="H4" s="303"/>
      <c r="I4" s="303"/>
      <c r="J4" s="285" t="s">
        <v>67</v>
      </c>
      <c r="K4" s="285"/>
      <c r="L4" s="285"/>
      <c r="M4" s="285"/>
      <c r="N4" s="285"/>
      <c r="O4" s="285" t="s">
        <v>25</v>
      </c>
      <c r="P4" s="285"/>
      <c r="Q4" s="285"/>
      <c r="R4" s="285"/>
      <c r="S4" s="285"/>
      <c r="T4" s="285" t="s">
        <v>44</v>
      </c>
      <c r="U4" s="285"/>
      <c r="V4" s="285"/>
      <c r="X4" s="285"/>
      <c r="Y4" s="285"/>
      <c r="Z4" s="285"/>
      <c r="AA4" s="285"/>
    </row>
    <row r="5" spans="1:256" ht="23.1" customHeight="1">
      <c r="A5" s="304" t="s">
        <v>45</v>
      </c>
      <c r="B5" s="286"/>
      <c r="C5" s="286"/>
      <c r="D5" s="286"/>
      <c r="E5" s="286"/>
      <c r="F5" s="305" t="s">
        <v>54</v>
      </c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4"/>
      <c r="W5" s="304"/>
      <c r="X5" s="304"/>
      <c r="Y5" s="304"/>
      <c r="Z5" s="286"/>
      <c r="AA5" s="286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2"/>
      <c r="AO5" s="292"/>
      <c r="AP5" s="292"/>
      <c r="AQ5" s="292"/>
      <c r="AR5" s="292"/>
      <c r="AS5" s="292"/>
      <c r="AT5" s="292"/>
      <c r="AU5" s="292"/>
      <c r="AV5" s="292"/>
      <c r="AW5" s="292"/>
      <c r="AX5" s="292"/>
      <c r="AY5" s="292"/>
      <c r="AZ5" s="292"/>
      <c r="BA5" s="292"/>
      <c r="BB5" s="292"/>
      <c r="BC5" s="292"/>
      <c r="BD5" s="292"/>
      <c r="BE5" s="292"/>
      <c r="BF5" s="292"/>
      <c r="BG5" s="292"/>
      <c r="BH5" s="292"/>
      <c r="BI5" s="292"/>
      <c r="BJ5" s="292"/>
      <c r="BK5" s="292"/>
      <c r="BL5" s="292"/>
      <c r="BM5" s="292"/>
      <c r="BN5" s="292"/>
      <c r="BO5" s="292"/>
      <c r="BP5" s="292"/>
      <c r="BQ5" s="292"/>
      <c r="BR5" s="292"/>
      <c r="BS5" s="292"/>
      <c r="BT5" s="292"/>
      <c r="BU5" s="292"/>
      <c r="BV5" s="292"/>
      <c r="BW5" s="292"/>
      <c r="BX5" s="292"/>
      <c r="BY5" s="292"/>
      <c r="BZ5" s="292"/>
      <c r="CA5" s="292"/>
      <c r="CB5" s="292"/>
      <c r="CC5" s="292"/>
      <c r="CD5" s="292"/>
      <c r="CE5" s="292"/>
      <c r="CF5" s="292"/>
      <c r="CG5" s="292"/>
      <c r="CH5" s="292"/>
      <c r="CI5" s="292"/>
      <c r="CJ5" s="292"/>
      <c r="CK5" s="292"/>
      <c r="CL5" s="292"/>
      <c r="CM5" s="292"/>
      <c r="CN5" s="292"/>
      <c r="CO5" s="292"/>
      <c r="CP5" s="292"/>
      <c r="CQ5" s="292"/>
      <c r="CR5" s="292"/>
      <c r="CS5" s="292"/>
      <c r="CT5" s="292"/>
      <c r="CU5" s="292"/>
      <c r="CV5" s="292"/>
      <c r="CW5" s="292"/>
      <c r="CX5" s="292"/>
      <c r="CY5" s="292"/>
      <c r="CZ5" s="292"/>
      <c r="DA5" s="292"/>
      <c r="DB5" s="292"/>
      <c r="DC5" s="292"/>
      <c r="DD5" s="292"/>
      <c r="DE5" s="292"/>
      <c r="DF5" s="292"/>
      <c r="DG5" s="292"/>
      <c r="DH5" s="292"/>
      <c r="DI5" s="292"/>
      <c r="DJ5" s="292"/>
      <c r="DK5" s="292"/>
      <c r="DL5" s="292"/>
      <c r="DM5" s="292"/>
      <c r="DN5" s="292"/>
      <c r="DO5" s="292"/>
      <c r="DP5" s="292"/>
      <c r="DQ5" s="292"/>
      <c r="DR5" s="292"/>
      <c r="DS5" s="292"/>
      <c r="DT5" s="292"/>
      <c r="DU5" s="292"/>
      <c r="DV5" s="292"/>
      <c r="DW5" s="292"/>
      <c r="DX5" s="292"/>
      <c r="DY5" s="292"/>
      <c r="DZ5" s="292"/>
      <c r="EA5" s="292"/>
      <c r="EB5" s="292"/>
      <c r="EC5" s="292"/>
      <c r="ED5" s="292"/>
      <c r="EE5" s="292"/>
      <c r="EF5" s="292"/>
      <c r="EG5" s="292"/>
      <c r="EH5" s="292"/>
      <c r="EI5" s="292"/>
      <c r="EJ5" s="292"/>
      <c r="EK5" s="292"/>
      <c r="EL5" s="292"/>
      <c r="EM5" s="292"/>
      <c r="EN5" s="292"/>
      <c r="EO5" s="292"/>
      <c r="EP5" s="292"/>
      <c r="EQ5" s="292"/>
      <c r="ER5" s="292"/>
      <c r="ES5" s="292"/>
      <c r="ET5" s="292"/>
      <c r="EU5" s="292"/>
      <c r="EV5" s="292"/>
      <c r="EW5" s="292"/>
      <c r="EX5" s="292"/>
      <c r="EY5" s="292"/>
      <c r="EZ5" s="292"/>
      <c r="FA5" s="292"/>
      <c r="FB5" s="292"/>
      <c r="FC5" s="292"/>
      <c r="FD5" s="292"/>
      <c r="FE5" s="292"/>
      <c r="FF5" s="292"/>
      <c r="FG5" s="292"/>
      <c r="FH5" s="292"/>
      <c r="FI5" s="292"/>
      <c r="FJ5" s="292"/>
      <c r="FK5" s="292"/>
      <c r="FL5" s="292"/>
      <c r="FM5" s="292"/>
      <c r="FN5" s="292"/>
      <c r="FO5" s="292"/>
      <c r="FP5" s="292"/>
      <c r="FQ5" s="292"/>
      <c r="FR5" s="292"/>
      <c r="FS5" s="292"/>
      <c r="FT5" s="292"/>
      <c r="FU5" s="292"/>
      <c r="FV5" s="292"/>
      <c r="FW5" s="292"/>
      <c r="FX5" s="292"/>
      <c r="FY5" s="292"/>
      <c r="FZ5" s="292"/>
      <c r="GA5" s="292"/>
      <c r="GB5" s="292"/>
      <c r="GC5" s="292"/>
      <c r="GD5" s="292"/>
      <c r="GE5" s="292"/>
      <c r="GF5" s="292"/>
      <c r="GG5" s="292"/>
      <c r="GH5" s="292"/>
      <c r="GI5" s="292"/>
      <c r="GJ5" s="292"/>
      <c r="GK5" s="292"/>
      <c r="GL5" s="292"/>
      <c r="GM5" s="292"/>
      <c r="GN5" s="292"/>
      <c r="GO5" s="292"/>
      <c r="GP5" s="292"/>
      <c r="GQ5" s="292"/>
      <c r="GR5" s="292"/>
      <c r="GS5" s="292"/>
      <c r="GT5" s="292"/>
      <c r="GU5" s="292"/>
      <c r="GV5" s="292"/>
      <c r="GW5" s="292"/>
      <c r="GX5" s="292"/>
      <c r="GY5" s="292"/>
      <c r="GZ5" s="292"/>
      <c r="HA5" s="292"/>
      <c r="HB5" s="292"/>
      <c r="HC5" s="292"/>
      <c r="HD5" s="292"/>
      <c r="HE5" s="292"/>
      <c r="HF5" s="292"/>
      <c r="HG5" s="292"/>
      <c r="HH5" s="292"/>
      <c r="HI5" s="292"/>
      <c r="HJ5" s="292"/>
      <c r="HK5" s="292"/>
      <c r="HL5" s="292"/>
      <c r="HM5" s="292"/>
      <c r="HN5" s="292"/>
      <c r="HO5" s="292"/>
      <c r="HP5" s="292"/>
      <c r="HQ5" s="292"/>
      <c r="HR5" s="292"/>
      <c r="HS5" s="292"/>
      <c r="HT5" s="292"/>
      <c r="HU5" s="292"/>
    </row>
    <row r="6" spans="1:256" ht="23.1" customHeight="1">
      <c r="A6" s="304" t="s">
        <v>68</v>
      </c>
      <c r="B6" s="286"/>
      <c r="C6" s="286"/>
      <c r="D6" s="286"/>
      <c r="E6" s="286"/>
      <c r="F6" s="307" t="s">
        <v>84</v>
      </c>
      <c r="G6" s="307"/>
      <c r="H6" s="307"/>
      <c r="I6" s="307"/>
      <c r="J6" s="307"/>
      <c r="K6" s="307"/>
      <c r="L6" s="307"/>
      <c r="M6" s="307"/>
      <c r="N6" s="304" t="s">
        <v>46</v>
      </c>
      <c r="P6" s="286"/>
      <c r="Q6" s="286"/>
      <c r="R6" s="307" t="s">
        <v>111</v>
      </c>
      <c r="S6" s="307"/>
      <c r="T6" s="307"/>
      <c r="U6" s="307"/>
      <c r="V6" s="305"/>
      <c r="W6" s="305"/>
      <c r="X6" s="305"/>
      <c r="Y6" s="304"/>
      <c r="Z6" s="286"/>
      <c r="AA6" s="286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292"/>
      <c r="AP6" s="292"/>
      <c r="AQ6" s="292"/>
      <c r="AR6" s="292"/>
      <c r="AS6" s="292"/>
      <c r="AT6" s="292"/>
      <c r="AU6" s="292"/>
      <c r="AV6" s="292"/>
      <c r="AW6" s="292"/>
      <c r="AX6" s="292"/>
      <c r="AY6" s="292"/>
      <c r="AZ6" s="292"/>
      <c r="BA6" s="292"/>
      <c r="BB6" s="292"/>
      <c r="BC6" s="292"/>
      <c r="BD6" s="292"/>
      <c r="BE6" s="292"/>
      <c r="BF6" s="292"/>
      <c r="BG6" s="292"/>
      <c r="BH6" s="292"/>
      <c r="BI6" s="292"/>
      <c r="BJ6" s="292"/>
      <c r="BK6" s="292"/>
      <c r="BL6" s="292"/>
      <c r="BM6" s="292"/>
      <c r="BN6" s="292"/>
      <c r="BO6" s="292"/>
      <c r="BP6" s="292"/>
      <c r="BQ6" s="292"/>
      <c r="BR6" s="292"/>
      <c r="BS6" s="292"/>
      <c r="BT6" s="292"/>
      <c r="BU6" s="292"/>
      <c r="BV6" s="292"/>
      <c r="BW6" s="292"/>
      <c r="BX6" s="292"/>
      <c r="BY6" s="292"/>
      <c r="BZ6" s="292"/>
      <c r="CA6" s="292"/>
      <c r="CB6" s="292"/>
      <c r="CC6" s="292"/>
      <c r="CD6" s="292"/>
      <c r="CE6" s="292"/>
      <c r="CF6" s="292"/>
      <c r="CG6" s="292"/>
      <c r="CH6" s="292"/>
      <c r="CI6" s="292"/>
      <c r="CJ6" s="292"/>
      <c r="CK6" s="292"/>
      <c r="CL6" s="292"/>
      <c r="CM6" s="292"/>
      <c r="CN6" s="292"/>
      <c r="CO6" s="292"/>
      <c r="CP6" s="292"/>
      <c r="CQ6" s="292"/>
      <c r="CR6" s="292"/>
      <c r="CS6" s="292"/>
      <c r="CT6" s="292"/>
      <c r="CU6" s="292"/>
      <c r="CV6" s="292"/>
      <c r="CW6" s="292"/>
      <c r="CX6" s="292"/>
      <c r="CY6" s="292"/>
      <c r="CZ6" s="292"/>
      <c r="DA6" s="292"/>
      <c r="DB6" s="292"/>
      <c r="DC6" s="292"/>
      <c r="DD6" s="292"/>
      <c r="DE6" s="292"/>
      <c r="DF6" s="292"/>
      <c r="DG6" s="292"/>
      <c r="DH6" s="292"/>
      <c r="DI6" s="292"/>
      <c r="DJ6" s="292"/>
      <c r="DK6" s="292"/>
      <c r="DL6" s="292"/>
      <c r="DM6" s="292"/>
      <c r="DN6" s="292"/>
      <c r="DO6" s="292"/>
      <c r="DP6" s="292"/>
      <c r="DQ6" s="292"/>
      <c r="DR6" s="292"/>
      <c r="DS6" s="292"/>
      <c r="DT6" s="292"/>
      <c r="DU6" s="292"/>
      <c r="DV6" s="292"/>
      <c r="DW6" s="292"/>
      <c r="DX6" s="292"/>
      <c r="DY6" s="292"/>
      <c r="DZ6" s="292"/>
      <c r="EA6" s="292"/>
      <c r="EB6" s="292"/>
      <c r="EC6" s="292"/>
      <c r="ED6" s="292"/>
      <c r="EE6" s="292"/>
      <c r="EF6" s="292"/>
      <c r="EG6" s="292"/>
      <c r="EH6" s="292"/>
      <c r="EI6" s="292"/>
      <c r="EJ6" s="292"/>
      <c r="EK6" s="292"/>
      <c r="EL6" s="292"/>
      <c r="EM6" s="292"/>
      <c r="EN6" s="292"/>
      <c r="EO6" s="292"/>
      <c r="EP6" s="292"/>
      <c r="EQ6" s="292"/>
      <c r="ER6" s="292"/>
      <c r="ES6" s="292"/>
      <c r="ET6" s="292"/>
      <c r="EU6" s="292"/>
      <c r="EV6" s="292"/>
      <c r="EW6" s="292"/>
      <c r="EX6" s="292"/>
      <c r="EY6" s="292"/>
      <c r="EZ6" s="292"/>
      <c r="FA6" s="292"/>
      <c r="FB6" s="292"/>
      <c r="FC6" s="292"/>
      <c r="FD6" s="292"/>
      <c r="FE6" s="292"/>
      <c r="FF6" s="292"/>
      <c r="FG6" s="292"/>
      <c r="FH6" s="292"/>
      <c r="FI6" s="292"/>
      <c r="FJ6" s="292"/>
      <c r="FK6" s="292"/>
      <c r="FL6" s="292"/>
      <c r="FM6" s="292"/>
      <c r="FN6" s="292"/>
      <c r="FO6" s="292"/>
      <c r="FP6" s="292"/>
      <c r="FQ6" s="292"/>
      <c r="FR6" s="292"/>
      <c r="FS6" s="292"/>
      <c r="FT6" s="292"/>
      <c r="FU6" s="292"/>
      <c r="FV6" s="292"/>
      <c r="FW6" s="292"/>
      <c r="FX6" s="292"/>
      <c r="FY6" s="292"/>
      <c r="FZ6" s="292"/>
      <c r="GA6" s="292"/>
      <c r="GB6" s="292"/>
      <c r="GC6" s="292"/>
      <c r="GD6" s="292"/>
      <c r="GE6" s="292"/>
      <c r="GF6" s="292"/>
      <c r="GG6" s="292"/>
      <c r="GH6" s="292"/>
      <c r="GI6" s="292"/>
      <c r="GJ6" s="292"/>
      <c r="GK6" s="292"/>
      <c r="GL6" s="292"/>
      <c r="GM6" s="292"/>
      <c r="GN6" s="292"/>
      <c r="GO6" s="292"/>
      <c r="GP6" s="292"/>
      <c r="GQ6" s="292"/>
      <c r="GR6" s="292"/>
      <c r="GS6" s="292"/>
      <c r="GT6" s="292"/>
      <c r="GU6" s="292"/>
      <c r="GV6" s="292"/>
      <c r="GW6" s="292"/>
      <c r="GX6" s="292"/>
      <c r="GY6" s="292"/>
      <c r="GZ6" s="292"/>
      <c r="HA6" s="292"/>
      <c r="HB6" s="292"/>
      <c r="HC6" s="292"/>
      <c r="HD6" s="292"/>
      <c r="HE6" s="292"/>
      <c r="HF6" s="292"/>
      <c r="HG6" s="292"/>
      <c r="HH6" s="292"/>
      <c r="HI6" s="292"/>
      <c r="HJ6" s="292"/>
      <c r="HK6" s="292"/>
      <c r="HL6" s="292"/>
      <c r="HM6" s="292"/>
      <c r="HN6" s="292"/>
      <c r="HO6" s="292"/>
      <c r="HP6" s="292"/>
      <c r="HQ6" s="292"/>
      <c r="HR6" s="292"/>
      <c r="HS6" s="292"/>
      <c r="HT6" s="292"/>
      <c r="HU6" s="292"/>
    </row>
    <row r="7" spans="1:256" ht="23.1" customHeight="1">
      <c r="A7" s="304" t="s">
        <v>69</v>
      </c>
      <c r="B7" s="292"/>
      <c r="C7" s="305">
        <v>123</v>
      </c>
      <c r="D7" s="305"/>
      <c r="E7" s="305"/>
      <c r="F7" s="305"/>
      <c r="G7" s="305"/>
      <c r="H7" s="305"/>
      <c r="I7" s="308" t="s">
        <v>47</v>
      </c>
      <c r="J7" s="308"/>
      <c r="K7" s="308"/>
      <c r="L7" s="309">
        <v>456</v>
      </c>
      <c r="M7" s="309"/>
      <c r="N7" s="309"/>
      <c r="O7" s="309"/>
      <c r="P7" s="309"/>
      <c r="Q7" s="309"/>
      <c r="R7" s="309"/>
      <c r="S7" s="310" t="s">
        <v>48</v>
      </c>
      <c r="T7" s="310"/>
      <c r="U7" s="305">
        <v>789</v>
      </c>
      <c r="V7" s="305"/>
      <c r="W7" s="305"/>
      <c r="X7" s="305"/>
      <c r="Y7" s="305"/>
      <c r="Z7" s="286"/>
      <c r="AA7" s="286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/>
      <c r="AO7" s="292"/>
      <c r="AP7" s="292"/>
      <c r="AQ7" s="292"/>
      <c r="AR7" s="292"/>
      <c r="AS7" s="292"/>
      <c r="AT7" s="292"/>
      <c r="AU7" s="292"/>
      <c r="AV7" s="292"/>
      <c r="AW7" s="292"/>
      <c r="AX7" s="292"/>
      <c r="AY7" s="292"/>
      <c r="AZ7" s="292"/>
      <c r="BA7" s="292"/>
      <c r="BB7" s="292"/>
      <c r="BC7" s="292"/>
      <c r="BD7" s="292"/>
      <c r="BE7" s="292"/>
      <c r="BF7" s="292"/>
      <c r="BG7" s="292"/>
      <c r="BH7" s="292"/>
      <c r="BI7" s="292"/>
      <c r="BJ7" s="292"/>
      <c r="BK7" s="292"/>
      <c r="BL7" s="292"/>
      <c r="BM7" s="292"/>
      <c r="BN7" s="292"/>
      <c r="BO7" s="292"/>
      <c r="BP7" s="292"/>
      <c r="BQ7" s="292"/>
      <c r="BR7" s="292"/>
      <c r="BS7" s="292"/>
      <c r="BT7" s="292"/>
      <c r="BU7" s="292"/>
      <c r="BV7" s="292"/>
      <c r="BW7" s="292"/>
      <c r="BX7" s="292"/>
      <c r="BY7" s="292"/>
      <c r="BZ7" s="292"/>
      <c r="CA7" s="292"/>
      <c r="CB7" s="292"/>
      <c r="CC7" s="292"/>
      <c r="CD7" s="292"/>
      <c r="CE7" s="292"/>
      <c r="CF7" s="292"/>
      <c r="CG7" s="292"/>
      <c r="CH7" s="292"/>
      <c r="CI7" s="292"/>
      <c r="CJ7" s="292"/>
      <c r="CK7" s="292"/>
      <c r="CL7" s="292"/>
      <c r="CM7" s="292"/>
      <c r="CN7" s="292"/>
      <c r="CO7" s="292"/>
      <c r="CP7" s="292"/>
      <c r="CQ7" s="292"/>
      <c r="CR7" s="292"/>
      <c r="CS7" s="292"/>
      <c r="CT7" s="292"/>
      <c r="CU7" s="292"/>
      <c r="CV7" s="292"/>
      <c r="CW7" s="292"/>
      <c r="CX7" s="292"/>
      <c r="CY7" s="292"/>
      <c r="CZ7" s="292"/>
      <c r="DA7" s="292"/>
      <c r="DB7" s="292"/>
      <c r="DC7" s="292"/>
      <c r="DD7" s="292"/>
      <c r="DE7" s="292"/>
      <c r="DF7" s="292"/>
      <c r="DG7" s="292"/>
      <c r="DH7" s="292"/>
      <c r="DI7" s="292"/>
      <c r="DJ7" s="292"/>
      <c r="DK7" s="292"/>
      <c r="DL7" s="292"/>
      <c r="DM7" s="292"/>
      <c r="DN7" s="292"/>
      <c r="DO7" s="292"/>
      <c r="DP7" s="292"/>
      <c r="DQ7" s="292"/>
      <c r="DR7" s="292"/>
      <c r="DS7" s="292"/>
      <c r="DT7" s="292"/>
      <c r="DU7" s="292"/>
      <c r="DV7" s="292"/>
      <c r="DW7" s="292"/>
      <c r="DX7" s="292"/>
      <c r="DY7" s="292"/>
      <c r="DZ7" s="292"/>
      <c r="EA7" s="292"/>
      <c r="EB7" s="292"/>
      <c r="EC7" s="292"/>
      <c r="ED7" s="292"/>
      <c r="EE7" s="292"/>
      <c r="EF7" s="292"/>
      <c r="EG7" s="292"/>
      <c r="EH7" s="292"/>
      <c r="EI7" s="292"/>
      <c r="EJ7" s="292"/>
      <c r="EK7" s="292"/>
      <c r="EL7" s="292"/>
      <c r="EM7" s="292"/>
      <c r="EN7" s="292"/>
      <c r="EO7" s="292"/>
      <c r="EP7" s="292"/>
      <c r="EQ7" s="292"/>
      <c r="ER7" s="292"/>
      <c r="ES7" s="292"/>
      <c r="ET7" s="292"/>
      <c r="EU7" s="292"/>
      <c r="EV7" s="292"/>
      <c r="EW7" s="292"/>
      <c r="EX7" s="292"/>
      <c r="EY7" s="292"/>
      <c r="EZ7" s="292"/>
      <c r="FA7" s="292"/>
      <c r="FB7" s="292"/>
      <c r="FC7" s="292"/>
      <c r="FD7" s="292"/>
      <c r="FE7" s="292"/>
      <c r="FF7" s="292"/>
      <c r="FG7" s="292"/>
      <c r="FH7" s="292"/>
      <c r="FI7" s="292"/>
      <c r="FJ7" s="292"/>
      <c r="FK7" s="292"/>
      <c r="FL7" s="292"/>
      <c r="FM7" s="292"/>
      <c r="FN7" s="292"/>
      <c r="FO7" s="292"/>
      <c r="FP7" s="292"/>
      <c r="FQ7" s="292"/>
      <c r="FR7" s="292"/>
      <c r="FS7" s="292"/>
      <c r="FT7" s="292"/>
      <c r="FU7" s="292"/>
      <c r="FV7" s="292"/>
      <c r="FW7" s="292"/>
      <c r="FX7" s="292"/>
      <c r="FY7" s="292"/>
      <c r="FZ7" s="292"/>
      <c r="GA7" s="292"/>
      <c r="GB7" s="292"/>
      <c r="GC7" s="292"/>
      <c r="GD7" s="292"/>
      <c r="GE7" s="292"/>
      <c r="GF7" s="292"/>
      <c r="GG7" s="292"/>
      <c r="GH7" s="292"/>
      <c r="GI7" s="292"/>
      <c r="GJ7" s="292"/>
      <c r="GK7" s="292"/>
      <c r="GL7" s="292"/>
      <c r="GM7" s="292"/>
      <c r="GN7" s="292"/>
      <c r="GO7" s="292"/>
      <c r="GP7" s="292"/>
      <c r="GQ7" s="292"/>
      <c r="GR7" s="292"/>
      <c r="GS7" s="292"/>
      <c r="GT7" s="292"/>
      <c r="GU7" s="292"/>
      <c r="GV7" s="292"/>
      <c r="GW7" s="292"/>
      <c r="GX7" s="292"/>
      <c r="GY7" s="292"/>
      <c r="GZ7" s="292"/>
      <c r="HA7" s="292"/>
      <c r="HB7" s="292"/>
      <c r="HC7" s="292"/>
      <c r="HD7" s="292"/>
      <c r="HE7" s="292"/>
      <c r="HF7" s="292"/>
      <c r="HG7" s="292"/>
      <c r="HH7" s="292"/>
      <c r="HI7" s="292"/>
      <c r="HJ7" s="292"/>
      <c r="HK7" s="292"/>
      <c r="HL7" s="292"/>
      <c r="HM7" s="292"/>
      <c r="HN7" s="292"/>
      <c r="HO7" s="292"/>
      <c r="HP7" s="292"/>
      <c r="HQ7" s="292"/>
      <c r="HR7" s="292"/>
      <c r="HS7" s="292"/>
      <c r="HT7" s="292"/>
      <c r="HU7" s="292"/>
    </row>
    <row r="8" spans="1:256" s="292" customFormat="1" ht="22.5" customHeight="1">
      <c r="A8" s="311" t="s">
        <v>70</v>
      </c>
      <c r="C8" s="311"/>
      <c r="D8" s="311"/>
      <c r="E8" s="311"/>
      <c r="F8" s="311"/>
      <c r="G8" s="312" t="s">
        <v>71</v>
      </c>
      <c r="H8" s="312"/>
      <c r="K8" s="312" t="s">
        <v>72</v>
      </c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13"/>
      <c r="Y8" s="313"/>
      <c r="Z8" s="314"/>
      <c r="AA8" s="314"/>
      <c r="AB8" s="314"/>
    </row>
    <row r="9" spans="1:256" s="292" customFormat="1" ht="9.9499999999999993" customHeight="1">
      <c r="B9" s="315"/>
      <c r="C9" s="315"/>
      <c r="D9" s="315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7"/>
      <c r="AB9" s="317"/>
    </row>
    <row r="10" spans="1:256" s="321" customFormat="1" ht="22.5" customHeight="1">
      <c r="A10" s="318" t="s">
        <v>63</v>
      </c>
      <c r="B10" s="318"/>
      <c r="C10" s="318"/>
      <c r="D10" s="318"/>
      <c r="E10" s="318"/>
      <c r="F10" s="318"/>
      <c r="G10" s="319"/>
      <c r="H10" s="319"/>
      <c r="I10" s="319"/>
      <c r="J10" s="319"/>
      <c r="K10" s="319"/>
      <c r="L10" s="319"/>
      <c r="M10" s="319"/>
      <c r="N10" s="320"/>
      <c r="P10" s="322" t="s">
        <v>73</v>
      </c>
      <c r="Q10" s="322"/>
      <c r="R10" s="323"/>
      <c r="S10" s="323"/>
      <c r="T10" s="323"/>
      <c r="U10" s="323"/>
      <c r="V10" s="323"/>
      <c r="W10" s="323"/>
      <c r="X10" s="286"/>
      <c r="Y10" s="286"/>
      <c r="Z10" s="286"/>
      <c r="AA10" s="324"/>
      <c r="AB10" s="324"/>
    </row>
    <row r="11" spans="1:256" ht="20.100000000000001" customHeight="1">
      <c r="A11" s="292"/>
      <c r="B11" s="312"/>
      <c r="C11" s="312"/>
      <c r="D11" s="312"/>
      <c r="E11" s="312"/>
      <c r="F11" s="312"/>
      <c r="G11" s="312"/>
      <c r="H11" s="325"/>
      <c r="I11" s="316"/>
      <c r="J11" s="316"/>
      <c r="K11" s="316"/>
      <c r="L11" s="316"/>
      <c r="M11" s="316"/>
      <c r="N11" s="316"/>
      <c r="O11" s="316"/>
      <c r="P11" s="316"/>
      <c r="Q11" s="316"/>
      <c r="R11" s="314"/>
      <c r="S11" s="326"/>
      <c r="T11" s="326"/>
      <c r="U11" s="317"/>
      <c r="V11" s="316"/>
      <c r="W11" s="316"/>
      <c r="X11" s="316"/>
      <c r="Y11" s="316"/>
      <c r="Z11" s="316"/>
      <c r="AA11" s="316"/>
      <c r="AB11" s="316"/>
      <c r="AC11" s="316"/>
      <c r="AD11" s="316"/>
      <c r="AE11" s="316"/>
      <c r="AF11" s="316"/>
      <c r="AG11" s="292"/>
      <c r="AH11" s="292"/>
      <c r="AN11" s="327"/>
      <c r="AO11" s="328"/>
      <c r="AP11" s="328"/>
      <c r="AQ11" s="292"/>
      <c r="AR11" s="292"/>
      <c r="AS11" s="292"/>
      <c r="AT11" s="292"/>
      <c r="AU11" s="292"/>
      <c r="AV11" s="292"/>
      <c r="AW11" s="292"/>
      <c r="AX11" s="292"/>
      <c r="AY11" s="292"/>
      <c r="AZ11" s="292"/>
      <c r="BA11" s="292"/>
      <c r="BB11" s="292"/>
      <c r="BC11" s="292"/>
      <c r="BD11" s="292"/>
      <c r="BE11" s="292"/>
      <c r="BF11" s="292"/>
      <c r="BG11" s="292"/>
      <c r="BH11" s="292"/>
      <c r="BI11" s="292"/>
      <c r="BJ11" s="292"/>
      <c r="BK11" s="292"/>
      <c r="BL11" s="292"/>
      <c r="BM11" s="292"/>
      <c r="BN11" s="292"/>
      <c r="BO11" s="292"/>
      <c r="BP11" s="292"/>
      <c r="BQ11" s="292"/>
      <c r="BR11" s="292"/>
      <c r="BS11" s="292"/>
      <c r="BT11" s="292"/>
      <c r="BU11" s="292"/>
      <c r="BV11" s="292"/>
      <c r="BW11" s="292"/>
      <c r="BX11" s="292"/>
      <c r="BY11" s="292"/>
      <c r="BZ11" s="292"/>
      <c r="CA11" s="292"/>
      <c r="CB11" s="292"/>
      <c r="CC11" s="292"/>
      <c r="CD11" s="292"/>
      <c r="CE11" s="292"/>
      <c r="CF11" s="292"/>
      <c r="CG11" s="292"/>
      <c r="CH11" s="292"/>
      <c r="CI11" s="292"/>
      <c r="CJ11" s="292"/>
      <c r="CK11" s="292"/>
      <c r="CL11" s="292"/>
      <c r="CM11" s="292"/>
      <c r="CN11" s="292"/>
      <c r="CO11" s="292"/>
      <c r="CP11" s="292"/>
      <c r="CQ11" s="292"/>
      <c r="CR11" s="292"/>
      <c r="CS11" s="292"/>
      <c r="CT11" s="292"/>
      <c r="CU11" s="292"/>
      <c r="CV11" s="292"/>
      <c r="CW11" s="292"/>
      <c r="CX11" s="292"/>
      <c r="CY11" s="292"/>
      <c r="CZ11" s="292"/>
      <c r="DA11" s="292"/>
      <c r="DB11" s="292"/>
      <c r="DC11" s="292"/>
      <c r="DD11" s="292"/>
      <c r="DE11" s="292"/>
      <c r="DF11" s="292"/>
      <c r="DG11" s="292"/>
      <c r="DH11" s="292"/>
      <c r="DI11" s="292"/>
      <c r="DJ11" s="292"/>
      <c r="DK11" s="292"/>
      <c r="DL11" s="292"/>
      <c r="DM11" s="292"/>
      <c r="DN11" s="292"/>
      <c r="DO11" s="292"/>
      <c r="DP11" s="292"/>
      <c r="DQ11" s="292"/>
      <c r="DR11" s="292"/>
      <c r="DS11" s="292"/>
      <c r="DT11" s="292"/>
      <c r="DU11" s="292"/>
      <c r="DV11" s="292"/>
      <c r="DW11" s="292"/>
      <c r="DX11" s="292"/>
      <c r="DY11" s="292"/>
      <c r="DZ11" s="292"/>
      <c r="EA11" s="292"/>
      <c r="EB11" s="292"/>
      <c r="EC11" s="292"/>
      <c r="ED11" s="292"/>
      <c r="EE11" s="292"/>
      <c r="EF11" s="292"/>
      <c r="EG11" s="292"/>
      <c r="EH11" s="292"/>
      <c r="EI11" s="292"/>
      <c r="EJ11" s="292"/>
      <c r="EK11" s="292"/>
      <c r="EL11" s="292"/>
      <c r="EM11" s="292"/>
      <c r="EN11" s="292"/>
      <c r="EO11" s="292"/>
      <c r="EP11" s="292"/>
      <c r="EQ11" s="292"/>
      <c r="ER11" s="292"/>
      <c r="ES11" s="292"/>
      <c r="ET11" s="292"/>
      <c r="EU11" s="292"/>
      <c r="EV11" s="292"/>
      <c r="EW11" s="292"/>
      <c r="EX11" s="292"/>
      <c r="EY11" s="292"/>
      <c r="EZ11" s="292"/>
      <c r="FA11" s="292"/>
      <c r="FB11" s="292"/>
      <c r="FC11" s="292"/>
      <c r="FD11" s="292"/>
      <c r="FE11" s="292"/>
      <c r="FF11" s="292"/>
      <c r="FG11" s="292"/>
      <c r="FH11" s="292"/>
      <c r="FI11" s="292"/>
      <c r="FJ11" s="292"/>
      <c r="FK11" s="292"/>
      <c r="FL11" s="292"/>
      <c r="FM11" s="292"/>
      <c r="FN11" s="292"/>
      <c r="FO11" s="292"/>
      <c r="FP11" s="292"/>
      <c r="FQ11" s="292"/>
      <c r="FR11" s="292"/>
      <c r="FS11" s="292"/>
      <c r="FT11" s="292"/>
      <c r="FU11" s="292"/>
      <c r="FV11" s="292"/>
      <c r="FW11" s="292"/>
      <c r="FX11" s="292"/>
      <c r="FY11" s="292"/>
      <c r="FZ11" s="292"/>
      <c r="GA11" s="292"/>
      <c r="GB11" s="292"/>
      <c r="GC11" s="292"/>
      <c r="GD11" s="292"/>
      <c r="GE11" s="292"/>
      <c r="GF11" s="292"/>
      <c r="GG11" s="292"/>
      <c r="GH11" s="292"/>
      <c r="GI11" s="292"/>
      <c r="GJ11" s="292"/>
      <c r="GK11" s="292"/>
      <c r="GL11" s="292"/>
      <c r="GM11" s="292"/>
      <c r="GN11" s="292"/>
      <c r="GO11" s="292"/>
      <c r="GP11" s="292"/>
      <c r="GQ11" s="292"/>
      <c r="GR11" s="292"/>
      <c r="GS11" s="292"/>
      <c r="GT11" s="292"/>
      <c r="GU11" s="292"/>
      <c r="GV11" s="292"/>
      <c r="GW11" s="292"/>
      <c r="GX11" s="292"/>
      <c r="GY11" s="292"/>
      <c r="GZ11" s="292"/>
      <c r="HA11" s="292"/>
      <c r="HB11" s="292"/>
      <c r="HC11" s="292"/>
      <c r="HD11" s="292"/>
      <c r="HE11" s="292"/>
      <c r="HF11" s="292"/>
      <c r="HG11" s="292"/>
      <c r="HH11" s="292"/>
      <c r="HI11" s="292"/>
      <c r="HJ11" s="292"/>
      <c r="HK11" s="292"/>
      <c r="HL11" s="292"/>
      <c r="HM11" s="292"/>
      <c r="HN11" s="292"/>
      <c r="HO11" s="292"/>
      <c r="HP11" s="292"/>
      <c r="HQ11" s="292"/>
      <c r="HR11" s="292"/>
      <c r="HS11" s="292"/>
      <c r="HT11" s="292"/>
      <c r="HU11" s="292"/>
      <c r="HV11" s="292"/>
      <c r="HW11" s="292"/>
      <c r="HX11" s="292"/>
      <c r="HY11" s="292"/>
      <c r="HZ11" s="292"/>
      <c r="IA11" s="292"/>
      <c r="IB11" s="292"/>
      <c r="IC11" s="292"/>
      <c r="ID11" s="292"/>
      <c r="IE11" s="292"/>
      <c r="IF11" s="292"/>
      <c r="IG11" s="292"/>
      <c r="IH11" s="292"/>
      <c r="II11" s="292"/>
      <c r="IJ11" s="292"/>
      <c r="IK11" s="292"/>
      <c r="IL11" s="292"/>
      <c r="IM11" s="292"/>
      <c r="IN11" s="292"/>
      <c r="IO11" s="292"/>
      <c r="IP11" s="292"/>
      <c r="IQ11" s="292"/>
      <c r="IR11" s="292"/>
      <c r="IS11" s="292"/>
      <c r="IT11" s="292"/>
      <c r="IU11" s="292"/>
      <c r="IV11" s="292"/>
    </row>
    <row r="12" spans="1:256" ht="18" customHeight="1">
      <c r="C12" s="329"/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/>
      <c r="U12" s="327"/>
      <c r="AN12" s="331"/>
      <c r="AO12" s="331"/>
      <c r="AP12" s="331"/>
    </row>
    <row r="13" spans="1:256" ht="18.75" customHeight="1">
      <c r="A13" s="332" t="s">
        <v>27</v>
      </c>
      <c r="B13" s="333"/>
      <c r="C13" s="334"/>
      <c r="D13" s="335" t="s">
        <v>108</v>
      </c>
      <c r="E13" s="335"/>
      <c r="F13" s="336" t="s">
        <v>61</v>
      </c>
      <c r="G13" s="336"/>
      <c r="H13" s="336"/>
      <c r="I13" s="336"/>
      <c r="J13" s="336"/>
      <c r="K13" s="336"/>
      <c r="L13" s="336"/>
      <c r="M13" s="336"/>
      <c r="N13" s="336"/>
      <c r="O13" s="336"/>
      <c r="P13" s="336"/>
      <c r="Q13" s="336"/>
      <c r="R13" s="337" t="s">
        <v>49</v>
      </c>
      <c r="S13" s="338"/>
      <c r="T13" s="339"/>
      <c r="U13" s="340" t="s">
        <v>62</v>
      </c>
      <c r="V13" s="340"/>
      <c r="W13" s="340"/>
      <c r="X13" s="338" t="s">
        <v>29</v>
      </c>
      <c r="Y13" s="338"/>
      <c r="Z13" s="338"/>
      <c r="AA13" s="341"/>
      <c r="AB13" s="342"/>
      <c r="AC13" s="327"/>
      <c r="AD13" s="342"/>
      <c r="AE13" s="342"/>
      <c r="AF13" s="342"/>
    </row>
    <row r="14" spans="1:256" ht="18.75" customHeight="1">
      <c r="A14" s="343"/>
      <c r="B14" s="344"/>
      <c r="C14" s="345"/>
      <c r="D14" s="335"/>
      <c r="E14" s="335"/>
      <c r="F14" s="346" t="s">
        <v>112</v>
      </c>
      <c r="G14" s="346"/>
      <c r="H14" s="346"/>
      <c r="I14" s="346" t="s">
        <v>113</v>
      </c>
      <c r="J14" s="346"/>
      <c r="K14" s="346"/>
      <c r="L14" s="346" t="s">
        <v>114</v>
      </c>
      <c r="M14" s="346"/>
      <c r="N14" s="346"/>
      <c r="O14" s="346" t="s">
        <v>115</v>
      </c>
      <c r="P14" s="346"/>
      <c r="Q14" s="346"/>
      <c r="R14" s="347"/>
      <c r="S14" s="323"/>
      <c r="T14" s="348"/>
      <c r="U14" s="340"/>
      <c r="V14" s="340"/>
      <c r="W14" s="340"/>
      <c r="X14" s="323"/>
      <c r="Y14" s="323"/>
      <c r="Z14" s="323"/>
      <c r="AA14" s="341"/>
      <c r="AB14" s="342"/>
      <c r="AC14" s="342"/>
      <c r="AD14" s="342"/>
      <c r="AE14" s="342"/>
      <c r="AF14" s="342"/>
    </row>
    <row r="15" spans="1:256" ht="18.75" customHeight="1">
      <c r="A15" s="349">
        <v>2</v>
      </c>
      <c r="B15" s="350"/>
      <c r="C15" s="351"/>
      <c r="D15" s="340" t="s">
        <v>85</v>
      </c>
      <c r="E15" s="340"/>
      <c r="F15" s="352">
        <v>1.9999</v>
      </c>
      <c r="G15" s="353"/>
      <c r="H15" s="354"/>
      <c r="I15" s="352">
        <v>1.9999</v>
      </c>
      <c r="J15" s="353"/>
      <c r="K15" s="354"/>
      <c r="L15" s="352">
        <v>1.9999</v>
      </c>
      <c r="M15" s="353"/>
      <c r="N15" s="354"/>
      <c r="O15" s="352">
        <v>1.9999</v>
      </c>
      <c r="P15" s="353"/>
      <c r="Q15" s="354"/>
      <c r="R15" s="355">
        <f>AVERAGE(AVERAGE(F15:H18),AVERAGE(I15:K18),AVERAGE(L15:N18),AVERAGE(O15:Q18))</f>
        <v>1.9999</v>
      </c>
      <c r="S15" s="356"/>
      <c r="T15" s="357"/>
      <c r="U15" s="358">
        <f>A15-R15</f>
        <v>9.9999999999988987E-5</v>
      </c>
      <c r="V15" s="358"/>
      <c r="W15" s="358"/>
      <c r="X15" s="359">
        <f>_xlfn.STDEV.S(AVERAGE(F15:H18),AVERAGE(I15:K18),AVERAGE(L15:N18),AVERAGE(O15:Q18))/SQRT(4)</f>
        <v>0</v>
      </c>
      <c r="Y15" s="359"/>
      <c r="Z15" s="360"/>
      <c r="AA15" s="361"/>
      <c r="AB15" s="362"/>
      <c r="AC15" s="362"/>
      <c r="AD15" s="362"/>
      <c r="AE15" s="362"/>
      <c r="AF15" s="362"/>
    </row>
    <row r="16" spans="1:256" ht="18.75" customHeight="1">
      <c r="A16" s="363"/>
      <c r="B16" s="364"/>
      <c r="C16" s="365"/>
      <c r="D16" s="340" t="s">
        <v>86</v>
      </c>
      <c r="E16" s="340"/>
      <c r="F16" s="352">
        <v>1.9999</v>
      </c>
      <c r="G16" s="353"/>
      <c r="H16" s="354"/>
      <c r="I16" s="352">
        <v>1.9999</v>
      </c>
      <c r="J16" s="353"/>
      <c r="K16" s="354"/>
      <c r="L16" s="352">
        <v>1.9999</v>
      </c>
      <c r="M16" s="353"/>
      <c r="N16" s="354"/>
      <c r="O16" s="352">
        <v>1.9999</v>
      </c>
      <c r="P16" s="353"/>
      <c r="Q16" s="354"/>
      <c r="R16" s="366"/>
      <c r="S16" s="367"/>
      <c r="T16" s="368"/>
      <c r="U16" s="358"/>
      <c r="V16" s="358"/>
      <c r="W16" s="358"/>
      <c r="X16" s="359"/>
      <c r="Y16" s="359"/>
      <c r="Z16" s="360"/>
      <c r="AA16" s="361"/>
      <c r="AB16" s="362"/>
      <c r="AC16" s="362"/>
      <c r="AD16" s="362"/>
      <c r="AE16" s="362"/>
      <c r="AF16" s="362"/>
    </row>
    <row r="17" spans="1:32" ht="18.75" customHeight="1">
      <c r="A17" s="363"/>
      <c r="B17" s="364"/>
      <c r="C17" s="365"/>
      <c r="D17" s="340" t="s">
        <v>88</v>
      </c>
      <c r="E17" s="340"/>
      <c r="F17" s="352">
        <v>1.9999</v>
      </c>
      <c r="G17" s="353"/>
      <c r="H17" s="354"/>
      <c r="I17" s="352">
        <v>1.9999</v>
      </c>
      <c r="J17" s="353"/>
      <c r="K17" s="354"/>
      <c r="L17" s="352">
        <v>1.9999</v>
      </c>
      <c r="M17" s="353"/>
      <c r="N17" s="354"/>
      <c r="O17" s="352">
        <v>1.9999</v>
      </c>
      <c r="P17" s="353"/>
      <c r="Q17" s="354"/>
      <c r="R17" s="366"/>
      <c r="S17" s="367"/>
      <c r="T17" s="368"/>
      <c r="U17" s="358"/>
      <c r="V17" s="358"/>
      <c r="W17" s="358"/>
      <c r="X17" s="359"/>
      <c r="Y17" s="359"/>
      <c r="Z17" s="360"/>
      <c r="AA17" s="361"/>
      <c r="AB17" s="362"/>
      <c r="AC17" s="362"/>
      <c r="AD17" s="362"/>
      <c r="AE17" s="362"/>
      <c r="AF17" s="362"/>
    </row>
    <row r="18" spans="1:32" ht="18.75" customHeight="1">
      <c r="A18" s="369"/>
      <c r="B18" s="370"/>
      <c r="C18" s="371"/>
      <c r="D18" s="340" t="s">
        <v>87</v>
      </c>
      <c r="E18" s="340"/>
      <c r="F18" s="352">
        <v>1.9999</v>
      </c>
      <c r="G18" s="353"/>
      <c r="H18" s="354"/>
      <c r="I18" s="352">
        <v>1.9999</v>
      </c>
      <c r="J18" s="353"/>
      <c r="K18" s="354"/>
      <c r="L18" s="352">
        <v>1.9999</v>
      </c>
      <c r="M18" s="353"/>
      <c r="N18" s="354"/>
      <c r="O18" s="352">
        <v>1.9999</v>
      </c>
      <c r="P18" s="353"/>
      <c r="Q18" s="354"/>
      <c r="R18" s="372"/>
      <c r="S18" s="373"/>
      <c r="T18" s="374"/>
      <c r="U18" s="358"/>
      <c r="V18" s="358"/>
      <c r="W18" s="358"/>
      <c r="X18" s="359"/>
      <c r="Y18" s="359"/>
      <c r="Z18" s="360"/>
      <c r="AA18" s="361"/>
      <c r="AB18" s="362"/>
      <c r="AC18" s="362"/>
      <c r="AD18" s="362"/>
      <c r="AE18" s="362"/>
      <c r="AF18" s="362"/>
    </row>
    <row r="19" spans="1:32" ht="18.75" customHeight="1">
      <c r="A19" s="349">
        <v>4</v>
      </c>
      <c r="B19" s="350"/>
      <c r="C19" s="351"/>
      <c r="D19" s="340" t="s">
        <v>85</v>
      </c>
      <c r="E19" s="340"/>
      <c r="F19" s="352">
        <v>1.9999</v>
      </c>
      <c r="G19" s="353"/>
      <c r="H19" s="354"/>
      <c r="I19" s="352">
        <v>1.9999</v>
      </c>
      <c r="J19" s="353"/>
      <c r="K19" s="354"/>
      <c r="L19" s="352">
        <v>1.9999</v>
      </c>
      <c r="M19" s="353"/>
      <c r="N19" s="354"/>
      <c r="O19" s="352">
        <v>1.9999</v>
      </c>
      <c r="P19" s="353"/>
      <c r="Q19" s="354"/>
      <c r="R19" s="355">
        <f t="shared" ref="R19" si="0">AVERAGE(AVERAGE(F19:H22),AVERAGE(I19:K22),AVERAGE(L19:N22),AVERAGE(O19:Q22))</f>
        <v>1.9999</v>
      </c>
      <c r="S19" s="356"/>
      <c r="T19" s="357"/>
      <c r="U19" s="358">
        <f>A19-R19</f>
        <v>2.0000999999999998</v>
      </c>
      <c r="V19" s="358"/>
      <c r="W19" s="358"/>
      <c r="X19" s="359">
        <f t="shared" ref="X19" si="1">_xlfn.STDEV.S(AVERAGE(F19:H22),AVERAGE(I19:K22),AVERAGE(L19:N22),AVERAGE(O19:Q22))/SQRT(4)</f>
        <v>0</v>
      </c>
      <c r="Y19" s="359"/>
      <c r="Z19" s="360"/>
      <c r="AA19" s="361"/>
      <c r="AB19" s="362"/>
      <c r="AC19" s="362"/>
      <c r="AD19" s="362"/>
      <c r="AE19" s="362"/>
      <c r="AF19" s="362"/>
    </row>
    <row r="20" spans="1:32" ht="18.75" customHeight="1">
      <c r="A20" s="363"/>
      <c r="B20" s="364"/>
      <c r="C20" s="365"/>
      <c r="D20" s="340" t="s">
        <v>86</v>
      </c>
      <c r="E20" s="340"/>
      <c r="F20" s="352">
        <v>1.9999</v>
      </c>
      <c r="G20" s="353"/>
      <c r="H20" s="354"/>
      <c r="I20" s="352">
        <v>1.9999</v>
      </c>
      <c r="J20" s="353"/>
      <c r="K20" s="354"/>
      <c r="L20" s="352">
        <v>1.9999</v>
      </c>
      <c r="M20" s="353"/>
      <c r="N20" s="354"/>
      <c r="O20" s="352">
        <v>1.9999</v>
      </c>
      <c r="P20" s="353"/>
      <c r="Q20" s="354"/>
      <c r="R20" s="366"/>
      <c r="S20" s="367"/>
      <c r="T20" s="368"/>
      <c r="U20" s="358"/>
      <c r="V20" s="358"/>
      <c r="W20" s="358"/>
      <c r="X20" s="359"/>
      <c r="Y20" s="359"/>
      <c r="Z20" s="360"/>
      <c r="AA20" s="361"/>
      <c r="AB20" s="362"/>
      <c r="AC20" s="362"/>
      <c r="AD20" s="362"/>
      <c r="AE20" s="362"/>
      <c r="AF20" s="362"/>
    </row>
    <row r="21" spans="1:32" ht="18.75" customHeight="1">
      <c r="A21" s="363"/>
      <c r="B21" s="364"/>
      <c r="C21" s="365"/>
      <c r="D21" s="340" t="s">
        <v>88</v>
      </c>
      <c r="E21" s="340"/>
      <c r="F21" s="352">
        <v>1.9999</v>
      </c>
      <c r="G21" s="353"/>
      <c r="H21" s="354"/>
      <c r="I21" s="352">
        <v>1.9999</v>
      </c>
      <c r="J21" s="353"/>
      <c r="K21" s="354"/>
      <c r="L21" s="352">
        <v>1.9999</v>
      </c>
      <c r="M21" s="353"/>
      <c r="N21" s="354"/>
      <c r="O21" s="352">
        <v>1.9999</v>
      </c>
      <c r="P21" s="353"/>
      <c r="Q21" s="354"/>
      <c r="R21" s="366"/>
      <c r="S21" s="367"/>
      <c r="T21" s="368"/>
      <c r="U21" s="358"/>
      <c r="V21" s="358"/>
      <c r="W21" s="358"/>
      <c r="X21" s="359"/>
      <c r="Y21" s="359"/>
      <c r="Z21" s="360"/>
      <c r="AA21" s="361"/>
      <c r="AB21" s="362"/>
      <c r="AC21" s="362"/>
      <c r="AD21" s="362"/>
      <c r="AE21" s="362"/>
      <c r="AF21" s="362"/>
    </row>
    <row r="22" spans="1:32" ht="18.75" customHeight="1">
      <c r="A22" s="369"/>
      <c r="B22" s="370"/>
      <c r="C22" s="371"/>
      <c r="D22" s="340" t="s">
        <v>87</v>
      </c>
      <c r="E22" s="340"/>
      <c r="F22" s="352">
        <v>1.9999</v>
      </c>
      <c r="G22" s="353"/>
      <c r="H22" s="354"/>
      <c r="I22" s="352">
        <v>1.9999</v>
      </c>
      <c r="J22" s="353"/>
      <c r="K22" s="354"/>
      <c r="L22" s="352">
        <v>1.9999</v>
      </c>
      <c r="M22" s="353"/>
      <c r="N22" s="354"/>
      <c r="O22" s="352">
        <v>1.9999</v>
      </c>
      <c r="P22" s="353"/>
      <c r="Q22" s="354"/>
      <c r="R22" s="372"/>
      <c r="S22" s="373"/>
      <c r="T22" s="374"/>
      <c r="U22" s="358"/>
      <c r="V22" s="358"/>
      <c r="W22" s="358"/>
      <c r="X22" s="359"/>
      <c r="Y22" s="359"/>
      <c r="Z22" s="360"/>
      <c r="AA22" s="361"/>
      <c r="AB22" s="362"/>
      <c r="AC22" s="362"/>
      <c r="AD22" s="362"/>
      <c r="AE22" s="362"/>
      <c r="AF22" s="362"/>
    </row>
    <row r="23" spans="1:32" ht="18.75" customHeight="1">
      <c r="A23" s="349">
        <v>6</v>
      </c>
      <c r="B23" s="350"/>
      <c r="C23" s="351"/>
      <c r="D23" s="340" t="s">
        <v>85</v>
      </c>
      <c r="E23" s="340"/>
      <c r="F23" s="352">
        <v>1.9999</v>
      </c>
      <c r="G23" s="353"/>
      <c r="H23" s="354"/>
      <c r="I23" s="352">
        <v>1.9999</v>
      </c>
      <c r="J23" s="353"/>
      <c r="K23" s="354"/>
      <c r="L23" s="352">
        <v>1.9999</v>
      </c>
      <c r="M23" s="353"/>
      <c r="N23" s="354"/>
      <c r="O23" s="352">
        <v>1.9999</v>
      </c>
      <c r="P23" s="353"/>
      <c r="Q23" s="354"/>
      <c r="R23" s="355">
        <f t="shared" ref="R23" si="2">AVERAGE(AVERAGE(F23:H26),AVERAGE(I23:K26),AVERAGE(L23:N26),AVERAGE(O23:Q26))</f>
        <v>1.9999</v>
      </c>
      <c r="S23" s="356"/>
      <c r="T23" s="357"/>
      <c r="U23" s="358">
        <f>A23-R23</f>
        <v>4.0000999999999998</v>
      </c>
      <c r="V23" s="358"/>
      <c r="W23" s="358"/>
      <c r="X23" s="359">
        <f t="shared" ref="X23" si="3">_xlfn.STDEV.S(AVERAGE(F23:H26),AVERAGE(I23:K26),AVERAGE(L23:N26),AVERAGE(O23:Q26))/SQRT(4)</f>
        <v>0</v>
      </c>
      <c r="Y23" s="359"/>
      <c r="Z23" s="360"/>
    </row>
    <row r="24" spans="1:32" ht="18.75" customHeight="1">
      <c r="A24" s="363"/>
      <c r="B24" s="364"/>
      <c r="C24" s="365"/>
      <c r="D24" s="340" t="s">
        <v>86</v>
      </c>
      <c r="E24" s="340"/>
      <c r="F24" s="352">
        <v>1.9999</v>
      </c>
      <c r="G24" s="353"/>
      <c r="H24" s="354"/>
      <c r="I24" s="352">
        <v>1.9999</v>
      </c>
      <c r="J24" s="353"/>
      <c r="K24" s="354"/>
      <c r="L24" s="352">
        <v>1.9999</v>
      </c>
      <c r="M24" s="353"/>
      <c r="N24" s="354"/>
      <c r="O24" s="352">
        <v>1.9999</v>
      </c>
      <c r="P24" s="353"/>
      <c r="Q24" s="354"/>
      <c r="R24" s="366"/>
      <c r="S24" s="367"/>
      <c r="T24" s="368"/>
      <c r="U24" s="358"/>
      <c r="V24" s="358"/>
      <c r="W24" s="358"/>
      <c r="X24" s="359"/>
      <c r="Y24" s="359"/>
      <c r="Z24" s="360"/>
    </row>
    <row r="25" spans="1:32" ht="18.75" customHeight="1">
      <c r="A25" s="363"/>
      <c r="B25" s="364"/>
      <c r="C25" s="365"/>
      <c r="D25" s="340" t="s">
        <v>88</v>
      </c>
      <c r="E25" s="340"/>
      <c r="F25" s="352">
        <v>1.9999</v>
      </c>
      <c r="G25" s="353"/>
      <c r="H25" s="354"/>
      <c r="I25" s="352">
        <v>1.9999</v>
      </c>
      <c r="J25" s="353"/>
      <c r="K25" s="354"/>
      <c r="L25" s="352">
        <v>1.9999</v>
      </c>
      <c r="M25" s="353"/>
      <c r="N25" s="354"/>
      <c r="O25" s="352">
        <v>1.9999</v>
      </c>
      <c r="P25" s="353"/>
      <c r="Q25" s="354"/>
      <c r="R25" s="366"/>
      <c r="S25" s="367"/>
      <c r="T25" s="368"/>
      <c r="U25" s="358"/>
      <c r="V25" s="358"/>
      <c r="W25" s="358"/>
      <c r="X25" s="359"/>
      <c r="Y25" s="359"/>
      <c r="Z25" s="360"/>
    </row>
    <row r="26" spans="1:32" ht="18.75" customHeight="1">
      <c r="A26" s="369"/>
      <c r="B26" s="370"/>
      <c r="C26" s="371"/>
      <c r="D26" s="340" t="s">
        <v>87</v>
      </c>
      <c r="E26" s="340"/>
      <c r="F26" s="352">
        <v>1.9999</v>
      </c>
      <c r="G26" s="353"/>
      <c r="H26" s="354"/>
      <c r="I26" s="352">
        <v>1.9999</v>
      </c>
      <c r="J26" s="353"/>
      <c r="K26" s="354"/>
      <c r="L26" s="352">
        <v>1.9999</v>
      </c>
      <c r="M26" s="353"/>
      <c r="N26" s="354"/>
      <c r="O26" s="352">
        <v>1.9999</v>
      </c>
      <c r="P26" s="353"/>
      <c r="Q26" s="354"/>
      <c r="R26" s="372"/>
      <c r="S26" s="373"/>
      <c r="T26" s="374"/>
      <c r="U26" s="358"/>
      <c r="V26" s="358"/>
      <c r="W26" s="358"/>
      <c r="X26" s="359"/>
      <c r="Y26" s="359"/>
      <c r="Z26" s="360"/>
    </row>
    <row r="27" spans="1:32" ht="18.75" customHeight="1">
      <c r="A27" s="349">
        <v>8</v>
      </c>
      <c r="B27" s="350"/>
      <c r="C27" s="351"/>
      <c r="D27" s="340" t="s">
        <v>85</v>
      </c>
      <c r="E27" s="340"/>
      <c r="F27" s="352">
        <v>1.9999</v>
      </c>
      <c r="G27" s="353"/>
      <c r="H27" s="354"/>
      <c r="I27" s="352">
        <v>1.9999</v>
      </c>
      <c r="J27" s="353"/>
      <c r="K27" s="354"/>
      <c r="L27" s="352">
        <v>1.9999</v>
      </c>
      <c r="M27" s="353"/>
      <c r="N27" s="354"/>
      <c r="O27" s="352">
        <v>1.9999</v>
      </c>
      <c r="P27" s="353"/>
      <c r="Q27" s="354"/>
      <c r="R27" s="355">
        <f t="shared" ref="R27" si="4">AVERAGE(AVERAGE(F27:H30),AVERAGE(I27:K30),AVERAGE(L27:N30),AVERAGE(O27:Q30))</f>
        <v>1.9999</v>
      </c>
      <c r="S27" s="356"/>
      <c r="T27" s="357"/>
      <c r="U27" s="358">
        <f>A27-R27</f>
        <v>6.0000999999999998</v>
      </c>
      <c r="V27" s="358"/>
      <c r="W27" s="358"/>
      <c r="X27" s="359">
        <f t="shared" ref="X27" si="5">_xlfn.STDEV.S(AVERAGE(F27:H30),AVERAGE(I27:K30),AVERAGE(L27:N30),AVERAGE(O27:Q30))/SQRT(4)</f>
        <v>0</v>
      </c>
      <c r="Y27" s="359"/>
      <c r="Z27" s="360"/>
    </row>
    <row r="28" spans="1:32" ht="18.75" customHeight="1">
      <c r="A28" s="363"/>
      <c r="B28" s="364"/>
      <c r="C28" s="365"/>
      <c r="D28" s="340" t="s">
        <v>86</v>
      </c>
      <c r="E28" s="340"/>
      <c r="F28" s="352">
        <v>1.9999</v>
      </c>
      <c r="G28" s="353"/>
      <c r="H28" s="354"/>
      <c r="I28" s="352">
        <v>1.9999</v>
      </c>
      <c r="J28" s="353"/>
      <c r="K28" s="354"/>
      <c r="L28" s="352">
        <v>1.9999</v>
      </c>
      <c r="M28" s="353"/>
      <c r="N28" s="354"/>
      <c r="O28" s="352">
        <v>1.9999</v>
      </c>
      <c r="P28" s="353"/>
      <c r="Q28" s="354"/>
      <c r="R28" s="366"/>
      <c r="S28" s="367"/>
      <c r="T28" s="368"/>
      <c r="U28" s="358"/>
      <c r="V28" s="358"/>
      <c r="W28" s="358"/>
      <c r="X28" s="359"/>
      <c r="Y28" s="359"/>
      <c r="Z28" s="360"/>
    </row>
    <row r="29" spans="1:32" ht="18.75" customHeight="1">
      <c r="A29" s="363"/>
      <c r="B29" s="364"/>
      <c r="C29" s="365"/>
      <c r="D29" s="340" t="s">
        <v>88</v>
      </c>
      <c r="E29" s="340"/>
      <c r="F29" s="352">
        <v>1.9999</v>
      </c>
      <c r="G29" s="353"/>
      <c r="H29" s="354"/>
      <c r="I29" s="352">
        <v>1.9999</v>
      </c>
      <c r="J29" s="353"/>
      <c r="K29" s="354"/>
      <c r="L29" s="352">
        <v>1.9999</v>
      </c>
      <c r="M29" s="353"/>
      <c r="N29" s="354"/>
      <c r="O29" s="352">
        <v>1.9999</v>
      </c>
      <c r="P29" s="353"/>
      <c r="Q29" s="354"/>
      <c r="R29" s="366"/>
      <c r="S29" s="367"/>
      <c r="T29" s="368"/>
      <c r="U29" s="358"/>
      <c r="V29" s="358"/>
      <c r="W29" s="358"/>
      <c r="X29" s="359"/>
      <c r="Y29" s="359"/>
      <c r="Z29" s="360"/>
    </row>
    <row r="30" spans="1:32" ht="18.75" customHeight="1">
      <c r="A30" s="369"/>
      <c r="B30" s="370"/>
      <c r="C30" s="371"/>
      <c r="D30" s="340" t="s">
        <v>87</v>
      </c>
      <c r="E30" s="340"/>
      <c r="F30" s="352">
        <v>1.9999</v>
      </c>
      <c r="G30" s="353"/>
      <c r="H30" s="354"/>
      <c r="I30" s="352">
        <v>1.9999</v>
      </c>
      <c r="J30" s="353"/>
      <c r="K30" s="354"/>
      <c r="L30" s="352">
        <v>1.9999</v>
      </c>
      <c r="M30" s="353"/>
      <c r="N30" s="354"/>
      <c r="O30" s="352">
        <v>1.9999</v>
      </c>
      <c r="P30" s="353"/>
      <c r="Q30" s="354"/>
      <c r="R30" s="372"/>
      <c r="S30" s="373"/>
      <c r="T30" s="374"/>
      <c r="U30" s="358"/>
      <c r="V30" s="358"/>
      <c r="W30" s="358"/>
      <c r="X30" s="359"/>
      <c r="Y30" s="359"/>
      <c r="Z30" s="360"/>
    </row>
    <row r="31" spans="1:32" ht="18.75" customHeight="1">
      <c r="A31" s="349">
        <v>10</v>
      </c>
      <c r="B31" s="350"/>
      <c r="C31" s="351"/>
      <c r="D31" s="340" t="s">
        <v>85</v>
      </c>
      <c r="E31" s="340"/>
      <c r="F31" s="352">
        <v>1.9999</v>
      </c>
      <c r="G31" s="353"/>
      <c r="H31" s="354"/>
      <c r="I31" s="352">
        <v>1.9999</v>
      </c>
      <c r="J31" s="353"/>
      <c r="K31" s="354"/>
      <c r="L31" s="352">
        <v>1.9999</v>
      </c>
      <c r="M31" s="353"/>
      <c r="N31" s="354"/>
      <c r="O31" s="352">
        <v>1.9999</v>
      </c>
      <c r="P31" s="353"/>
      <c r="Q31" s="354"/>
      <c r="R31" s="355">
        <f t="shared" ref="R31" si="6">AVERAGE(AVERAGE(F31:H34),AVERAGE(I31:K34),AVERAGE(L31:N34),AVERAGE(O31:Q34))</f>
        <v>1.9999</v>
      </c>
      <c r="S31" s="356"/>
      <c r="T31" s="357"/>
      <c r="U31" s="358">
        <f>A31-R31</f>
        <v>8.0000999999999998</v>
      </c>
      <c r="V31" s="358"/>
      <c r="W31" s="358"/>
      <c r="X31" s="359">
        <f t="shared" ref="X31" si="7">_xlfn.STDEV.S(AVERAGE(F31:H34),AVERAGE(I31:K34),AVERAGE(L31:N34),AVERAGE(O31:Q34))/SQRT(4)</f>
        <v>0</v>
      </c>
      <c r="Y31" s="359"/>
      <c r="Z31" s="360"/>
    </row>
    <row r="32" spans="1:32" ht="18.75" customHeight="1">
      <c r="A32" s="363"/>
      <c r="B32" s="364"/>
      <c r="C32" s="365"/>
      <c r="D32" s="340" t="s">
        <v>86</v>
      </c>
      <c r="E32" s="340"/>
      <c r="F32" s="352">
        <v>1.9999</v>
      </c>
      <c r="G32" s="353"/>
      <c r="H32" s="354"/>
      <c r="I32" s="352">
        <v>1.9999</v>
      </c>
      <c r="J32" s="353"/>
      <c r="K32" s="354"/>
      <c r="L32" s="352">
        <v>1.9999</v>
      </c>
      <c r="M32" s="353"/>
      <c r="N32" s="354"/>
      <c r="O32" s="352">
        <v>1.9999</v>
      </c>
      <c r="P32" s="353"/>
      <c r="Q32" s="354"/>
      <c r="R32" s="366"/>
      <c r="S32" s="367"/>
      <c r="T32" s="368"/>
      <c r="U32" s="358"/>
      <c r="V32" s="358"/>
      <c r="W32" s="358"/>
      <c r="X32" s="359"/>
      <c r="Y32" s="359"/>
      <c r="Z32" s="360"/>
    </row>
    <row r="33" spans="1:26" ht="18.75" customHeight="1">
      <c r="A33" s="363"/>
      <c r="B33" s="364"/>
      <c r="C33" s="365"/>
      <c r="D33" s="340" t="s">
        <v>88</v>
      </c>
      <c r="E33" s="340"/>
      <c r="F33" s="352">
        <v>1.9999</v>
      </c>
      <c r="G33" s="353"/>
      <c r="H33" s="354"/>
      <c r="I33" s="352">
        <v>1.9999</v>
      </c>
      <c r="J33" s="353"/>
      <c r="K33" s="354"/>
      <c r="L33" s="352">
        <v>1.9999</v>
      </c>
      <c r="M33" s="353"/>
      <c r="N33" s="354"/>
      <c r="O33" s="352">
        <v>1.9999</v>
      </c>
      <c r="P33" s="353"/>
      <c r="Q33" s="354"/>
      <c r="R33" s="366"/>
      <c r="S33" s="367"/>
      <c r="T33" s="368"/>
      <c r="U33" s="358"/>
      <c r="V33" s="358"/>
      <c r="W33" s="358"/>
      <c r="X33" s="359"/>
      <c r="Y33" s="359"/>
      <c r="Z33" s="360"/>
    </row>
    <row r="34" spans="1:26" ht="18.75" customHeight="1">
      <c r="A34" s="369"/>
      <c r="B34" s="370"/>
      <c r="C34" s="371"/>
      <c r="D34" s="340" t="s">
        <v>87</v>
      </c>
      <c r="E34" s="340"/>
      <c r="F34" s="352">
        <v>1.9999</v>
      </c>
      <c r="G34" s="353"/>
      <c r="H34" s="354"/>
      <c r="I34" s="352">
        <v>1.9999</v>
      </c>
      <c r="J34" s="353"/>
      <c r="K34" s="354"/>
      <c r="L34" s="352">
        <v>1.9999</v>
      </c>
      <c r="M34" s="353"/>
      <c r="N34" s="354"/>
      <c r="O34" s="352">
        <v>1.9999</v>
      </c>
      <c r="P34" s="353"/>
      <c r="Q34" s="354"/>
      <c r="R34" s="372"/>
      <c r="S34" s="373"/>
      <c r="T34" s="374"/>
      <c r="U34" s="358"/>
      <c r="V34" s="358"/>
      <c r="W34" s="358"/>
      <c r="X34" s="359"/>
      <c r="Y34" s="359"/>
      <c r="Z34" s="360"/>
    </row>
    <row r="37" spans="1:26" ht="18.75" customHeight="1">
      <c r="A37" s="375" t="s">
        <v>50</v>
      </c>
      <c r="B37" s="375"/>
      <c r="C37" s="375"/>
      <c r="D37" s="375"/>
      <c r="E37" s="376"/>
      <c r="F37" s="376"/>
      <c r="G37" s="376"/>
      <c r="H37" s="376"/>
      <c r="I37" s="376"/>
      <c r="J37" s="376"/>
      <c r="K37" s="376"/>
      <c r="L37" s="376"/>
    </row>
    <row r="51" spans="4:23" ht="18.75" customHeight="1">
      <c r="H51" s="327"/>
      <c r="I51" s="327"/>
      <c r="J51" s="327"/>
      <c r="K51" s="327"/>
      <c r="L51" s="327"/>
      <c r="M51" s="327"/>
      <c r="N51" s="327"/>
      <c r="O51" s="327"/>
      <c r="P51" s="327"/>
      <c r="Q51" s="327"/>
      <c r="R51" s="327"/>
      <c r="S51" s="327"/>
      <c r="T51" s="327"/>
      <c r="U51" s="327"/>
      <c r="V51" s="327"/>
      <c r="W51" s="327"/>
    </row>
    <row r="53" spans="4:23" ht="18.75" customHeight="1">
      <c r="D53" s="377"/>
      <c r="E53" s="377"/>
      <c r="F53" s="378"/>
      <c r="G53" s="379"/>
      <c r="H53" s="327"/>
    </row>
    <row r="54" spans="4:23" ht="18.75" customHeight="1">
      <c r="D54" s="377">
        <v>8</v>
      </c>
      <c r="E54" s="377"/>
      <c r="F54" s="380" t="s">
        <v>51</v>
      </c>
      <c r="G54" s="379"/>
      <c r="H54" s="331"/>
    </row>
    <row r="55" spans="4:23" ht="18.75" customHeight="1">
      <c r="D55" s="381">
        <v>9</v>
      </c>
      <c r="E55" s="381"/>
      <c r="F55" s="380" t="s">
        <v>52</v>
      </c>
      <c r="G55" s="379"/>
      <c r="H55" s="331"/>
    </row>
    <row r="56" spans="4:23" ht="18.75" customHeight="1">
      <c r="D56" s="377">
        <v>10</v>
      </c>
      <c r="E56" s="377"/>
      <c r="F56" s="380" t="s">
        <v>74</v>
      </c>
      <c r="G56" s="379"/>
      <c r="H56" s="331"/>
    </row>
    <row r="57" spans="4:23" ht="18.75" customHeight="1">
      <c r="D57" s="381">
        <v>11</v>
      </c>
      <c r="E57" s="381"/>
      <c r="F57" s="380" t="s">
        <v>53</v>
      </c>
      <c r="G57" s="379"/>
      <c r="H57" s="331"/>
    </row>
  </sheetData>
  <mergeCells count="149">
    <mergeCell ref="U7:Y7"/>
    <mergeCell ref="N8:W8"/>
    <mergeCell ref="I19:K19"/>
    <mergeCell ref="I20:K20"/>
    <mergeCell ref="I21:K21"/>
    <mergeCell ref="I22:K22"/>
    <mergeCell ref="L19:N19"/>
    <mergeCell ref="A19:C22"/>
    <mergeCell ref="D20:E20"/>
    <mergeCell ref="L17:N17"/>
    <mergeCell ref="A15:C18"/>
    <mergeCell ref="D16:E16"/>
    <mergeCell ref="D17:E17"/>
    <mergeCell ref="D18:E18"/>
    <mergeCell ref="L18:N18"/>
    <mergeCell ref="C7:H7"/>
    <mergeCell ref="I7:K7"/>
    <mergeCell ref="L7:R7"/>
    <mergeCell ref="S7:T7"/>
    <mergeCell ref="L22:N22"/>
    <mergeCell ref="O20:Q20"/>
    <mergeCell ref="O19:Q19"/>
    <mergeCell ref="O21:Q21"/>
    <mergeCell ref="O22:Q22"/>
    <mergeCell ref="A13:C14"/>
    <mergeCell ref="D13:E14"/>
    <mergeCell ref="D15:E15"/>
    <mergeCell ref="F14:H14"/>
    <mergeCell ref="I14:K14"/>
    <mergeCell ref="L14:N14"/>
    <mergeCell ref="O14:Q14"/>
    <mergeCell ref="I15:K15"/>
    <mergeCell ref="I16:K16"/>
    <mergeCell ref="I17:K17"/>
    <mergeCell ref="I18:K18"/>
    <mergeCell ref="L15:N15"/>
    <mergeCell ref="A1:I2"/>
    <mergeCell ref="N1:Q1"/>
    <mergeCell ref="U1:V1"/>
    <mergeCell ref="N2:Q2"/>
    <mergeCell ref="V2:Y2"/>
    <mergeCell ref="A3:I3"/>
    <mergeCell ref="A4:I4"/>
    <mergeCell ref="F5:U5"/>
    <mergeCell ref="F6:M6"/>
    <mergeCell ref="R6:X6"/>
    <mergeCell ref="G10:M10"/>
    <mergeCell ref="R10:W10"/>
    <mergeCell ref="L16:N16"/>
    <mergeCell ref="O16:Q16"/>
    <mergeCell ref="O17:Q17"/>
    <mergeCell ref="O18:Q18"/>
    <mergeCell ref="R13:T14"/>
    <mergeCell ref="U13:W14"/>
    <mergeCell ref="F13:Q13"/>
    <mergeCell ref="F15:H15"/>
    <mergeCell ref="F16:H16"/>
    <mergeCell ref="F17:H17"/>
    <mergeCell ref="F18:H18"/>
    <mergeCell ref="X13:Z14"/>
    <mergeCell ref="R15:T18"/>
    <mergeCell ref="U15:W18"/>
    <mergeCell ref="X15:Z18"/>
    <mergeCell ref="D19:E19"/>
    <mergeCell ref="F19:H19"/>
    <mergeCell ref="R19:T22"/>
    <mergeCell ref="U19:W22"/>
    <mergeCell ref="X19:Z22"/>
    <mergeCell ref="O15:Q15"/>
    <mergeCell ref="F20:H20"/>
    <mergeCell ref="D21:E21"/>
    <mergeCell ref="F21:H21"/>
    <mergeCell ref="L21:N21"/>
    <mergeCell ref="D22:E22"/>
    <mergeCell ref="F22:H22"/>
    <mergeCell ref="L20:N20"/>
    <mergeCell ref="A23:C26"/>
    <mergeCell ref="D23:E23"/>
    <mergeCell ref="F23:H23"/>
    <mergeCell ref="I23:K23"/>
    <mergeCell ref="L23:N23"/>
    <mergeCell ref="O23:Q23"/>
    <mergeCell ref="I25:K25"/>
    <mergeCell ref="L25:N25"/>
    <mergeCell ref="O25:Q25"/>
    <mergeCell ref="D26:E26"/>
    <mergeCell ref="R23:T26"/>
    <mergeCell ref="U23:W26"/>
    <mergeCell ref="X23:Z26"/>
    <mergeCell ref="D24:E24"/>
    <mergeCell ref="F24:H24"/>
    <mergeCell ref="I24:K24"/>
    <mergeCell ref="L24:N24"/>
    <mergeCell ref="O24:Q24"/>
    <mergeCell ref="D25:E25"/>
    <mergeCell ref="F25:H25"/>
    <mergeCell ref="F26:H26"/>
    <mergeCell ref="I26:K26"/>
    <mergeCell ref="L26:N26"/>
    <mergeCell ref="O26:Q26"/>
    <mergeCell ref="E37:L37"/>
    <mergeCell ref="A27:C30"/>
    <mergeCell ref="D27:E27"/>
    <mergeCell ref="F27:H27"/>
    <mergeCell ref="I27:K27"/>
    <mergeCell ref="L27:N27"/>
    <mergeCell ref="O27:Q27"/>
    <mergeCell ref="R27:T30"/>
    <mergeCell ref="U27:W30"/>
    <mergeCell ref="A31:C34"/>
    <mergeCell ref="D31:E31"/>
    <mergeCell ref="F31:H31"/>
    <mergeCell ref="I31:K31"/>
    <mergeCell ref="L31:N31"/>
    <mergeCell ref="O31:Q31"/>
    <mergeCell ref="I33:K33"/>
    <mergeCell ref="L33:N33"/>
    <mergeCell ref="O33:Q33"/>
    <mergeCell ref="D34:E34"/>
    <mergeCell ref="X27:Z30"/>
    <mergeCell ref="D28:E28"/>
    <mergeCell ref="F28:H28"/>
    <mergeCell ref="I28:K28"/>
    <mergeCell ref="L28:N28"/>
    <mergeCell ref="O28:Q28"/>
    <mergeCell ref="D29:E29"/>
    <mergeCell ref="F29:H29"/>
    <mergeCell ref="I29:K29"/>
    <mergeCell ref="L29:N29"/>
    <mergeCell ref="O29:Q29"/>
    <mergeCell ref="D30:E30"/>
    <mergeCell ref="F30:H30"/>
    <mergeCell ref="I30:K30"/>
    <mergeCell ref="L30:N30"/>
    <mergeCell ref="O30:Q30"/>
    <mergeCell ref="X31:Z34"/>
    <mergeCell ref="D32:E32"/>
    <mergeCell ref="F32:H32"/>
    <mergeCell ref="I32:K32"/>
    <mergeCell ref="L32:N32"/>
    <mergeCell ref="O32:Q32"/>
    <mergeCell ref="D33:E33"/>
    <mergeCell ref="F33:H33"/>
    <mergeCell ref="F34:H34"/>
    <mergeCell ref="I34:K34"/>
    <mergeCell ref="L34:N34"/>
    <mergeCell ref="O34:Q34"/>
    <mergeCell ref="R31:T34"/>
    <mergeCell ref="U31:W34"/>
  </mergeCells>
  <pageMargins left="0.31496062992125984" right="0.31496062992125984" top="0.74803149606299213" bottom="0.19685039370078741" header="0.31496062992125984" footer="0.11811023622047245"/>
  <pageSetup orientation="portrait" horizontalDpi="360" verticalDpi="360" r:id="rId1"/>
  <headerFooter>
    <oddFooter>&amp;R&amp;"Gulim,Regular"SP-FMD-04-37 Rev.0
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14" r:id="rId4" name="Check Box 6">
              <controlPr defaultSize="0" autoFill="0" autoLine="0" autoPict="0">
                <anchor moveWithCells="1">
                  <from>
                    <xdr:col>5</xdr:col>
                    <xdr:colOff>28575</xdr:colOff>
                    <xdr:row>7</xdr:row>
                    <xdr:rowOff>85725</xdr:rowOff>
                  </from>
                  <to>
                    <xdr:col>5</xdr:col>
                    <xdr:colOff>219075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5" r:id="rId5" name="Check Box 7">
              <controlPr defaultSize="0" autoFill="0" autoLine="0" autoPict="0">
                <anchor moveWithCells="1">
                  <from>
                    <xdr:col>9</xdr:col>
                    <xdr:colOff>38100</xdr:colOff>
                    <xdr:row>7</xdr:row>
                    <xdr:rowOff>85725</xdr:rowOff>
                  </from>
                  <to>
                    <xdr:col>9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6" r:id="rId6" name="Check Box 8">
              <controlPr defaultSize="0" autoFill="0" autoLine="0" autoPict="0">
                <anchor moveWithCells="1">
                  <from>
                    <xdr:col>18</xdr:col>
                    <xdr:colOff>28575</xdr:colOff>
                    <xdr:row>3</xdr:row>
                    <xdr:rowOff>114300</xdr:rowOff>
                  </from>
                  <to>
                    <xdr:col>18</xdr:col>
                    <xdr:colOff>219075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7" r:id="rId7" name="Check Box 9">
              <controlPr defaultSize="0" autoFill="0" autoLine="0" autoPict="0">
                <anchor moveWithCells="1">
                  <from>
                    <xdr:col>13</xdr:col>
                    <xdr:colOff>28575</xdr:colOff>
                    <xdr:row>3</xdr:row>
                    <xdr:rowOff>95250</xdr:rowOff>
                  </from>
                  <to>
                    <xdr:col>13</xdr:col>
                    <xdr:colOff>219075</xdr:colOff>
                    <xdr:row>3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FF00"/>
  </sheetPr>
  <dimension ref="A1:Z61"/>
  <sheetViews>
    <sheetView view="pageBreakPreview" topLeftCell="A2" zoomScaleNormal="100" zoomScaleSheetLayoutView="100" workbookViewId="0">
      <selection activeCell="J21" sqref="J21"/>
    </sheetView>
  </sheetViews>
  <sheetFormatPr defaultColWidth="10.42578125" defaultRowHeight="20.25"/>
  <cols>
    <col min="1" max="22" width="4.42578125" style="12" customWidth="1"/>
    <col min="23" max="23" width="4.85546875" style="12" customWidth="1"/>
    <col min="24" max="29" width="4.42578125" style="12" customWidth="1"/>
    <col min="30" max="16384" width="10.42578125" style="12"/>
  </cols>
  <sheetData>
    <row r="1" spans="1:23" ht="13.5" customHeight="1"/>
    <row r="2" spans="1:23" ht="14.1" customHeight="1"/>
    <row r="3" spans="1:23" ht="34.5" customHeight="1">
      <c r="A3" s="202" t="s">
        <v>12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</row>
    <row r="4" spans="1:23" s="1" customFormat="1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3" s="1" customFormat="1" ht="18" customHeight="1">
      <c r="A5" s="13"/>
      <c r="B5" s="134" t="s">
        <v>13</v>
      </c>
      <c r="C5" s="134"/>
      <c r="D5" s="135"/>
      <c r="E5" s="134"/>
      <c r="F5" s="135"/>
      <c r="G5" s="135"/>
      <c r="H5" s="135"/>
      <c r="I5" s="136" t="s">
        <v>14</v>
      </c>
      <c r="J5" s="16" t="str">
        <f>'Data Record'!N1</f>
        <v>SPR15120012-1</v>
      </c>
      <c r="K5" s="17"/>
      <c r="L5" s="16"/>
      <c r="M5" s="16"/>
      <c r="N5" s="16"/>
      <c r="O5" s="16"/>
      <c r="P5" s="17"/>
      <c r="Q5" s="17"/>
      <c r="T5" s="17"/>
      <c r="U5" s="17"/>
      <c r="V5" s="137" t="s">
        <v>75</v>
      </c>
    </row>
    <row r="6" spans="1:23" s="1" customFormat="1" ht="18" customHeight="1">
      <c r="A6" s="13"/>
      <c r="B6" s="135"/>
      <c r="C6" s="135"/>
      <c r="D6" s="135"/>
      <c r="E6" s="134"/>
      <c r="F6" s="138"/>
      <c r="G6" s="138"/>
      <c r="H6" s="138"/>
      <c r="I6" s="134"/>
      <c r="J6" s="16"/>
      <c r="K6" s="17"/>
      <c r="L6" s="16"/>
      <c r="M6" s="16"/>
      <c r="N6" s="16"/>
      <c r="O6" s="16"/>
      <c r="P6" s="17"/>
      <c r="Q6" s="17"/>
      <c r="R6" s="17"/>
      <c r="S6" s="17"/>
    </row>
    <row r="7" spans="1:23" s="1" customFormat="1" ht="18" customHeight="1">
      <c r="A7" s="13"/>
      <c r="B7" s="139" t="s">
        <v>2</v>
      </c>
      <c r="C7" s="139"/>
      <c r="D7" s="135"/>
      <c r="E7" s="135"/>
      <c r="F7" s="135"/>
      <c r="G7" s="135"/>
      <c r="H7" s="135"/>
      <c r="I7" s="136" t="s">
        <v>14</v>
      </c>
      <c r="J7" s="20" t="str">
        <f>'Data Record'!F5</f>
        <v>SP METROLOGY SYSTEM (THAILAND) CO.,LTD.</v>
      </c>
      <c r="K7" s="17"/>
      <c r="L7" s="21"/>
      <c r="M7" s="21"/>
      <c r="N7" s="21"/>
      <c r="O7" s="21"/>
      <c r="P7" s="21"/>
      <c r="Q7" s="21"/>
      <c r="R7" s="21"/>
      <c r="S7" s="21"/>
      <c r="T7" s="31"/>
      <c r="U7" s="31"/>
      <c r="V7" s="5"/>
      <c r="W7" s="3"/>
    </row>
    <row r="8" spans="1:23" s="1" customFormat="1" ht="18" customHeight="1">
      <c r="A8" s="13"/>
      <c r="B8" s="135"/>
      <c r="C8" s="139"/>
      <c r="D8" s="139"/>
      <c r="E8" s="135"/>
      <c r="F8" s="135"/>
      <c r="G8" s="135"/>
      <c r="H8" s="135"/>
      <c r="I8" s="136"/>
      <c r="J8" s="140"/>
      <c r="K8" s="20"/>
      <c r="L8" s="141"/>
      <c r="M8" s="21"/>
      <c r="N8" s="21"/>
      <c r="O8" s="21"/>
      <c r="P8" s="21"/>
      <c r="Q8" s="21"/>
      <c r="R8" s="21"/>
      <c r="S8" s="21"/>
      <c r="T8" s="21"/>
      <c r="U8" s="31"/>
      <c r="V8" s="5"/>
      <c r="W8" s="5"/>
    </row>
    <row r="9" spans="1:23" s="1" customFormat="1" ht="18" customHeight="1">
      <c r="A9" s="13"/>
      <c r="B9" s="135"/>
      <c r="C9" s="139"/>
      <c r="D9" s="139"/>
      <c r="E9" s="135"/>
      <c r="F9" s="135"/>
      <c r="G9" s="135"/>
      <c r="H9" s="135"/>
      <c r="I9" s="136"/>
      <c r="J9" s="20"/>
      <c r="K9" s="20"/>
      <c r="L9" s="141"/>
      <c r="M9" s="21"/>
      <c r="N9" s="21"/>
      <c r="O9" s="21"/>
      <c r="P9" s="21"/>
      <c r="Q9" s="21"/>
      <c r="R9" s="21"/>
      <c r="S9" s="21"/>
      <c r="T9" s="21"/>
      <c r="U9" s="31"/>
      <c r="V9" s="5"/>
      <c r="W9" s="5"/>
    </row>
    <row r="10" spans="1:23" s="3" customFormat="1" ht="18" customHeight="1">
      <c r="A10" s="23"/>
      <c r="B10" s="142"/>
      <c r="C10" s="142"/>
      <c r="D10" s="142"/>
      <c r="E10" s="142"/>
      <c r="F10" s="142"/>
      <c r="G10" s="143"/>
      <c r="H10" s="142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144"/>
      <c r="T10" s="144"/>
      <c r="U10" s="27"/>
      <c r="V10" s="162"/>
      <c r="W10" s="7"/>
    </row>
    <row r="11" spans="1:23" s="1" customFormat="1" ht="18" customHeight="1">
      <c r="A11" s="13"/>
      <c r="B11" s="139"/>
      <c r="C11" s="139"/>
      <c r="D11" s="139"/>
      <c r="E11" s="139"/>
      <c r="F11" s="139"/>
      <c r="G11" s="145"/>
      <c r="H11" s="146"/>
      <c r="I11" s="31"/>
      <c r="J11" s="141"/>
      <c r="K11" s="21"/>
      <c r="L11" s="21"/>
      <c r="M11" s="21"/>
      <c r="N11" s="21"/>
      <c r="O11" s="21"/>
      <c r="P11" s="21"/>
      <c r="Q11" s="21"/>
      <c r="R11" s="21"/>
      <c r="S11" s="31"/>
      <c r="T11" s="31"/>
      <c r="U11" s="16"/>
      <c r="W11" s="6"/>
    </row>
    <row r="12" spans="1:23" s="1" customFormat="1" ht="18" customHeight="1">
      <c r="A12" s="13"/>
      <c r="B12" s="139" t="s">
        <v>15</v>
      </c>
      <c r="C12" s="139"/>
      <c r="D12" s="139"/>
      <c r="E12" s="139"/>
      <c r="F12" s="135"/>
      <c r="G12" s="135"/>
      <c r="H12" s="135"/>
      <c r="I12" s="145" t="s">
        <v>14</v>
      </c>
      <c r="J12" s="140" t="str">
        <f>'Data Record'!F6</f>
        <v>Radius Gauge</v>
      </c>
      <c r="K12" s="155"/>
      <c r="L12" s="140"/>
      <c r="M12" s="155"/>
      <c r="N12" s="17"/>
      <c r="O12" s="20"/>
      <c r="P12" s="20"/>
      <c r="Q12" s="20"/>
      <c r="R12" s="20"/>
      <c r="S12" s="20"/>
      <c r="T12" s="20"/>
      <c r="U12" s="20"/>
      <c r="V12" s="4"/>
      <c r="W12" s="4"/>
    </row>
    <row r="13" spans="1:23" s="1" customFormat="1" ht="18" customHeight="1">
      <c r="A13" s="13"/>
      <c r="B13" s="147" t="s">
        <v>3</v>
      </c>
      <c r="C13" s="139"/>
      <c r="D13" s="139"/>
      <c r="E13" s="139"/>
      <c r="F13" s="135"/>
      <c r="G13" s="135"/>
      <c r="H13" s="135"/>
      <c r="I13" s="145" t="s">
        <v>14</v>
      </c>
      <c r="J13" s="140" t="str">
        <f>'Data Record'!R6</f>
        <v>Mitutoyo</v>
      </c>
      <c r="K13" s="155"/>
      <c r="L13" s="140"/>
      <c r="M13" s="155"/>
      <c r="N13" s="17"/>
      <c r="O13" s="20"/>
      <c r="P13" s="20"/>
      <c r="Q13" s="17"/>
      <c r="R13" s="17"/>
      <c r="S13" s="17"/>
      <c r="T13" s="17"/>
      <c r="U13" s="17"/>
    </row>
    <row r="14" spans="1:23" s="1" customFormat="1" ht="18" customHeight="1">
      <c r="A14" s="13"/>
      <c r="B14" s="139" t="s">
        <v>1</v>
      </c>
      <c r="C14" s="139"/>
      <c r="D14" s="139"/>
      <c r="E14" s="139"/>
      <c r="F14" s="135"/>
      <c r="G14" s="135"/>
      <c r="H14" s="135"/>
      <c r="I14" s="145" t="s">
        <v>14</v>
      </c>
      <c r="J14" s="160">
        <f>'Data Record'!C7</f>
        <v>123</v>
      </c>
      <c r="K14" s="140"/>
      <c r="L14" s="140"/>
      <c r="M14" s="155"/>
      <c r="N14" s="17"/>
      <c r="O14" s="20"/>
      <c r="P14" s="20"/>
      <c r="Q14" s="20"/>
      <c r="R14" s="20"/>
      <c r="S14" s="20"/>
      <c r="T14" s="139"/>
      <c r="U14" s="17"/>
      <c r="V14" s="4"/>
    </row>
    <row r="15" spans="1:23" s="1" customFormat="1" ht="18" customHeight="1">
      <c r="A15" s="13"/>
      <c r="B15" s="139" t="s">
        <v>16</v>
      </c>
      <c r="C15" s="139"/>
      <c r="D15" s="139"/>
      <c r="E15" s="139"/>
      <c r="F15" s="135"/>
      <c r="G15" s="135"/>
      <c r="H15" s="135"/>
      <c r="I15" s="145" t="s">
        <v>14</v>
      </c>
      <c r="J15" s="210">
        <f>'Data Record'!L7</f>
        <v>456</v>
      </c>
      <c r="K15" s="210"/>
      <c r="L15" s="210"/>
      <c r="M15" s="210"/>
      <c r="N15" s="17"/>
      <c r="O15" s="17"/>
      <c r="P15" s="20"/>
      <c r="Q15" s="17"/>
      <c r="R15" s="17"/>
      <c r="S15" s="17"/>
      <c r="T15" s="17"/>
      <c r="U15" s="17"/>
    </row>
    <row r="16" spans="1:23" s="1" customFormat="1" ht="18" customHeight="1">
      <c r="A16" s="13"/>
      <c r="B16" s="139" t="s">
        <v>17</v>
      </c>
      <c r="C16" s="139"/>
      <c r="D16" s="139"/>
      <c r="E16" s="139"/>
      <c r="F16" s="135"/>
      <c r="G16" s="135"/>
      <c r="H16" s="135"/>
      <c r="I16" s="145" t="s">
        <v>14</v>
      </c>
      <c r="J16" s="161">
        <f>'Data Record'!U7</f>
        <v>789</v>
      </c>
      <c r="K16" s="140"/>
      <c r="L16" s="148"/>
      <c r="M16" s="155"/>
      <c r="N16" s="17"/>
      <c r="O16" s="17"/>
      <c r="P16" s="20"/>
      <c r="Q16" s="20"/>
      <c r="R16" s="20"/>
      <c r="S16" s="20"/>
      <c r="T16" s="34"/>
      <c r="U16" s="17"/>
      <c r="V16" s="4"/>
    </row>
    <row r="17" spans="1:23" s="1" customFormat="1" ht="18" customHeight="1">
      <c r="A17" s="13"/>
      <c r="B17" s="139"/>
      <c r="C17" s="139"/>
      <c r="D17" s="139"/>
      <c r="E17" s="139"/>
      <c r="F17" s="135"/>
      <c r="G17" s="135"/>
      <c r="H17" s="135"/>
      <c r="I17" s="34"/>
      <c r="J17" s="148"/>
      <c r="K17" s="17"/>
      <c r="L17" s="17"/>
      <c r="M17" s="20"/>
      <c r="N17" s="17"/>
      <c r="O17" s="20"/>
      <c r="P17" s="20"/>
      <c r="Q17" s="20"/>
      <c r="R17" s="34"/>
      <c r="S17" s="17"/>
      <c r="T17" s="20"/>
      <c r="U17" s="17"/>
    </row>
    <row r="18" spans="1:23" s="1" customFormat="1" ht="18" customHeight="1">
      <c r="A18" s="13"/>
      <c r="B18" s="147" t="s">
        <v>5</v>
      </c>
      <c r="C18" s="145"/>
      <c r="D18" s="135"/>
      <c r="E18" s="149"/>
      <c r="F18" s="135"/>
      <c r="G18" s="135"/>
      <c r="H18" s="135"/>
      <c r="I18" s="145" t="s">
        <v>14</v>
      </c>
      <c r="J18" s="205">
        <f>'Data Record'!N2</f>
        <v>42015</v>
      </c>
      <c r="K18" s="205"/>
      <c r="L18" s="205"/>
      <c r="M18" s="205"/>
      <c r="N18" s="17"/>
      <c r="O18" s="20"/>
      <c r="P18" s="20"/>
      <c r="Q18" s="20"/>
      <c r="R18" s="34"/>
      <c r="S18" s="17"/>
      <c r="T18" s="20"/>
      <c r="U18" s="17"/>
    </row>
    <row r="19" spans="1:23" s="1" customFormat="1" ht="18" customHeight="1">
      <c r="A19" s="13"/>
      <c r="B19" s="147" t="s">
        <v>6</v>
      </c>
      <c r="C19" s="145"/>
      <c r="D19" s="135"/>
      <c r="E19" s="147"/>
      <c r="F19" s="135"/>
      <c r="G19" s="135"/>
      <c r="H19" s="135"/>
      <c r="I19" s="145" t="s">
        <v>14</v>
      </c>
      <c r="J19" s="205">
        <f>'Data Record'!V2</f>
        <v>42016</v>
      </c>
      <c r="K19" s="205"/>
      <c r="L19" s="205"/>
      <c r="M19" s="205"/>
      <c r="N19" s="17"/>
      <c r="O19" s="20"/>
      <c r="P19" s="20"/>
      <c r="Q19" s="20"/>
      <c r="R19" s="34"/>
      <c r="S19" s="17"/>
      <c r="T19" s="20"/>
      <c r="U19" s="17"/>
    </row>
    <row r="20" spans="1:23" s="1" customFormat="1" ht="18" customHeight="1">
      <c r="A20" s="13"/>
      <c r="B20" s="134" t="s">
        <v>55</v>
      </c>
      <c r="C20" s="145"/>
      <c r="D20" s="135"/>
      <c r="E20" s="134"/>
      <c r="F20" s="135"/>
      <c r="G20" s="135"/>
      <c r="H20" s="135"/>
      <c r="I20" s="145" t="s">
        <v>14</v>
      </c>
      <c r="J20" s="207">
        <f>J19+365</f>
        <v>42381</v>
      </c>
      <c r="K20" s="207"/>
      <c r="L20" s="207"/>
      <c r="M20" s="207"/>
      <c r="N20" s="17"/>
      <c r="O20" s="20"/>
      <c r="P20" s="20"/>
      <c r="Q20" s="20"/>
      <c r="R20" s="34"/>
      <c r="S20" s="17"/>
      <c r="T20" s="20"/>
      <c r="U20" s="17"/>
    </row>
    <row r="21" spans="1:23" s="1" customFormat="1" ht="18" customHeight="1">
      <c r="A21" s="13"/>
      <c r="B21" s="134"/>
      <c r="C21" s="145"/>
      <c r="D21" s="135"/>
      <c r="E21" s="134"/>
      <c r="F21" s="135"/>
      <c r="G21" s="145"/>
      <c r="H21" s="135"/>
      <c r="I21" s="150"/>
      <c r="J21" s="150"/>
      <c r="K21" s="150"/>
      <c r="L21" s="20"/>
      <c r="M21" s="20"/>
      <c r="N21" s="17"/>
      <c r="O21" s="20"/>
      <c r="P21" s="34"/>
      <c r="Q21" s="17"/>
      <c r="R21" s="20"/>
      <c r="S21" s="17"/>
      <c r="T21" s="17"/>
      <c r="U21" s="17"/>
    </row>
    <row r="22" spans="1:23" s="1" customFormat="1" ht="18" customHeight="1">
      <c r="A22" s="13"/>
      <c r="B22" s="139" t="s">
        <v>4</v>
      </c>
      <c r="C22" s="139"/>
      <c r="D22" s="139"/>
      <c r="E22" s="139"/>
      <c r="F22" s="139"/>
      <c r="G22" s="139"/>
      <c r="H22" s="139"/>
      <c r="I22" s="38"/>
      <c r="J22" s="20"/>
      <c r="K22" s="20"/>
      <c r="L22" s="135"/>
      <c r="M22" s="17"/>
      <c r="N22" s="17"/>
      <c r="O22" s="117"/>
      <c r="P22" s="117"/>
      <c r="Q22" s="17"/>
      <c r="R22" s="17"/>
      <c r="S22" s="17"/>
      <c r="T22" s="17"/>
      <c r="U22" s="17"/>
    </row>
    <row r="23" spans="1:23" s="1" customFormat="1" ht="18" customHeight="1">
      <c r="A23" s="13"/>
      <c r="B23" s="139" t="s">
        <v>9</v>
      </c>
      <c r="C23" s="139"/>
      <c r="D23" s="139"/>
      <c r="E23" s="139"/>
      <c r="F23" s="135"/>
      <c r="G23" s="135"/>
      <c r="H23" s="135"/>
      <c r="I23" s="136" t="s">
        <v>14</v>
      </c>
      <c r="J23" s="151" t="s">
        <v>76</v>
      </c>
      <c r="K23" s="17" t="s">
        <v>56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3" s="1" customFormat="1" ht="18" customHeight="1">
      <c r="A24" s="13"/>
      <c r="B24" s="139" t="s">
        <v>10</v>
      </c>
      <c r="C24" s="134"/>
      <c r="D24" s="134"/>
      <c r="E24" s="134"/>
      <c r="F24" s="135"/>
      <c r="G24" s="135"/>
      <c r="H24" s="135"/>
      <c r="I24" s="138" t="s">
        <v>14</v>
      </c>
      <c r="J24" s="152">
        <v>0.5</v>
      </c>
      <c r="K24" s="17" t="s">
        <v>57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3"/>
      <c r="W24" s="3"/>
    </row>
    <row r="25" spans="1:23" s="1" customFormat="1" ht="18" customHeight="1">
      <c r="A25" s="13"/>
      <c r="B25" s="139" t="s">
        <v>8</v>
      </c>
      <c r="C25" s="134"/>
      <c r="D25" s="134"/>
      <c r="E25" s="134"/>
      <c r="F25" s="135"/>
      <c r="G25" s="135"/>
      <c r="H25" s="135"/>
      <c r="I25" s="138" t="s">
        <v>14</v>
      </c>
      <c r="J25" s="151" t="s">
        <v>58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3"/>
      <c r="W25" s="3"/>
    </row>
    <row r="26" spans="1:23" s="1" customFormat="1" ht="18" customHeight="1">
      <c r="A26" s="13"/>
      <c r="B26" s="135"/>
      <c r="C26" s="135"/>
      <c r="D26" s="134"/>
      <c r="E26" s="134"/>
      <c r="F26" s="134"/>
      <c r="G26" s="134"/>
      <c r="H26" s="138"/>
      <c r="I26" s="17"/>
      <c r="J26" s="17"/>
      <c r="K26" s="17"/>
      <c r="L26" s="17"/>
      <c r="M26" s="17"/>
      <c r="N26" s="20"/>
      <c r="O26" s="17"/>
      <c r="P26" s="17"/>
      <c r="Q26" s="17"/>
      <c r="R26" s="17"/>
      <c r="S26" s="17"/>
      <c r="T26" s="17"/>
      <c r="U26" s="16"/>
      <c r="V26" s="3"/>
    </row>
    <row r="27" spans="1:23" s="1" customFormat="1" ht="18" customHeight="1">
      <c r="A27" s="23"/>
      <c r="B27" s="134"/>
      <c r="C27" s="135"/>
      <c r="D27" s="134"/>
      <c r="E27" s="134"/>
      <c r="F27" s="134"/>
      <c r="G27" s="134"/>
      <c r="H27" s="17"/>
      <c r="I27" s="16"/>
      <c r="J27" s="17"/>
      <c r="K27" s="17"/>
      <c r="L27" s="17"/>
      <c r="M27" s="16"/>
      <c r="N27" s="17"/>
      <c r="O27" s="17"/>
      <c r="P27" s="17"/>
      <c r="Q27" s="17"/>
      <c r="R27" s="17"/>
      <c r="S27" s="17"/>
      <c r="T27" s="16"/>
      <c r="U27" s="17"/>
    </row>
    <row r="28" spans="1:23" s="1" customFormat="1" ht="18" customHeight="1">
      <c r="A28" s="13"/>
      <c r="B28" s="135" t="s">
        <v>21</v>
      </c>
      <c r="C28" s="4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153"/>
      <c r="V28" s="9"/>
      <c r="W28" s="53"/>
    </row>
    <row r="29" spans="1:23" s="1" customFormat="1" ht="18" customHeight="1">
      <c r="A29" s="13"/>
      <c r="B29" s="154"/>
      <c r="C29" s="155" t="s">
        <v>77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3"/>
    </row>
    <row r="30" spans="1:23" s="1" customFormat="1" ht="18" customHeight="1">
      <c r="A30" s="13"/>
      <c r="B30" s="17" t="s">
        <v>78</v>
      </c>
      <c r="C30" s="17"/>
      <c r="D30" s="13"/>
      <c r="E30" s="13"/>
      <c r="F30" s="13"/>
      <c r="G30" s="41"/>
      <c r="H30" s="41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3"/>
    </row>
    <row r="31" spans="1:23" s="1" customFormat="1" ht="18" customHeight="1">
      <c r="A31" s="13"/>
      <c r="B31" s="17" t="s">
        <v>79</v>
      </c>
      <c r="C31" s="17"/>
      <c r="D31" s="41"/>
      <c r="E31" s="41"/>
      <c r="F31" s="41"/>
      <c r="G31" s="41"/>
      <c r="H31" s="4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3"/>
    </row>
    <row r="32" spans="1:23" s="1" customFormat="1" ht="18" customHeight="1">
      <c r="A32" s="13"/>
      <c r="B32" s="17" t="s">
        <v>80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3"/>
    </row>
    <row r="33" spans="1:26" s="1" customFormat="1" ht="18" customHeight="1">
      <c r="A33" s="13"/>
      <c r="B33" s="17" t="s">
        <v>81</v>
      </c>
      <c r="C33" s="17"/>
    </row>
    <row r="34" spans="1:26" s="1" customFormat="1" ht="18" customHeight="1">
      <c r="A34" s="13"/>
      <c r="B34" s="17" t="s">
        <v>82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3"/>
    </row>
    <row r="35" spans="1:26" s="1" customFormat="1" ht="18" customHeight="1">
      <c r="A35" s="13"/>
      <c r="B35" s="103"/>
      <c r="C35" s="4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3"/>
    </row>
    <row r="36" spans="1:26" s="1" customFormat="1" ht="18" customHeight="1">
      <c r="A36" s="13"/>
      <c r="B36" s="102"/>
      <c r="C36" s="102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3"/>
      <c r="T36" s="13"/>
      <c r="X36" s="131"/>
      <c r="Y36" s="131"/>
      <c r="Z36" s="131"/>
    </row>
    <row r="37" spans="1:26" s="1" customFormat="1" ht="18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X37" s="131"/>
      <c r="Y37" s="131"/>
      <c r="Z37" s="131"/>
    </row>
    <row r="38" spans="1:26" s="1" customFormat="1" ht="18" customHeight="1">
      <c r="A38" s="13"/>
      <c r="B38" s="134" t="s">
        <v>59</v>
      </c>
      <c r="C38" s="17"/>
      <c r="D38" s="17"/>
      <c r="E38" s="17"/>
      <c r="F38" s="208">
        <f>J19+1</f>
        <v>42017</v>
      </c>
      <c r="G38" s="208"/>
      <c r="H38" s="208"/>
      <c r="I38" s="208"/>
      <c r="J38" s="156"/>
      <c r="K38" s="17"/>
      <c r="L38" s="209" t="s">
        <v>22</v>
      </c>
      <c r="M38" s="209"/>
      <c r="N38" s="209"/>
      <c r="O38" s="209"/>
      <c r="P38" s="27"/>
      <c r="Q38" s="27"/>
      <c r="R38" s="27"/>
      <c r="S38" s="27"/>
      <c r="T38" s="27"/>
      <c r="U38" s="17"/>
      <c r="X38" s="131"/>
      <c r="Y38" s="131"/>
      <c r="Z38" s="131"/>
    </row>
    <row r="39" spans="1:26" s="1" customFormat="1" ht="18" customHeight="1">
      <c r="A39" s="43"/>
      <c r="B39" s="17"/>
      <c r="C39" s="17"/>
      <c r="D39" s="17"/>
      <c r="E39" s="17"/>
      <c r="F39" s="17"/>
      <c r="G39" s="17"/>
      <c r="H39" s="17"/>
      <c r="I39" s="38"/>
      <c r="J39" s="17"/>
      <c r="K39" s="17"/>
      <c r="L39" s="17"/>
      <c r="M39" s="17"/>
      <c r="N39" s="157"/>
      <c r="O39" s="158">
        <v>3</v>
      </c>
      <c r="P39" s="159" t="str">
        <f>IF(O39=1,"( Mr.Sombut Srikampa )",IF(O39=3,"( Mr. Natthaphol Boonmee )"))</f>
        <v>( Mr. Natthaphol Boonmee )</v>
      </c>
      <c r="Q39" s="159"/>
      <c r="R39" s="159"/>
      <c r="S39" s="159"/>
      <c r="T39" s="159"/>
      <c r="U39" s="134"/>
      <c r="V39" s="2"/>
      <c r="W39" s="2"/>
      <c r="X39" s="131"/>
      <c r="Y39" s="131"/>
      <c r="Z39" s="131"/>
    </row>
    <row r="40" spans="1:26" s="1" customFormat="1" ht="18" customHeight="1">
      <c r="A40" s="13"/>
      <c r="B40" s="134" t="s">
        <v>83</v>
      </c>
      <c r="C40" s="134"/>
      <c r="D40" s="134"/>
      <c r="E40" s="17"/>
      <c r="F40" s="16" t="s">
        <v>53</v>
      </c>
      <c r="G40" s="156"/>
      <c r="H40" s="156"/>
      <c r="I40" s="156"/>
      <c r="J40" s="17"/>
      <c r="K40" s="17"/>
      <c r="L40" s="16"/>
      <c r="M40" s="17"/>
      <c r="N40" s="17"/>
      <c r="O40" s="17"/>
      <c r="P40" s="203" t="s">
        <v>11</v>
      </c>
      <c r="Q40" s="203"/>
      <c r="R40" s="203"/>
      <c r="S40" s="203"/>
      <c r="T40" s="203"/>
      <c r="U40" s="134"/>
      <c r="V40" s="2"/>
      <c r="W40" s="2"/>
    </row>
    <row r="41" spans="1:26" s="1" customFormat="1" ht="18" customHeight="1">
      <c r="A41" s="13"/>
      <c r="D41" s="204"/>
      <c r="E41" s="204"/>
      <c r="F41" s="204"/>
      <c r="G41" s="204"/>
      <c r="H41" s="204"/>
      <c r="K41" s="23"/>
      <c r="L41" s="13"/>
      <c r="M41" s="13"/>
      <c r="N41" s="38"/>
      <c r="O41" s="38"/>
      <c r="P41" s="38"/>
      <c r="Q41" s="38"/>
      <c r="R41" s="38"/>
      <c r="S41" s="14"/>
      <c r="T41" s="2"/>
      <c r="U41" s="2"/>
      <c r="V41" s="2"/>
      <c r="W41" s="2"/>
    </row>
    <row r="42" spans="1:26" s="1" customFormat="1" ht="16.5" customHeight="1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127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0">
    <mergeCell ref="A42:T42"/>
    <mergeCell ref="J20:M20"/>
    <mergeCell ref="F38:I38"/>
    <mergeCell ref="L38:O38"/>
    <mergeCell ref="J15:M15"/>
    <mergeCell ref="A3:W3"/>
    <mergeCell ref="P40:T40"/>
    <mergeCell ref="D41:H41"/>
    <mergeCell ref="J18:M18"/>
    <mergeCell ref="J19:M19"/>
  </mergeCells>
  <pageMargins left="0" right="0" top="0.98425196850393704" bottom="0" header="0" footer="0"/>
  <pageSetup paperSize="9" orientation="portrait" r:id="rId1"/>
  <headerFooter alignWithMargins="0">
    <oddFooter>&amp;R&amp;"Cordia New,Regular"&amp;14SP-FM-04-15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AJ177"/>
  <sheetViews>
    <sheetView view="pageBreakPreview" zoomScaleNormal="100" zoomScaleSheetLayoutView="100" workbookViewId="0">
      <selection activeCell="H5" sqref="H5"/>
    </sheetView>
  </sheetViews>
  <sheetFormatPr defaultRowHeight="12.75"/>
  <cols>
    <col min="1" max="32" width="4.28515625" customWidth="1"/>
  </cols>
  <sheetData>
    <row r="1" spans="1:36" s="185" customFormat="1" ht="21.7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36" s="185" customFormat="1" ht="13.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36" s="185" customFormat="1" ht="34.5" customHeight="1">
      <c r="A3" s="202" t="s">
        <v>35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</row>
    <row r="4" spans="1:36" s="185" customFormat="1" ht="18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"/>
      <c r="V4" s="1"/>
    </row>
    <row r="5" spans="1:36" s="185" customFormat="1" ht="17.25" customHeight="1">
      <c r="A5" s="13"/>
      <c r="B5" s="134" t="s">
        <v>13</v>
      </c>
      <c r="C5" s="134"/>
      <c r="D5" s="135"/>
      <c r="E5" s="134"/>
      <c r="F5" s="12"/>
      <c r="G5" s="136" t="s">
        <v>14</v>
      </c>
      <c r="H5" s="16" t="str">
        <f>Certificate!J5</f>
        <v>SPR15120012-1</v>
      </c>
      <c r="I5" s="17"/>
      <c r="J5" s="17"/>
      <c r="K5" s="17"/>
      <c r="L5" s="16"/>
      <c r="M5" s="16"/>
      <c r="N5" s="16"/>
      <c r="O5" s="16"/>
      <c r="P5" s="17"/>
      <c r="Q5" s="17"/>
      <c r="R5" s="12"/>
      <c r="S5" s="135" t="s">
        <v>101</v>
      </c>
      <c r="T5" s="12"/>
      <c r="U5" s="135"/>
      <c r="V5" s="135"/>
    </row>
    <row r="6" spans="1:36" s="185" customFormat="1" ht="18" customHeight="1">
      <c r="A6" s="13"/>
      <c r="B6" s="103"/>
      <c r="C6" s="15"/>
      <c r="D6" s="15"/>
      <c r="E6" s="14"/>
      <c r="F6" s="18"/>
      <c r="G6" s="18"/>
      <c r="H6" s="18"/>
      <c r="I6" s="104"/>
      <c r="J6" s="101"/>
      <c r="K6" s="102"/>
      <c r="L6" s="101"/>
      <c r="M6" s="101"/>
      <c r="N6" s="16"/>
      <c r="O6" s="16"/>
      <c r="P6" s="17"/>
      <c r="Q6" s="17"/>
      <c r="R6" s="17"/>
      <c r="S6" s="12"/>
      <c r="T6" s="12"/>
      <c r="U6" s="12"/>
      <c r="V6" s="1"/>
    </row>
    <row r="7" spans="1:36" s="185" customFormat="1" ht="17.25" customHeight="1">
      <c r="A7" s="13"/>
      <c r="B7" s="105"/>
      <c r="C7" s="19"/>
      <c r="D7" s="15"/>
      <c r="E7" s="15"/>
      <c r="F7" s="15"/>
      <c r="G7" s="15"/>
      <c r="H7" s="15"/>
      <c r="I7" s="100"/>
      <c r="J7" s="106"/>
      <c r="K7" s="102"/>
      <c r="L7" s="107"/>
      <c r="M7" s="107"/>
      <c r="N7" s="21"/>
      <c r="O7" s="21"/>
      <c r="P7" s="21"/>
      <c r="Q7" s="21"/>
      <c r="R7" s="21"/>
      <c r="S7" s="21"/>
      <c r="T7" s="31"/>
      <c r="U7" s="31"/>
      <c r="V7" s="5"/>
    </row>
    <row r="8" spans="1:36" s="185" customFormat="1" ht="13.5" customHeight="1">
      <c r="A8" s="13"/>
      <c r="B8" s="103"/>
      <c r="C8" s="19"/>
      <c r="D8" s="19"/>
      <c r="E8" s="15"/>
      <c r="F8" s="15"/>
      <c r="G8" s="226" t="s">
        <v>102</v>
      </c>
      <c r="H8" s="226"/>
      <c r="I8" s="226"/>
      <c r="J8" s="226"/>
      <c r="K8" s="226"/>
      <c r="L8" s="226"/>
      <c r="M8" s="226"/>
      <c r="N8" s="226"/>
      <c r="O8" s="226"/>
      <c r="P8" s="226"/>
      <c r="Q8" s="21"/>
      <c r="R8" s="21"/>
      <c r="S8" s="21"/>
      <c r="T8" s="21"/>
      <c r="U8" s="31"/>
      <c r="V8" s="5"/>
    </row>
    <row r="9" spans="1:36" s="185" customFormat="1" ht="13.5" customHeight="1">
      <c r="A9" s="13"/>
      <c r="B9" s="103"/>
      <c r="C9" s="19"/>
      <c r="D9" s="19"/>
      <c r="E9" s="15"/>
      <c r="F9" s="15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1"/>
      <c r="R9" s="21"/>
      <c r="S9" s="21"/>
      <c r="T9" s="21"/>
      <c r="U9" s="31"/>
      <c r="V9" s="5"/>
    </row>
    <row r="10" spans="1:36" s="3" customFormat="1" ht="18.95" customHeight="1">
      <c r="A10" s="23"/>
      <c r="B10" s="108"/>
      <c r="C10" s="24"/>
      <c r="D10" s="24"/>
      <c r="E10" s="24"/>
      <c r="F10" s="24"/>
      <c r="G10" s="25"/>
      <c r="H10" s="26"/>
      <c r="I10" s="109"/>
      <c r="J10" s="109"/>
      <c r="K10" s="109"/>
      <c r="L10" s="109"/>
      <c r="M10" s="109"/>
      <c r="N10" s="27"/>
      <c r="O10" s="27"/>
      <c r="P10" s="27"/>
      <c r="Q10" s="28"/>
      <c r="R10" s="23"/>
      <c r="S10" s="22"/>
      <c r="T10" s="5"/>
      <c r="V10" s="29"/>
      <c r="W10" s="7"/>
    </row>
    <row r="11" spans="1:36" s="17" customFormat="1" ht="23.1" customHeight="1">
      <c r="B11" s="211" t="s">
        <v>15</v>
      </c>
      <c r="C11" s="212"/>
      <c r="D11" s="212"/>
      <c r="E11" s="212"/>
      <c r="F11" s="212"/>
      <c r="G11" s="213"/>
      <c r="H11" s="214" t="s">
        <v>1</v>
      </c>
      <c r="I11" s="214"/>
      <c r="J11" s="214"/>
      <c r="K11" s="214"/>
      <c r="L11" s="211" t="s">
        <v>0</v>
      </c>
      <c r="M11" s="212"/>
      <c r="N11" s="213"/>
      <c r="O11" s="211" t="s">
        <v>7</v>
      </c>
      <c r="P11" s="212"/>
      <c r="Q11" s="212"/>
      <c r="R11" s="213"/>
      <c r="S11" s="214" t="s">
        <v>18</v>
      </c>
      <c r="T11" s="214"/>
      <c r="U11" s="214"/>
      <c r="V11" s="214"/>
      <c r="W11" s="155"/>
    </row>
    <row r="12" spans="1:36" s="17" customFormat="1" ht="27" customHeight="1">
      <c r="B12" s="229" t="s">
        <v>103</v>
      </c>
      <c r="C12" s="230"/>
      <c r="D12" s="230"/>
      <c r="E12" s="230"/>
      <c r="F12" s="230"/>
      <c r="G12" s="231"/>
      <c r="H12" s="215" t="s">
        <v>104</v>
      </c>
      <c r="I12" s="216"/>
      <c r="J12" s="216"/>
      <c r="K12" s="217"/>
      <c r="L12" s="218">
        <v>110021</v>
      </c>
      <c r="M12" s="219"/>
      <c r="N12" s="220"/>
      <c r="O12" s="215" t="s">
        <v>105</v>
      </c>
      <c r="P12" s="216"/>
      <c r="Q12" s="216"/>
      <c r="R12" s="217"/>
      <c r="S12" s="221">
        <v>42547</v>
      </c>
      <c r="T12" s="222"/>
      <c r="U12" s="222"/>
      <c r="V12" s="223"/>
      <c r="W12" s="20"/>
      <c r="X12" s="20"/>
      <c r="Y12" s="20"/>
      <c r="Z12" s="132"/>
    </row>
    <row r="13" spans="1:36" s="17" customFormat="1" ht="23.1" customHeight="1">
      <c r="B13" s="186"/>
      <c r="C13" s="186"/>
      <c r="D13" s="186"/>
      <c r="E13" s="186"/>
      <c r="F13" s="186"/>
      <c r="G13" s="186"/>
      <c r="H13" s="41"/>
      <c r="I13" s="41"/>
      <c r="J13" s="41"/>
      <c r="K13" s="41"/>
      <c r="L13" s="187"/>
      <c r="M13" s="187"/>
      <c r="N13" s="187"/>
      <c r="O13" s="41"/>
      <c r="P13" s="41"/>
      <c r="Q13" s="41"/>
      <c r="R13" s="41"/>
      <c r="S13" s="188"/>
      <c r="T13" s="188"/>
      <c r="U13" s="188"/>
      <c r="V13" s="188"/>
      <c r="W13" s="20"/>
      <c r="X13" s="20"/>
      <c r="Y13" s="20"/>
      <c r="Z13" s="132"/>
    </row>
    <row r="14" spans="1:36" s="17" customFormat="1" ht="21" customHeight="1">
      <c r="B14" s="149" t="s">
        <v>36</v>
      </c>
      <c r="C14" s="38"/>
      <c r="D14" s="38"/>
      <c r="E14" s="38"/>
      <c r="F14" s="38"/>
      <c r="G14" s="38"/>
      <c r="H14" s="38"/>
      <c r="I14" s="38"/>
      <c r="J14" s="38"/>
      <c r="AI14" s="20"/>
      <c r="AJ14" s="20"/>
    </row>
    <row r="15" spans="1:36" s="17" customFormat="1" ht="21" customHeight="1">
      <c r="C15" s="17" t="s">
        <v>19</v>
      </c>
      <c r="P15" s="20"/>
      <c r="Q15" s="20"/>
      <c r="R15" s="20"/>
      <c r="S15" s="20"/>
      <c r="T15" s="34"/>
      <c r="V15" s="20"/>
      <c r="AI15" s="20"/>
      <c r="AJ15" s="20"/>
    </row>
    <row r="16" spans="1:36" s="17" customFormat="1" ht="21" customHeight="1">
      <c r="B16" s="42" t="s">
        <v>20</v>
      </c>
      <c r="C16" s="41"/>
      <c r="D16" s="41"/>
      <c r="E16" s="41"/>
      <c r="F16" s="41"/>
      <c r="G16" s="41"/>
      <c r="H16" s="41"/>
      <c r="P16" s="20"/>
      <c r="Q16" s="20"/>
      <c r="R16" s="34"/>
      <c r="T16" s="20"/>
      <c r="AG16" s="20"/>
      <c r="AH16" s="20"/>
    </row>
    <row r="17" spans="1:22" ht="17.100000000000001" customHeight="1">
      <c r="A17" s="13"/>
      <c r="B17" s="110"/>
      <c r="C17" s="30"/>
      <c r="D17" s="15"/>
      <c r="E17" s="35"/>
      <c r="F17" s="15"/>
      <c r="G17" s="15"/>
      <c r="H17" s="15"/>
      <c r="I17" s="111"/>
      <c r="J17" s="232"/>
      <c r="K17" s="224"/>
      <c r="L17" s="224"/>
      <c r="M17" s="224"/>
      <c r="N17" s="1"/>
      <c r="O17" s="20"/>
      <c r="P17" s="20"/>
      <c r="Q17" s="20"/>
      <c r="R17" s="34"/>
      <c r="S17" s="13"/>
      <c r="T17" s="32"/>
      <c r="U17" s="13"/>
      <c r="V17" s="1"/>
    </row>
    <row r="18" spans="1:22" ht="17.100000000000001" customHeight="1">
      <c r="A18" s="13"/>
      <c r="B18" s="110"/>
      <c r="C18" s="30"/>
      <c r="D18" s="15"/>
      <c r="E18" s="33"/>
      <c r="F18" s="15"/>
      <c r="G18" s="15"/>
      <c r="H18" s="15"/>
      <c r="I18" s="111"/>
      <c r="J18" s="232"/>
      <c r="K18" s="224"/>
      <c r="L18" s="224"/>
      <c r="M18" s="224"/>
      <c r="N18" s="1"/>
      <c r="O18" s="20"/>
      <c r="P18" s="20"/>
      <c r="Q18" s="20"/>
      <c r="R18" s="34"/>
      <c r="S18" s="13"/>
      <c r="T18" s="32"/>
      <c r="U18" s="13"/>
      <c r="V18" s="1"/>
    </row>
    <row r="19" spans="1:22" ht="17.100000000000001" customHeight="1">
      <c r="A19" s="13"/>
      <c r="B19" s="99"/>
      <c r="C19" s="30"/>
      <c r="D19" s="15"/>
      <c r="E19" s="14"/>
      <c r="F19" s="15"/>
      <c r="G19" s="15"/>
      <c r="H19" s="15"/>
      <c r="I19" s="111"/>
      <c r="J19" s="224"/>
      <c r="K19" s="224"/>
      <c r="L19" s="224"/>
      <c r="M19" s="224"/>
      <c r="N19" s="1"/>
      <c r="O19" s="20"/>
      <c r="P19" s="20"/>
      <c r="Q19" s="20"/>
      <c r="R19" s="34"/>
      <c r="S19" s="13"/>
      <c r="T19" s="32"/>
      <c r="U19" s="13"/>
      <c r="V19" s="1"/>
    </row>
    <row r="20" spans="1:22" ht="17.100000000000001" customHeight="1">
      <c r="A20" s="13"/>
      <c r="B20" s="99"/>
      <c r="C20" s="30"/>
      <c r="D20" s="15"/>
      <c r="E20" s="14"/>
      <c r="F20" s="15"/>
      <c r="G20" s="30"/>
      <c r="H20" s="36"/>
      <c r="I20" s="114"/>
      <c r="J20" s="114"/>
      <c r="K20" s="114"/>
      <c r="L20" s="106"/>
      <c r="M20" s="106"/>
      <c r="N20" s="1"/>
      <c r="O20" s="20"/>
      <c r="P20" s="34"/>
      <c r="Q20" s="13"/>
      <c r="R20" s="32"/>
      <c r="S20" s="13"/>
      <c r="T20" s="1"/>
      <c r="U20" s="1"/>
      <c r="V20" s="1"/>
    </row>
    <row r="21" spans="1:22" ht="17.100000000000001" customHeight="1">
      <c r="A21" s="13"/>
      <c r="B21" s="105"/>
      <c r="C21" s="19"/>
      <c r="D21" s="19"/>
      <c r="E21" s="19"/>
      <c r="F21" s="19"/>
      <c r="G21" s="19"/>
      <c r="H21" s="37"/>
      <c r="I21" s="115"/>
      <c r="J21" s="106"/>
      <c r="K21" s="106"/>
      <c r="L21" s="116"/>
      <c r="M21" s="102"/>
      <c r="N21" s="1"/>
      <c r="O21" s="117"/>
      <c r="P21" s="117"/>
      <c r="Q21" s="13"/>
      <c r="R21" s="13"/>
      <c r="S21" s="13"/>
      <c r="T21" s="1"/>
      <c r="U21" s="1"/>
      <c r="V21" s="1"/>
    </row>
    <row r="22" spans="1:22" ht="17.100000000000001" customHeight="1">
      <c r="A22" s="13"/>
      <c r="B22" s="105"/>
      <c r="C22" s="19"/>
      <c r="D22" s="19"/>
      <c r="E22" s="19"/>
      <c r="F22" s="15"/>
      <c r="G22" s="15"/>
      <c r="H22" s="15"/>
      <c r="I22" s="100"/>
      <c r="J22" s="118"/>
      <c r="K22" s="102"/>
      <c r="L22" s="102"/>
      <c r="M22" s="102"/>
      <c r="N22" s="1"/>
      <c r="O22" s="17"/>
      <c r="P22" s="17"/>
      <c r="Q22" s="17"/>
      <c r="R22" s="17"/>
      <c r="S22" s="13"/>
      <c r="T22" s="13"/>
      <c r="U22" s="13"/>
      <c r="V22" s="1"/>
    </row>
    <row r="23" spans="1:22" ht="17.100000000000001" customHeight="1">
      <c r="A23" s="13"/>
      <c r="B23" s="105"/>
      <c r="C23" s="14"/>
      <c r="D23" s="14"/>
      <c r="E23" s="14"/>
      <c r="F23" s="15"/>
      <c r="G23" s="15"/>
      <c r="H23" s="15"/>
      <c r="I23" s="119"/>
      <c r="J23" s="118"/>
      <c r="K23" s="102"/>
      <c r="L23" s="102"/>
      <c r="M23" s="102"/>
      <c r="N23" s="1"/>
      <c r="O23" s="17"/>
      <c r="P23" s="17"/>
      <c r="Q23" s="17"/>
      <c r="R23" s="17"/>
      <c r="S23" s="13"/>
      <c r="T23" s="13"/>
      <c r="U23" s="13"/>
      <c r="V23" s="3"/>
    </row>
    <row r="24" spans="1:22" ht="17.100000000000001" customHeight="1">
      <c r="A24" s="13"/>
      <c r="B24" s="105"/>
      <c r="C24" s="14"/>
      <c r="D24" s="14"/>
      <c r="E24" s="14"/>
      <c r="F24" s="15"/>
      <c r="G24" s="15"/>
      <c r="H24" s="15"/>
      <c r="I24" s="119"/>
      <c r="J24" s="118"/>
      <c r="K24" s="102"/>
      <c r="L24" s="102"/>
      <c r="M24" s="102"/>
      <c r="N24" s="1"/>
      <c r="O24" s="17"/>
      <c r="P24" s="17"/>
      <c r="Q24" s="17"/>
      <c r="R24" s="17"/>
      <c r="S24" s="13"/>
      <c r="T24" s="13"/>
      <c r="U24" s="13"/>
      <c r="V24" s="3"/>
    </row>
    <row r="25" spans="1:22" ht="17.100000000000001" customHeight="1">
      <c r="A25" s="13"/>
      <c r="B25" s="103"/>
      <c r="C25" s="15"/>
      <c r="D25" s="14"/>
      <c r="E25" s="14"/>
      <c r="F25" s="14"/>
      <c r="G25" s="14"/>
      <c r="H25" s="18"/>
      <c r="I25" s="102"/>
      <c r="J25" s="102"/>
      <c r="K25" s="102"/>
      <c r="L25" s="102"/>
      <c r="M25" s="102"/>
      <c r="N25" s="32"/>
      <c r="O25" s="13"/>
      <c r="P25" s="13"/>
      <c r="Q25" s="13"/>
      <c r="R25" s="13"/>
      <c r="S25" s="13"/>
      <c r="T25" s="13"/>
      <c r="U25" s="3"/>
      <c r="V25" s="3"/>
    </row>
    <row r="26" spans="1:22" ht="17.100000000000001" customHeight="1">
      <c r="A26" s="23"/>
      <c r="B26" s="99"/>
      <c r="C26" s="15"/>
      <c r="D26" s="14"/>
      <c r="E26" s="14"/>
      <c r="F26" s="14"/>
      <c r="G26" s="14"/>
      <c r="H26" s="39"/>
      <c r="I26" s="40"/>
      <c r="J26" s="39"/>
      <c r="K26" s="39"/>
      <c r="L26" s="39"/>
      <c r="M26" s="40"/>
      <c r="N26" s="39"/>
      <c r="O26" s="39"/>
      <c r="P26" s="39"/>
      <c r="Q26" s="39"/>
      <c r="R26" s="39"/>
      <c r="S26" s="39"/>
      <c r="T26" s="40"/>
      <c r="U26" s="1"/>
      <c r="V26" s="1"/>
    </row>
    <row r="27" spans="1:22" ht="17.100000000000001" customHeight="1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20"/>
    </row>
    <row r="28" spans="1:22" ht="17.100000000000001" customHeight="1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20"/>
    </row>
    <row r="29" spans="1:22" ht="17.100000000000001" customHeight="1">
      <c r="A29" s="13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9"/>
    </row>
    <row r="30" spans="1:22" ht="17.100000000000001" customHeight="1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12"/>
      <c r="Q30" s="112"/>
      <c r="R30" s="112"/>
      <c r="S30" s="112"/>
      <c r="T30" s="112"/>
      <c r="U30" s="9"/>
      <c r="V30" s="9"/>
    </row>
    <row r="31" spans="1:22" ht="17.100000000000001" customHeight="1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7"/>
      <c r="Q31" s="17"/>
      <c r="R31" s="17"/>
      <c r="S31" s="17"/>
      <c r="T31" s="13"/>
      <c r="U31" s="1"/>
      <c r="V31" s="1"/>
    </row>
    <row r="32" spans="1:22" ht="17.100000000000001" customHeight="1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7"/>
      <c r="Q32" s="17"/>
      <c r="R32" s="17"/>
      <c r="S32" s="17"/>
      <c r="T32" s="13"/>
      <c r="U32" s="1"/>
      <c r="V32" s="1"/>
    </row>
    <row r="33" spans="1:22" ht="17.100000000000001" customHeight="1">
      <c r="A33" s="13"/>
      <c r="B33" s="42"/>
      <c r="C33" s="41"/>
      <c r="D33" s="41"/>
      <c r="E33" s="41"/>
      <c r="F33" s="41"/>
      <c r="G33" s="41"/>
      <c r="H33" s="4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3"/>
      <c r="U33" s="1"/>
      <c r="V33" s="1"/>
    </row>
    <row r="34" spans="1:22" ht="17.100000000000001" customHeight="1">
      <c r="A34" s="13"/>
      <c r="B34" s="99"/>
      <c r="C34" s="121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23"/>
      <c r="U34" s="1"/>
      <c r="V34" s="1"/>
    </row>
    <row r="35" spans="1:22" ht="17.100000000000001" customHeight="1">
      <c r="A35" s="13"/>
      <c r="B35" s="101"/>
      <c r="C35" s="101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23"/>
      <c r="T35" s="23"/>
      <c r="U35" s="1"/>
      <c r="V35" s="1"/>
    </row>
    <row r="36" spans="1:22" ht="17.100000000000001" customHeight="1">
      <c r="A36" s="13"/>
      <c r="B36" s="122"/>
      <c r="C36" s="113"/>
      <c r="D36" s="41"/>
      <c r="E36" s="41"/>
      <c r="F36" s="41"/>
      <c r="G36" s="41"/>
      <c r="H36" s="41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23"/>
      <c r="T36" s="23"/>
      <c r="U36" s="1"/>
      <c r="V36" s="1"/>
    </row>
    <row r="37" spans="1:22" ht="17.100000000000001" customHeight="1">
      <c r="A37" s="1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"/>
      <c r="V37" s="1"/>
    </row>
    <row r="38" spans="1:22" ht="17.100000000000001" customHeight="1">
      <c r="A38" s="13"/>
      <c r="B38" s="99"/>
      <c r="C38" s="3"/>
      <c r="D38" s="3"/>
      <c r="E38" s="3"/>
      <c r="F38" s="225"/>
      <c r="G38" s="225"/>
      <c r="H38" s="225"/>
      <c r="I38" s="225"/>
      <c r="J38" s="123"/>
      <c r="K38" s="3"/>
      <c r="L38" s="227"/>
      <c r="M38" s="227"/>
      <c r="N38" s="227"/>
      <c r="O38" s="227"/>
      <c r="P38" s="16"/>
      <c r="Q38" s="16"/>
      <c r="R38" s="16"/>
      <c r="S38" s="16"/>
      <c r="T38" s="16"/>
      <c r="U38" s="1"/>
      <c r="V38" s="1"/>
    </row>
    <row r="39" spans="1:22" ht="17.100000000000001" customHeight="1">
      <c r="A39" s="43"/>
      <c r="B39" s="3"/>
      <c r="C39" s="3"/>
      <c r="D39" s="3"/>
      <c r="E39" s="3"/>
      <c r="F39" s="101"/>
      <c r="G39" s="101"/>
      <c r="H39" s="101"/>
      <c r="I39" s="113"/>
      <c r="J39" s="23"/>
      <c r="K39" s="3"/>
      <c r="L39" s="23"/>
      <c r="M39" s="23"/>
      <c r="N39" s="124"/>
      <c r="O39" s="125"/>
      <c r="P39" s="113"/>
      <c r="Q39" s="113"/>
      <c r="R39" s="113"/>
      <c r="S39" s="113"/>
      <c r="T39" s="113"/>
      <c r="U39" s="2"/>
      <c r="V39" s="2"/>
    </row>
    <row r="40" spans="1:22" ht="17.100000000000001" customHeight="1">
      <c r="A40" s="13"/>
      <c r="B40" s="99"/>
      <c r="C40" s="14"/>
      <c r="D40" s="14"/>
      <c r="E40" s="3"/>
      <c r="F40" s="101"/>
      <c r="G40" s="126"/>
      <c r="H40" s="126"/>
      <c r="I40" s="126"/>
      <c r="J40" s="3"/>
      <c r="K40" s="3"/>
      <c r="L40" s="23"/>
      <c r="M40" s="23"/>
      <c r="N40" s="23"/>
      <c r="O40" s="23"/>
      <c r="P40" s="228"/>
      <c r="Q40" s="228"/>
      <c r="R40" s="228"/>
      <c r="S40" s="228"/>
      <c r="T40" s="228"/>
      <c r="U40" s="2"/>
      <c r="V40" s="2"/>
    </row>
    <row r="41" spans="1:22" ht="17.100000000000001" customHeight="1">
      <c r="A41" s="13"/>
      <c r="B41" s="1"/>
      <c r="C41" s="1"/>
      <c r="D41" s="204"/>
      <c r="E41" s="204"/>
      <c r="F41" s="204"/>
      <c r="G41" s="204"/>
      <c r="H41" s="204"/>
      <c r="I41" s="1"/>
      <c r="J41" s="1"/>
      <c r="K41" s="23"/>
      <c r="L41" s="13"/>
      <c r="M41" s="13"/>
      <c r="N41" s="38"/>
      <c r="O41" s="38"/>
      <c r="P41" s="38"/>
      <c r="Q41" s="38"/>
      <c r="R41" s="38"/>
      <c r="S41" s="14"/>
      <c r="T41" s="2"/>
      <c r="U41" s="2"/>
      <c r="V41" s="2"/>
    </row>
    <row r="42" spans="1:22" ht="17.100000000000001" customHeight="1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127"/>
      <c r="V42" s="1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A3:V3"/>
    <mergeCell ref="B11:G11"/>
    <mergeCell ref="G8:P9"/>
    <mergeCell ref="H11:K11"/>
    <mergeCell ref="L11:N11"/>
    <mergeCell ref="D41:H41"/>
    <mergeCell ref="A42:T42"/>
    <mergeCell ref="O11:R11"/>
    <mergeCell ref="S11:V11"/>
    <mergeCell ref="H12:K12"/>
    <mergeCell ref="L12:N12"/>
    <mergeCell ref="O12:R12"/>
    <mergeCell ref="S12:V12"/>
    <mergeCell ref="J19:M19"/>
    <mergeCell ref="F38:I38"/>
    <mergeCell ref="L38:O38"/>
    <mergeCell ref="P40:T40"/>
    <mergeCell ref="B12:G12"/>
    <mergeCell ref="J18:M18"/>
    <mergeCell ref="J17:M17"/>
  </mergeCells>
  <pageMargins left="0.31496062992125984" right="0.31496062992125984" top="0.98425196850393704" bottom="0.19685039370078741" header="0.31496062992125984" footer="0.11811023622047245"/>
  <pageSetup paperSize="9" orientation="portrait" horizontalDpi="360" verticalDpi="360" r:id="rId1"/>
  <headerFooter alignWithMargins="0">
    <oddFooter>&amp;R&amp;"Cordia New,Regular"&amp;14SP-FM-04-15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FF00"/>
  </sheetPr>
  <dimension ref="A1:AY28"/>
  <sheetViews>
    <sheetView view="pageBreakPreview" zoomScaleNormal="100" zoomScaleSheetLayoutView="100" workbookViewId="0">
      <selection activeCell="G6" sqref="G6"/>
    </sheetView>
  </sheetViews>
  <sheetFormatPr defaultRowHeight="14.25"/>
  <cols>
    <col min="1" max="23" width="4.42578125" style="8" customWidth="1"/>
    <col min="24" max="50" width="4.42578125" style="10" customWidth="1"/>
    <col min="51" max="16384" width="9.140625" style="10"/>
  </cols>
  <sheetData>
    <row r="1" spans="1:51" customFormat="1" ht="17.10000000000000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51" customFormat="1" ht="17.100000000000001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</row>
    <row r="3" spans="1:51" customFormat="1" ht="34.5" customHeight="1">
      <c r="A3" s="242" t="s">
        <v>23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51" customFormat="1" ht="16.5" customHeight="1">
      <c r="A4" s="44"/>
      <c r="B4" s="44"/>
      <c r="F4" s="44"/>
      <c r="G4" s="44"/>
      <c r="L4" s="44"/>
      <c r="M4" s="44"/>
      <c r="N4" s="44"/>
      <c r="O4" s="44"/>
      <c r="P4" s="44"/>
      <c r="Q4" s="44"/>
      <c r="R4" s="44"/>
      <c r="S4" s="44"/>
      <c r="T4" s="44"/>
    </row>
    <row r="5" spans="1:51" customFormat="1" ht="23.1" customHeight="1">
      <c r="A5" s="45"/>
      <c r="C5" s="46" t="s">
        <v>24</v>
      </c>
      <c r="D5" s="46"/>
      <c r="E5" s="46"/>
      <c r="G5" s="189" t="str">
        <f>Report!H5</f>
        <v>SPR15120012-1</v>
      </c>
      <c r="H5" s="189"/>
      <c r="I5" s="189"/>
      <c r="J5" s="189"/>
      <c r="L5" s="44"/>
      <c r="M5" s="44"/>
      <c r="N5" s="45"/>
      <c r="O5" s="45"/>
      <c r="P5" s="45"/>
      <c r="Q5" s="45"/>
      <c r="S5" s="190" t="s">
        <v>106</v>
      </c>
      <c r="U5" s="191"/>
    </row>
    <row r="6" spans="1:51" customFormat="1" ht="17.100000000000001" customHeight="1">
      <c r="B6" s="130"/>
      <c r="C6" s="192"/>
      <c r="D6" s="192"/>
      <c r="E6" s="192"/>
      <c r="F6" s="129"/>
      <c r="G6" s="129"/>
      <c r="H6" s="129"/>
      <c r="I6" s="129"/>
      <c r="J6" s="129"/>
      <c r="K6" s="129"/>
      <c r="L6" s="129"/>
      <c r="N6" s="129"/>
      <c r="O6" s="129"/>
      <c r="P6" s="130"/>
      <c r="Q6" s="130"/>
      <c r="R6" s="130"/>
      <c r="S6" s="130"/>
      <c r="T6" s="130"/>
      <c r="U6" s="130"/>
      <c r="V6" s="130"/>
    </row>
    <row r="7" spans="1:51" customFormat="1" ht="17.100000000000001" customHeight="1">
      <c r="B7" s="12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30"/>
      <c r="P7" s="130"/>
      <c r="Q7" s="243" t="s">
        <v>107</v>
      </c>
      <c r="R7" s="243"/>
      <c r="S7" s="193" t="s">
        <v>34</v>
      </c>
      <c r="T7" s="194"/>
      <c r="U7" s="194"/>
    </row>
    <row r="8" spans="1:51" customFormat="1" ht="18.95" customHeight="1">
      <c r="B8" s="130"/>
      <c r="C8" s="130"/>
      <c r="D8" s="244" t="s">
        <v>109</v>
      </c>
      <c r="E8" s="244"/>
      <c r="F8" s="244"/>
      <c r="G8" s="244"/>
      <c r="H8" s="244" t="s">
        <v>116</v>
      </c>
      <c r="I8" s="244"/>
      <c r="J8" s="244"/>
      <c r="K8" s="244"/>
      <c r="L8" s="245" t="s">
        <v>62</v>
      </c>
      <c r="M8" s="245"/>
      <c r="N8" s="245"/>
      <c r="O8" s="245"/>
      <c r="P8" s="246" t="s">
        <v>117</v>
      </c>
      <c r="Q8" s="247"/>
      <c r="R8" s="247"/>
      <c r="S8" s="248"/>
      <c r="T8" s="194"/>
      <c r="U8" s="194"/>
    </row>
    <row r="9" spans="1:51" customFormat="1" ht="18.95" customHeight="1">
      <c r="B9" s="130"/>
      <c r="C9" s="130"/>
      <c r="D9" s="244"/>
      <c r="E9" s="244"/>
      <c r="F9" s="244"/>
      <c r="G9" s="244"/>
      <c r="H9" s="244"/>
      <c r="I9" s="244"/>
      <c r="J9" s="244"/>
      <c r="K9" s="244"/>
      <c r="L9" s="245"/>
      <c r="M9" s="245"/>
      <c r="N9" s="245"/>
      <c r="O9" s="245"/>
      <c r="P9" s="249"/>
      <c r="Q9" s="250"/>
      <c r="R9" s="250"/>
      <c r="S9" s="251"/>
      <c r="T9" s="194"/>
      <c r="U9" s="194"/>
    </row>
    <row r="10" spans="1:51" s="47" customFormat="1" ht="23.1" customHeight="1">
      <c r="A10" s="51"/>
      <c r="B10" s="48"/>
      <c r="C10" s="49"/>
      <c r="D10" s="233">
        <f>'Data Record'!A15</f>
        <v>2</v>
      </c>
      <c r="E10" s="234"/>
      <c r="F10" s="234"/>
      <c r="G10" s="234"/>
      <c r="H10" s="234">
        <f>'Data Record'!R15</f>
        <v>1.9999</v>
      </c>
      <c r="I10" s="234"/>
      <c r="J10" s="234"/>
      <c r="K10" s="234"/>
      <c r="L10" s="252">
        <f>'Data Record'!U15</f>
        <v>9.9999999999988987E-5</v>
      </c>
      <c r="M10" s="252"/>
      <c r="N10" s="252"/>
      <c r="O10" s="252"/>
      <c r="P10" s="233">
        <f>'Uncertainty Budget'!P7</f>
        <v>3.0006730356149549</v>
      </c>
      <c r="Q10" s="234"/>
      <c r="R10" s="234"/>
      <c r="S10" s="234"/>
      <c r="X10" s="49"/>
      <c r="Y10" s="49"/>
      <c r="Z10" s="49"/>
      <c r="AA10" s="49"/>
      <c r="AU10" s="50"/>
      <c r="AV10" s="50"/>
      <c r="AW10" s="50"/>
      <c r="AX10" s="50"/>
      <c r="AY10" s="50"/>
    </row>
    <row r="11" spans="1:51" s="47" customFormat="1" ht="23.1" customHeight="1">
      <c r="A11" s="51"/>
      <c r="B11" s="48"/>
      <c r="C11" s="49"/>
      <c r="D11" s="241">
        <f>'Data Record'!A19</f>
        <v>4</v>
      </c>
      <c r="E11" s="239"/>
      <c r="F11" s="239"/>
      <c r="G11" s="239"/>
      <c r="H11" s="239">
        <f>'Data Record'!R19</f>
        <v>1.9999</v>
      </c>
      <c r="I11" s="239"/>
      <c r="J11" s="239"/>
      <c r="K11" s="239"/>
      <c r="L11" s="240">
        <f>'Data Record'!U19</f>
        <v>2.0000999999999998</v>
      </c>
      <c r="M11" s="240"/>
      <c r="N11" s="240"/>
      <c r="O11" s="240"/>
      <c r="P11" s="241">
        <f>'Uncertainty Budget'!P8</f>
        <v>3.0010256024677076</v>
      </c>
      <c r="Q11" s="239"/>
      <c r="R11" s="239"/>
      <c r="S11" s="239"/>
      <c r="X11" s="49"/>
      <c r="Y11" s="49"/>
      <c r="Z11" s="49"/>
      <c r="AA11" s="49"/>
      <c r="AU11" s="50"/>
      <c r="AV11" s="50"/>
      <c r="AW11" s="50"/>
      <c r="AX11" s="50"/>
      <c r="AY11" s="50"/>
    </row>
    <row r="12" spans="1:51" s="47" customFormat="1" ht="23.1" customHeight="1">
      <c r="A12" s="51"/>
      <c r="B12" s="48"/>
      <c r="C12" s="49"/>
      <c r="D12" s="241">
        <f>'Data Record'!A23</f>
        <v>6</v>
      </c>
      <c r="E12" s="239"/>
      <c r="F12" s="239"/>
      <c r="G12" s="239"/>
      <c r="H12" s="239">
        <f>'Data Record'!R23</f>
        <v>1.9999</v>
      </c>
      <c r="I12" s="239"/>
      <c r="J12" s="239"/>
      <c r="K12" s="239"/>
      <c r="L12" s="240">
        <f>'Data Record'!U23</f>
        <v>4.0000999999999998</v>
      </c>
      <c r="M12" s="240"/>
      <c r="N12" s="240"/>
      <c r="O12" s="240"/>
      <c r="P12" s="241">
        <f>'Uncertainty Budget'!P9</f>
        <v>3.0016131218618654</v>
      </c>
      <c r="Q12" s="239"/>
      <c r="R12" s="239"/>
      <c r="S12" s="239"/>
      <c r="X12" s="49"/>
      <c r="Y12" s="49"/>
      <c r="Z12" s="49"/>
      <c r="AA12" s="49"/>
      <c r="AU12" s="50"/>
      <c r="AV12" s="50"/>
      <c r="AW12" s="50"/>
      <c r="AX12" s="50"/>
      <c r="AY12" s="50"/>
    </row>
    <row r="13" spans="1:51" s="47" customFormat="1" ht="23.1" customHeight="1">
      <c r="C13" s="49"/>
      <c r="D13" s="241">
        <f>'Data Record'!A27</f>
        <v>8</v>
      </c>
      <c r="E13" s="239"/>
      <c r="F13" s="239"/>
      <c r="G13" s="239"/>
      <c r="H13" s="239">
        <f>'Data Record'!R27</f>
        <v>1.9999</v>
      </c>
      <c r="I13" s="239"/>
      <c r="J13" s="239"/>
      <c r="K13" s="239"/>
      <c r="L13" s="240">
        <f>'Data Record'!U27</f>
        <v>6.0000999999999998</v>
      </c>
      <c r="M13" s="240"/>
      <c r="N13" s="240"/>
      <c r="O13" s="240"/>
      <c r="P13" s="241">
        <f>'Uncertainty Budget'!P10</f>
        <v>3.0024354558702284</v>
      </c>
      <c r="Q13" s="239"/>
      <c r="R13" s="239"/>
      <c r="S13" s="239"/>
      <c r="X13" s="49"/>
      <c r="Y13" s="49"/>
      <c r="Z13" s="49"/>
      <c r="AA13" s="49"/>
      <c r="AU13" s="50"/>
      <c r="AV13" s="50"/>
      <c r="AW13" s="50"/>
      <c r="AX13" s="50"/>
      <c r="AY13" s="50"/>
    </row>
    <row r="14" spans="1:51" s="47" customFormat="1" ht="23.1" customHeight="1">
      <c r="A14" s="52"/>
      <c r="B14" s="52"/>
      <c r="C14" s="49"/>
      <c r="D14" s="237">
        <f>'Data Record'!A31</f>
        <v>10</v>
      </c>
      <c r="E14" s="235"/>
      <c r="F14" s="235"/>
      <c r="G14" s="235"/>
      <c r="H14" s="235">
        <f>'Data Record'!R31</f>
        <v>1.9999</v>
      </c>
      <c r="I14" s="235"/>
      <c r="J14" s="235"/>
      <c r="K14" s="235"/>
      <c r="L14" s="236">
        <f>'Data Record'!U31</f>
        <v>8.0000999999999998</v>
      </c>
      <c r="M14" s="236"/>
      <c r="N14" s="236"/>
      <c r="O14" s="236"/>
      <c r="P14" s="237">
        <f>'Uncertainty Budget'!P11</f>
        <v>3.0034924116212891</v>
      </c>
      <c r="Q14" s="235"/>
      <c r="R14" s="235"/>
      <c r="S14" s="235"/>
      <c r="X14" s="49"/>
      <c r="Y14" s="49"/>
      <c r="Z14" s="49"/>
      <c r="AA14" s="49"/>
    </row>
    <row r="15" spans="1:51" s="57" customFormat="1" ht="23.1" customHeight="1">
      <c r="A15" s="54"/>
      <c r="B15" s="55"/>
      <c r="C15" s="56"/>
      <c r="D15" s="56"/>
      <c r="E15" s="56"/>
      <c r="X15" s="56"/>
      <c r="Y15" s="56"/>
      <c r="Z15" s="56"/>
      <c r="AA15" s="56"/>
    </row>
    <row r="16" spans="1:51" customFormat="1" ht="18.95" customHeight="1">
      <c r="A16" s="200"/>
      <c r="B16" s="139" t="s">
        <v>26</v>
      </c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0"/>
      <c r="W16" s="200"/>
      <c r="X16" s="45"/>
      <c r="Y16" s="45"/>
      <c r="Z16" s="45"/>
    </row>
    <row r="17" spans="1:26" customFormat="1" ht="18.95" customHeight="1">
      <c r="A17" s="201"/>
      <c r="B17" s="196" t="s">
        <v>37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0"/>
      <c r="X17" s="45"/>
      <c r="Y17" s="45"/>
      <c r="Z17" s="45"/>
    </row>
    <row r="18" spans="1:26" customFormat="1" ht="18.95" customHeight="1">
      <c r="A18" s="196" t="s">
        <v>118</v>
      </c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200"/>
      <c r="X18" s="45"/>
      <c r="Y18" s="45"/>
      <c r="Z18" s="45"/>
    </row>
    <row r="19" spans="1:26" customFormat="1" ht="18.95" customHeight="1">
      <c r="A19" s="238" t="s">
        <v>38</v>
      </c>
      <c r="B19" s="238"/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00"/>
      <c r="X19" s="45"/>
      <c r="Y19" s="45"/>
      <c r="Z19" s="45"/>
    </row>
    <row r="20" spans="1:26" s="60" customFormat="1" ht="23.1" customHeight="1">
      <c r="A20" s="59"/>
      <c r="B20" s="198"/>
      <c r="C20" s="198"/>
      <c r="D20" s="198"/>
      <c r="E20" s="199"/>
      <c r="F20" s="199"/>
      <c r="G20" s="199"/>
      <c r="H20" s="197"/>
      <c r="I20" s="197"/>
      <c r="J20" s="197"/>
      <c r="K20" s="197"/>
      <c r="L20" s="197"/>
      <c r="M20" s="197"/>
      <c r="N20" s="199"/>
      <c r="O20" s="199"/>
      <c r="P20" s="199"/>
      <c r="Q20" s="197"/>
      <c r="R20" s="197"/>
      <c r="S20" s="184"/>
      <c r="T20" s="197"/>
      <c r="U20" s="197"/>
      <c r="V20" s="197"/>
      <c r="W20" s="197"/>
    </row>
    <row r="21" spans="1:26" s="61" customFormat="1" ht="23.1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6" ht="23.1" customHeight="1"/>
    <row r="23" spans="1:26" ht="23.1" customHeight="1"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6" ht="23.1" customHeight="1"/>
    <row r="25" spans="1:26" ht="23.1" customHeight="1"/>
    <row r="28" spans="1:26"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</sheetData>
  <mergeCells count="27">
    <mergeCell ref="H13:K13"/>
    <mergeCell ref="L13:O13"/>
    <mergeCell ref="P13:S13"/>
    <mergeCell ref="H10:K10"/>
    <mergeCell ref="L10:O10"/>
    <mergeCell ref="A3:V3"/>
    <mergeCell ref="Q7:R7"/>
    <mergeCell ref="D8:G9"/>
    <mergeCell ref="H8:K9"/>
    <mergeCell ref="L8:O9"/>
    <mergeCell ref="P8:S9"/>
    <mergeCell ref="P10:S10"/>
    <mergeCell ref="H14:K14"/>
    <mergeCell ref="L14:O14"/>
    <mergeCell ref="P14:S14"/>
    <mergeCell ref="A19:V19"/>
    <mergeCell ref="D14:G14"/>
    <mergeCell ref="H11:K11"/>
    <mergeCell ref="L11:O11"/>
    <mergeCell ref="P11:S11"/>
    <mergeCell ref="H12:K12"/>
    <mergeCell ref="L12:O12"/>
    <mergeCell ref="D11:G11"/>
    <mergeCell ref="D12:G12"/>
    <mergeCell ref="D13:G13"/>
    <mergeCell ref="D10:G10"/>
    <mergeCell ref="P12:S1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 alignWithMargins="0">
    <oddFooter>&amp;R&amp;"Cordia New,Regular"&amp;14SP-FM-04-15 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20"/>
  <sheetViews>
    <sheetView tabSelected="1" workbookViewId="0">
      <selection activeCell="O8" sqref="O8"/>
    </sheetView>
  </sheetViews>
  <sheetFormatPr defaultRowHeight="12.75"/>
  <cols>
    <col min="1" max="1" width="1.28515625" style="62" customWidth="1"/>
    <col min="2" max="7" width="8.7109375" style="62" customWidth="1"/>
    <col min="8" max="14" width="8.140625" style="62" customWidth="1"/>
    <col min="15" max="15" width="5" style="62" customWidth="1"/>
    <col min="16" max="16" width="8.140625" style="62" customWidth="1"/>
  </cols>
  <sheetData>
    <row r="1" spans="1:16">
      <c r="B1" s="63"/>
      <c r="C1" s="63"/>
      <c r="D1" s="63"/>
      <c r="E1" s="63"/>
      <c r="F1" s="63"/>
      <c r="G1" s="63"/>
    </row>
    <row r="2" spans="1:16" ht="23.25">
      <c r="B2" s="257" t="s">
        <v>89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</row>
    <row r="3" spans="1:16">
      <c r="B3" s="66"/>
      <c r="C3" s="66"/>
      <c r="D3" s="66"/>
      <c r="E3" s="66"/>
      <c r="F3" s="66"/>
      <c r="G3" s="66"/>
      <c r="H3" s="67"/>
      <c r="I3" s="67"/>
      <c r="J3" s="68"/>
      <c r="K3" s="68"/>
      <c r="L3" s="64"/>
      <c r="M3" s="64"/>
    </row>
    <row r="4" spans="1:16" ht="18.75">
      <c r="B4" s="258" t="s">
        <v>27</v>
      </c>
      <c r="C4" s="259"/>
      <c r="D4" s="260" t="s">
        <v>29</v>
      </c>
      <c r="E4" s="261"/>
      <c r="F4" s="260" t="s">
        <v>90</v>
      </c>
      <c r="G4" s="261"/>
      <c r="H4" s="262" t="s">
        <v>28</v>
      </c>
      <c r="I4" s="263"/>
      <c r="J4" s="260" t="s">
        <v>91</v>
      </c>
      <c r="K4" s="261"/>
      <c r="L4" s="268" t="s">
        <v>30</v>
      </c>
      <c r="M4" s="268" t="s">
        <v>31</v>
      </c>
      <c r="N4" s="268" t="s">
        <v>96</v>
      </c>
      <c r="O4" s="268" t="s">
        <v>97</v>
      </c>
      <c r="P4" s="176" t="s">
        <v>98</v>
      </c>
    </row>
    <row r="5" spans="1:16" ht="17.25" customHeight="1">
      <c r="B5" s="264" t="s">
        <v>99</v>
      </c>
      <c r="C5" s="265"/>
      <c r="D5" s="264" t="s">
        <v>99</v>
      </c>
      <c r="E5" s="265"/>
      <c r="F5" s="264" t="s">
        <v>99</v>
      </c>
      <c r="G5" s="265"/>
      <c r="H5" s="264" t="s">
        <v>99</v>
      </c>
      <c r="I5" s="265"/>
      <c r="J5" s="264" t="s">
        <v>99</v>
      </c>
      <c r="K5" s="265"/>
      <c r="L5" s="269"/>
      <c r="M5" s="269"/>
      <c r="N5" s="269"/>
      <c r="O5" s="269"/>
      <c r="P5" s="177" t="s">
        <v>100</v>
      </c>
    </row>
    <row r="6" spans="1:16" ht="18.75">
      <c r="B6" s="266" t="s">
        <v>32</v>
      </c>
      <c r="C6" s="267"/>
      <c r="D6" s="71" t="s">
        <v>32</v>
      </c>
      <c r="E6" s="72" t="s">
        <v>31</v>
      </c>
      <c r="F6" s="71" t="s">
        <v>32</v>
      </c>
      <c r="G6" s="72" t="s">
        <v>31</v>
      </c>
      <c r="H6" s="71" t="s">
        <v>32</v>
      </c>
      <c r="I6" s="72" t="s">
        <v>31</v>
      </c>
      <c r="J6" s="71" t="s">
        <v>32</v>
      </c>
      <c r="K6" s="72" t="s">
        <v>31</v>
      </c>
      <c r="L6" s="71" t="s">
        <v>32</v>
      </c>
      <c r="M6" s="71" t="s">
        <v>32</v>
      </c>
      <c r="N6" s="71" t="s">
        <v>32</v>
      </c>
      <c r="O6" s="73" t="s">
        <v>32</v>
      </c>
      <c r="P6" s="178" t="s">
        <v>32</v>
      </c>
    </row>
    <row r="7" spans="1:16" ht="18.75">
      <c r="B7" s="253">
        <f>'Data Record'!A15</f>
        <v>2</v>
      </c>
      <c r="C7" s="254"/>
      <c r="D7" s="179">
        <f>'Data Record'!X15</f>
        <v>0</v>
      </c>
      <c r="E7" s="77">
        <f>D7/1</f>
        <v>0</v>
      </c>
      <c r="F7" s="180">
        <f>'Cert of STD'!E9</f>
        <v>3.0000000000000001E-3</v>
      </c>
      <c r="G7" s="181">
        <f>F7/2</f>
        <v>1.5E-3</v>
      </c>
      <c r="H7" s="76">
        <f>((B7)*(11.5*10^-6)*1)</f>
        <v>2.3E-5</v>
      </c>
      <c r="I7" s="76">
        <f>H7/SQRT(3)</f>
        <v>1.3279056191361393E-5</v>
      </c>
      <c r="J7" s="182">
        <f>0.0001/2</f>
        <v>5.0000000000000002E-5</v>
      </c>
      <c r="K7" s="77">
        <f>(J7/SQRT(3))</f>
        <v>2.8867513459481293E-5</v>
      </c>
      <c r="L7" s="76">
        <f>SQRT(E7^2+G7^2+I7^2+K7^2)</f>
        <v>1.5003365178074774E-3</v>
      </c>
      <c r="M7" s="78">
        <f>E7/1</f>
        <v>0</v>
      </c>
      <c r="N7" s="79" t="str">
        <f>IF(M7=0,"∞",(L7^4/(M7^4/3)))</f>
        <v>∞</v>
      </c>
      <c r="O7" s="75">
        <f>IF(N7="∞",2,_xlfn.T.INV.2T(0.0455,N7))</f>
        <v>2</v>
      </c>
      <c r="P7" s="183">
        <f>L7*O7*1000</f>
        <v>3.0006730356149549</v>
      </c>
    </row>
    <row r="8" spans="1:16" ht="18.75">
      <c r="B8" s="253">
        <f>'Data Record'!A19</f>
        <v>4</v>
      </c>
      <c r="C8" s="254"/>
      <c r="D8" s="179">
        <f>'Data Record'!X19</f>
        <v>0</v>
      </c>
      <c r="E8" s="77">
        <f>D8/1</f>
        <v>0</v>
      </c>
      <c r="F8" s="180">
        <f>'Cert of STD'!E9</f>
        <v>3.0000000000000001E-3</v>
      </c>
      <c r="G8" s="181">
        <f>F8/2</f>
        <v>1.5E-3</v>
      </c>
      <c r="H8" s="76">
        <f>((B8)*(11.5*10^-6)*1)</f>
        <v>4.6E-5</v>
      </c>
      <c r="I8" s="76">
        <f>H8/SQRT(3)</f>
        <v>2.6558112382722786E-5</v>
      </c>
      <c r="J8" s="182">
        <f>J7</f>
        <v>5.0000000000000002E-5</v>
      </c>
      <c r="K8" s="77">
        <f>(J8/SQRT(3))</f>
        <v>2.8867513459481293E-5</v>
      </c>
      <c r="L8" s="76">
        <f>SQRT(E8^2+G8^2+I8^2+K8^2)</f>
        <v>1.5005128012338539E-3</v>
      </c>
      <c r="M8" s="78">
        <f>E8/1</f>
        <v>0</v>
      </c>
      <c r="N8" s="79" t="str">
        <f t="shared" ref="N8:N11" si="0">IF(M8=0,"∞",(L8^4/(M8^4/3)))</f>
        <v>∞</v>
      </c>
      <c r="O8" s="75">
        <f t="shared" ref="O8:O11" si="1">IF(N8="∞",2,_xlfn.T.INV.2T(0.0455,N8))</f>
        <v>2</v>
      </c>
      <c r="P8" s="183">
        <f>L8*O8*1000</f>
        <v>3.0010256024677076</v>
      </c>
    </row>
    <row r="9" spans="1:16" ht="18.75">
      <c r="A9" s="74"/>
      <c r="B9" s="255">
        <f>'Data Record'!A23</f>
        <v>6</v>
      </c>
      <c r="C9" s="256"/>
      <c r="D9" s="179">
        <f>'Data Record'!X23</f>
        <v>0</v>
      </c>
      <c r="E9" s="77">
        <f>D9/1</f>
        <v>0</v>
      </c>
      <c r="F9" s="180">
        <f>'Cert of STD'!E10</f>
        <v>3.0000000000000001E-3</v>
      </c>
      <c r="G9" s="181">
        <f>F9/2</f>
        <v>1.5E-3</v>
      </c>
      <c r="H9" s="76">
        <f>((B9)*(11.5*10^-6)*1)</f>
        <v>6.8999999999999997E-5</v>
      </c>
      <c r="I9" s="76">
        <f>H9/SQRT(3)</f>
        <v>3.9837168574084181E-5</v>
      </c>
      <c r="J9" s="182">
        <f>J8</f>
        <v>5.0000000000000002E-5</v>
      </c>
      <c r="K9" s="77">
        <f>(J9/SQRT(3))</f>
        <v>2.8867513459481293E-5</v>
      </c>
      <c r="L9" s="76">
        <f>SQRT(E9^2+G9^2+I9^2+K9^2)</f>
        <v>1.5008065609309327E-3</v>
      </c>
      <c r="M9" s="78">
        <f>E9/1</f>
        <v>0</v>
      </c>
      <c r="N9" s="79" t="str">
        <f t="shared" si="0"/>
        <v>∞</v>
      </c>
      <c r="O9" s="75">
        <f t="shared" si="1"/>
        <v>2</v>
      </c>
      <c r="P9" s="183">
        <f>L9*O9*1000</f>
        <v>3.0016131218618654</v>
      </c>
    </row>
    <row r="10" spans="1:16" ht="18.75">
      <c r="A10" s="74"/>
      <c r="B10" s="255">
        <f>'Data Record'!A27</f>
        <v>8</v>
      </c>
      <c r="C10" s="256"/>
      <c r="D10" s="179">
        <f>'Data Record'!X27</f>
        <v>0</v>
      </c>
      <c r="E10" s="77">
        <f>D10/1</f>
        <v>0</v>
      </c>
      <c r="F10" s="180">
        <f>'Cert of STD'!E10</f>
        <v>3.0000000000000001E-3</v>
      </c>
      <c r="G10" s="181">
        <f>F10/2</f>
        <v>1.5E-3</v>
      </c>
      <c r="H10" s="76">
        <f>((B10)*(11.5*10^-6)*1)</f>
        <v>9.2E-5</v>
      </c>
      <c r="I10" s="76">
        <f>H10/SQRT(3)</f>
        <v>5.3116224765445572E-5</v>
      </c>
      <c r="J10" s="182">
        <f>J9</f>
        <v>5.0000000000000002E-5</v>
      </c>
      <c r="K10" s="77">
        <f>(J10/SQRT(3))</f>
        <v>2.8867513459481293E-5</v>
      </c>
      <c r="L10" s="76">
        <f>SQRT(E10^2+G10^2+I10^2+K10^2)</f>
        <v>1.5012177279351143E-3</v>
      </c>
      <c r="M10" s="78">
        <f>E10/1</f>
        <v>0</v>
      </c>
      <c r="N10" s="79" t="str">
        <f t="shared" si="0"/>
        <v>∞</v>
      </c>
      <c r="O10" s="75">
        <f t="shared" si="1"/>
        <v>2</v>
      </c>
      <c r="P10" s="183">
        <f>L10*O10*1000</f>
        <v>3.0024354558702284</v>
      </c>
    </row>
    <row r="11" spans="1:16" ht="18.75">
      <c r="A11" s="74"/>
      <c r="B11" s="255">
        <f>'Data Record'!A31</f>
        <v>10</v>
      </c>
      <c r="C11" s="256"/>
      <c r="D11" s="179">
        <f>'Data Record'!X31</f>
        <v>0</v>
      </c>
      <c r="E11" s="77">
        <f>D11/1</f>
        <v>0</v>
      </c>
      <c r="F11" s="180">
        <f>'Cert of STD'!E10</f>
        <v>3.0000000000000001E-3</v>
      </c>
      <c r="G11" s="181">
        <f>F11/2</f>
        <v>1.5E-3</v>
      </c>
      <c r="H11" s="76">
        <f>((B11)*(11.5*10^-6)*1)</f>
        <v>1.15E-4</v>
      </c>
      <c r="I11" s="76">
        <f>H11/SQRT(3)</f>
        <v>6.6395280956806963E-5</v>
      </c>
      <c r="J11" s="182">
        <f>J10</f>
        <v>5.0000000000000002E-5</v>
      </c>
      <c r="K11" s="77">
        <f>(J11/SQRT(3))</f>
        <v>2.8867513459481293E-5</v>
      </c>
      <c r="L11" s="76">
        <f>SQRT(E11^2+G11^2+I11^2+K11^2)</f>
        <v>1.5017462058106446E-3</v>
      </c>
      <c r="M11" s="78">
        <f>E11/1</f>
        <v>0</v>
      </c>
      <c r="N11" s="79" t="str">
        <f t="shared" si="0"/>
        <v>∞</v>
      </c>
      <c r="O11" s="75">
        <f t="shared" si="1"/>
        <v>2</v>
      </c>
      <c r="P11" s="183">
        <f>L11*O11*1000</f>
        <v>3.0034924116212891</v>
      </c>
    </row>
    <row r="12" spans="1:16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1:16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2"/>
      <c r="P13" s="83"/>
    </row>
    <row r="14" spans="1:16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1:16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1:16">
      <c r="A16" s="84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1:16">
      <c r="A17" s="84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1:16">
      <c r="A18" s="84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>
      <c r="A19" s="84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1:16">
      <c r="A20" s="84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1:16">
      <c r="A21" s="84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1:16">
      <c r="A22" s="84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1:16">
      <c r="A23" s="84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1:16">
      <c r="A24" s="84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1:16">
      <c r="A25" s="84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1:16">
      <c r="A26" s="84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1:16">
      <c r="A27" s="84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1:16">
      <c r="A28" s="84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1:16">
      <c r="A29" s="84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1:16">
      <c r="A30" s="84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1:16">
      <c r="A31" s="84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1:16">
      <c r="A32" s="84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>
      <c r="A33" s="84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1:16">
      <c r="A34" s="84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1:16">
      <c r="A35" s="84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1:16">
      <c r="A36" s="84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1:16">
      <c r="A37" s="84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1:16">
      <c r="A38" s="84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1:16">
      <c r="A39" s="84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1:16">
      <c r="A40" s="84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1:16">
      <c r="A41" s="84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1:16">
      <c r="A42" s="84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1:16">
      <c r="A43" s="84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1:16">
      <c r="A44" s="84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1:16">
      <c r="A45" s="84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1:16">
      <c r="A46" s="84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1:16">
      <c r="A47" s="84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1:16">
      <c r="A48" s="84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1:16">
      <c r="A49" s="84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1:16">
      <c r="A50" s="84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1:16">
      <c r="A51" s="84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1:16">
      <c r="A52" s="84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1:16">
      <c r="A53" s="84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1:16">
      <c r="A54" s="84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1:16">
      <c r="A55" s="84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1:16">
      <c r="A56" s="84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1:16">
      <c r="A57" s="84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1:16">
      <c r="A58" s="84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1:16">
      <c r="A59" s="84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1:16">
      <c r="A60" s="84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1:16">
      <c r="A61" s="84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1:16">
      <c r="A62" s="84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1:16">
      <c r="A63" s="84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1:16">
      <c r="A64" s="84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1:16">
      <c r="A65" s="84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1:16">
      <c r="A66" s="84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1:16">
      <c r="A67" s="84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>
      <c r="A68" s="84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1:16">
      <c r="A69" s="84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1:16">
      <c r="A70" s="84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1:16">
      <c r="A71" s="84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1:16">
      <c r="A72" s="84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1:16">
      <c r="A73" s="84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1:16">
      <c r="A74" s="84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1:16">
      <c r="A75" s="84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1:16">
      <c r="A76" s="84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1:16">
      <c r="A77" s="84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1:16">
      <c r="A78" s="84"/>
      <c r="B78" s="85"/>
      <c r="C78" s="85"/>
      <c r="D78" s="85"/>
      <c r="E78" s="85"/>
      <c r="F78" s="86"/>
      <c r="G78" s="87"/>
      <c r="H78" s="89"/>
      <c r="I78" s="89"/>
      <c r="J78" s="89"/>
      <c r="K78" s="90"/>
      <c r="L78" s="86"/>
      <c r="M78" s="87"/>
      <c r="N78" s="91"/>
      <c r="O78" s="92"/>
      <c r="P78" s="93"/>
    </row>
    <row r="79" spans="1:16">
      <c r="A79" s="84"/>
      <c r="B79" s="85"/>
      <c r="C79" s="85"/>
      <c r="D79" s="85"/>
      <c r="E79" s="85"/>
      <c r="F79" s="86"/>
      <c r="G79" s="87"/>
      <c r="H79" s="89"/>
      <c r="I79" s="89"/>
      <c r="J79" s="89"/>
      <c r="K79" s="90"/>
      <c r="L79" s="86"/>
      <c r="M79" s="87"/>
      <c r="N79" s="91"/>
      <c r="O79" s="92"/>
      <c r="P79" s="93"/>
    </row>
    <row r="80" spans="1:16">
      <c r="A80" s="84"/>
      <c r="B80" s="85"/>
      <c r="C80" s="85"/>
      <c r="D80" s="85"/>
      <c r="E80" s="85"/>
      <c r="F80" s="86"/>
      <c r="G80" s="87"/>
      <c r="H80" s="89"/>
      <c r="I80" s="89"/>
      <c r="J80" s="89"/>
      <c r="K80" s="90"/>
      <c r="L80" s="86"/>
      <c r="M80" s="87"/>
      <c r="N80" s="91"/>
      <c r="O80" s="92"/>
      <c r="P80" s="93"/>
    </row>
    <row r="81" spans="1:16">
      <c r="A81" s="84"/>
      <c r="B81" s="85"/>
      <c r="C81" s="85"/>
      <c r="D81" s="85"/>
      <c r="E81" s="85"/>
      <c r="F81" s="86"/>
      <c r="G81" s="87"/>
      <c r="H81" s="89"/>
      <c r="I81" s="89"/>
      <c r="J81" s="89"/>
      <c r="K81" s="90"/>
      <c r="L81" s="86"/>
      <c r="M81" s="87"/>
      <c r="N81" s="91"/>
      <c r="O81" s="92"/>
      <c r="P81" s="93"/>
    </row>
    <row r="82" spans="1:16">
      <c r="A82" s="84"/>
      <c r="B82" s="85"/>
      <c r="C82" s="85"/>
      <c r="D82" s="85"/>
      <c r="E82" s="85"/>
      <c r="F82" s="86"/>
      <c r="G82" s="87"/>
      <c r="H82" s="89"/>
      <c r="I82" s="89"/>
      <c r="J82" s="89"/>
      <c r="K82" s="90"/>
      <c r="L82" s="86"/>
      <c r="M82" s="87"/>
      <c r="N82" s="91"/>
      <c r="O82" s="92"/>
      <c r="P82" s="93"/>
    </row>
    <row r="83" spans="1:16">
      <c r="A83" s="84"/>
      <c r="B83" s="85"/>
      <c r="C83" s="85"/>
      <c r="D83" s="85"/>
      <c r="E83" s="85"/>
      <c r="F83" s="86"/>
      <c r="G83" s="87"/>
      <c r="H83" s="89"/>
      <c r="I83" s="89"/>
      <c r="J83" s="89"/>
      <c r="K83" s="90"/>
      <c r="L83" s="86"/>
      <c r="M83" s="87"/>
      <c r="N83" s="91"/>
      <c r="O83" s="92"/>
      <c r="P83" s="93"/>
    </row>
    <row r="84" spans="1:16">
      <c r="A84" s="84"/>
      <c r="B84" s="85"/>
      <c r="C84" s="85"/>
      <c r="D84" s="85"/>
      <c r="E84" s="85"/>
      <c r="F84" s="86"/>
      <c r="G84" s="87"/>
      <c r="H84" s="89"/>
      <c r="I84" s="89"/>
      <c r="J84" s="89"/>
      <c r="K84" s="90"/>
      <c r="L84" s="86"/>
      <c r="M84" s="87"/>
      <c r="N84" s="91"/>
      <c r="O84" s="92"/>
      <c r="P84" s="93"/>
    </row>
    <row r="85" spans="1:16">
      <c r="A85" s="84"/>
      <c r="B85" s="85"/>
      <c r="C85" s="85"/>
      <c r="D85" s="85"/>
      <c r="E85" s="85"/>
      <c r="F85" s="86"/>
      <c r="G85" s="87"/>
      <c r="H85" s="89"/>
      <c r="I85" s="89"/>
      <c r="J85" s="89"/>
      <c r="K85" s="90"/>
      <c r="L85" s="86"/>
      <c r="M85" s="87"/>
      <c r="N85" s="91"/>
      <c r="O85" s="92"/>
      <c r="P85" s="93"/>
    </row>
    <row r="86" spans="1:16">
      <c r="A86" s="84"/>
      <c r="B86" s="85"/>
      <c r="C86" s="85"/>
      <c r="D86" s="85"/>
      <c r="E86" s="85"/>
      <c r="F86" s="86"/>
      <c r="G86" s="87"/>
      <c r="H86" s="89"/>
      <c r="I86" s="89"/>
      <c r="J86" s="89"/>
      <c r="K86" s="90"/>
      <c r="L86" s="86"/>
      <c r="M86" s="87"/>
      <c r="N86" s="91"/>
      <c r="O86" s="92"/>
      <c r="P86" s="93"/>
    </row>
    <row r="87" spans="1:16">
      <c r="A87" s="84"/>
      <c r="B87" s="85"/>
      <c r="C87" s="85"/>
      <c r="D87" s="85"/>
      <c r="E87" s="85"/>
      <c r="F87" s="86"/>
      <c r="G87" s="87"/>
      <c r="H87" s="89"/>
      <c r="I87" s="89"/>
      <c r="J87" s="89"/>
      <c r="K87" s="90"/>
      <c r="L87" s="86"/>
      <c r="M87" s="87"/>
      <c r="N87" s="91"/>
      <c r="O87" s="92"/>
      <c r="P87" s="93"/>
    </row>
    <row r="88" spans="1:16">
      <c r="A88" s="84"/>
      <c r="B88" s="85"/>
      <c r="C88" s="85"/>
      <c r="D88" s="85"/>
      <c r="E88" s="85"/>
      <c r="F88" s="86"/>
      <c r="G88" s="87"/>
      <c r="H88" s="89"/>
      <c r="I88" s="89"/>
      <c r="J88" s="89"/>
      <c r="K88" s="90"/>
      <c r="L88" s="86"/>
      <c r="M88" s="87"/>
      <c r="N88" s="91"/>
      <c r="O88" s="92"/>
      <c r="P88" s="93"/>
    </row>
    <row r="89" spans="1:16">
      <c r="A89" s="84"/>
      <c r="B89" s="85"/>
      <c r="C89" s="85"/>
      <c r="D89" s="85"/>
      <c r="E89" s="85"/>
      <c r="F89" s="86"/>
      <c r="G89" s="87"/>
      <c r="H89" s="89"/>
      <c r="I89" s="89"/>
      <c r="J89" s="89"/>
      <c r="K89" s="90"/>
      <c r="L89" s="86"/>
      <c r="M89" s="87"/>
      <c r="N89" s="91"/>
      <c r="O89" s="92"/>
      <c r="P89" s="93"/>
    </row>
    <row r="90" spans="1:16">
      <c r="A90" s="84"/>
      <c r="B90" s="85"/>
      <c r="C90" s="85"/>
      <c r="D90" s="85"/>
      <c r="E90" s="85"/>
      <c r="F90" s="86"/>
      <c r="G90" s="87"/>
      <c r="H90" s="89"/>
      <c r="I90" s="89"/>
      <c r="J90" s="89"/>
      <c r="K90" s="90"/>
      <c r="L90" s="86"/>
      <c r="M90" s="87"/>
      <c r="N90" s="91"/>
      <c r="O90" s="92"/>
      <c r="P90" s="93"/>
    </row>
    <row r="91" spans="1:16">
      <c r="A91" s="84"/>
      <c r="B91" s="85"/>
      <c r="C91" s="85"/>
      <c r="D91" s="85"/>
      <c r="E91" s="85"/>
      <c r="F91" s="86"/>
      <c r="G91" s="87"/>
      <c r="H91" s="89"/>
      <c r="I91" s="89"/>
      <c r="J91" s="89"/>
      <c r="K91" s="90"/>
      <c r="L91" s="86"/>
      <c r="M91" s="87"/>
      <c r="N91" s="91"/>
      <c r="O91" s="92"/>
      <c r="P91" s="93"/>
    </row>
    <row r="92" spans="1:16">
      <c r="A92" s="84"/>
      <c r="B92" s="85"/>
      <c r="C92" s="85"/>
      <c r="D92" s="85"/>
      <c r="E92" s="85"/>
      <c r="F92" s="86"/>
      <c r="G92" s="87"/>
      <c r="H92" s="89"/>
      <c r="I92" s="89"/>
      <c r="J92" s="89"/>
      <c r="K92" s="90"/>
      <c r="L92" s="86"/>
      <c r="M92" s="87"/>
      <c r="N92" s="91"/>
      <c r="O92" s="92"/>
      <c r="P92" s="93"/>
    </row>
    <row r="93" spans="1:16">
      <c r="A93" s="84"/>
      <c r="B93" s="85"/>
      <c r="C93" s="85"/>
      <c r="D93" s="85"/>
      <c r="E93" s="85"/>
      <c r="F93" s="86"/>
      <c r="G93" s="87"/>
      <c r="H93" s="89"/>
      <c r="I93" s="89"/>
      <c r="J93" s="89"/>
      <c r="K93" s="90"/>
      <c r="L93" s="86"/>
      <c r="M93" s="87"/>
      <c r="N93" s="91"/>
      <c r="O93" s="92"/>
      <c r="P93" s="93"/>
    </row>
    <row r="94" spans="1:16">
      <c r="A94" s="84"/>
      <c r="B94" s="94"/>
      <c r="C94" s="94"/>
      <c r="D94" s="94"/>
      <c r="E94" s="94"/>
      <c r="F94" s="94"/>
      <c r="G94" s="95"/>
      <c r="H94" s="95"/>
      <c r="I94" s="95"/>
      <c r="J94" s="95"/>
      <c r="K94" s="95"/>
      <c r="L94" s="95"/>
      <c r="M94" s="95"/>
      <c r="N94" s="91"/>
      <c r="O94" s="92"/>
      <c r="P94" s="93"/>
    </row>
    <row r="95" spans="1:16">
      <c r="A95" s="84"/>
      <c r="B95" s="85"/>
      <c r="C95" s="85"/>
      <c r="D95" s="85"/>
      <c r="E95" s="85"/>
      <c r="F95" s="86"/>
      <c r="G95" s="90"/>
      <c r="H95" s="88"/>
      <c r="I95" s="88"/>
      <c r="J95" s="88"/>
      <c r="K95" s="90"/>
      <c r="L95" s="88"/>
      <c r="M95" s="90"/>
      <c r="N95" s="91"/>
      <c r="O95" s="92"/>
      <c r="P95" s="93"/>
    </row>
    <row r="96" spans="1:16">
      <c r="A96" s="84"/>
      <c r="B96" s="94"/>
      <c r="C96" s="94"/>
      <c r="D96" s="94"/>
      <c r="E96" s="94"/>
      <c r="F96" s="94"/>
      <c r="G96" s="95"/>
      <c r="H96" s="95"/>
      <c r="I96" s="95"/>
      <c r="J96" s="95"/>
      <c r="K96" s="95"/>
      <c r="L96" s="95"/>
      <c r="M96" s="95"/>
      <c r="N96" s="91"/>
      <c r="O96" s="92"/>
      <c r="P96" s="93"/>
    </row>
    <row r="97" spans="1:16">
      <c r="A97" s="84"/>
      <c r="B97" s="85"/>
      <c r="C97" s="85"/>
      <c r="D97" s="85"/>
      <c r="E97" s="85"/>
      <c r="F97" s="86"/>
      <c r="G97" s="90"/>
      <c r="H97" s="89"/>
      <c r="I97" s="89"/>
      <c r="J97" s="89"/>
      <c r="K97" s="90"/>
      <c r="L97" s="86"/>
      <c r="M97" s="87"/>
      <c r="N97" s="91"/>
      <c r="O97" s="92"/>
      <c r="P97" s="93"/>
    </row>
    <row r="98" spans="1:16">
      <c r="A98" s="84"/>
      <c r="B98" s="85"/>
      <c r="C98" s="85"/>
      <c r="D98" s="85"/>
      <c r="E98" s="85"/>
      <c r="F98" s="86"/>
      <c r="G98" s="87"/>
      <c r="H98" s="89"/>
      <c r="I98" s="89"/>
      <c r="J98" s="89"/>
      <c r="K98" s="90"/>
      <c r="L98" s="86"/>
      <c r="M98" s="87"/>
      <c r="N98" s="91"/>
      <c r="O98" s="92"/>
      <c r="P98" s="93"/>
    </row>
    <row r="99" spans="1:16">
      <c r="A99" s="84"/>
      <c r="B99" s="85"/>
      <c r="C99" s="85"/>
      <c r="D99" s="85"/>
      <c r="E99" s="85"/>
      <c r="F99" s="86"/>
      <c r="G99" s="96"/>
      <c r="H99" s="86"/>
      <c r="I99" s="86"/>
      <c r="J99" s="89"/>
      <c r="K99" s="90"/>
      <c r="L99" s="86"/>
      <c r="M99" s="96"/>
      <c r="N99" s="91"/>
      <c r="O99" s="92"/>
      <c r="P99" s="93"/>
    </row>
    <row r="100" spans="1:16">
      <c r="A100" s="84"/>
      <c r="B100" s="85"/>
      <c r="C100" s="85"/>
      <c r="D100" s="85"/>
      <c r="E100" s="85"/>
      <c r="F100" s="86"/>
      <c r="G100" s="96"/>
      <c r="H100" s="86"/>
      <c r="I100" s="86"/>
      <c r="J100" s="89"/>
      <c r="K100" s="90"/>
      <c r="L100" s="86"/>
      <c r="M100" s="96"/>
      <c r="N100" s="91"/>
      <c r="O100" s="92"/>
      <c r="P100" s="93"/>
    </row>
    <row r="101" spans="1:16">
      <c r="A101" s="84"/>
      <c r="B101" s="85"/>
      <c r="C101" s="85"/>
      <c r="D101" s="85"/>
      <c r="E101" s="85"/>
      <c r="F101" s="86"/>
      <c r="G101" s="96"/>
      <c r="H101" s="86"/>
      <c r="I101" s="86"/>
      <c r="J101" s="89"/>
      <c r="K101" s="90"/>
      <c r="L101" s="86"/>
      <c r="M101" s="96"/>
      <c r="N101" s="91"/>
      <c r="O101" s="92"/>
      <c r="P101" s="93"/>
    </row>
    <row r="102" spans="1:16">
      <c r="A102" s="84"/>
      <c r="B102" s="85"/>
      <c r="C102" s="85"/>
      <c r="D102" s="85"/>
      <c r="E102" s="85"/>
      <c r="F102" s="86"/>
      <c r="G102" s="96"/>
      <c r="H102" s="86"/>
      <c r="I102" s="86"/>
      <c r="J102" s="89"/>
      <c r="K102" s="90"/>
      <c r="L102" s="86"/>
      <c r="M102" s="96"/>
      <c r="N102" s="91"/>
      <c r="O102" s="92"/>
      <c r="P102" s="93"/>
    </row>
    <row r="103" spans="1:16">
      <c r="A103" s="84"/>
      <c r="B103" s="85"/>
      <c r="C103" s="85"/>
      <c r="D103" s="85"/>
      <c r="E103" s="85"/>
      <c r="F103" s="86"/>
      <c r="G103" s="96"/>
      <c r="H103" s="86"/>
      <c r="I103" s="86"/>
      <c r="J103" s="89"/>
      <c r="K103" s="90"/>
      <c r="L103" s="86"/>
      <c r="M103" s="96"/>
      <c r="N103" s="91"/>
      <c r="O103" s="92"/>
      <c r="P103" s="93"/>
    </row>
    <row r="104" spans="1:16">
      <c r="A104" s="84"/>
      <c r="B104" s="85"/>
      <c r="C104" s="85"/>
      <c r="D104" s="85"/>
      <c r="E104" s="85"/>
      <c r="F104" s="86"/>
      <c r="G104" s="96"/>
      <c r="H104" s="86"/>
      <c r="I104" s="86"/>
      <c r="J104" s="89"/>
      <c r="K104" s="90"/>
      <c r="L104" s="86"/>
      <c r="M104" s="96"/>
      <c r="N104" s="91"/>
      <c r="O104" s="92"/>
      <c r="P104" s="93"/>
    </row>
    <row r="105" spans="1:16">
      <c r="A105" s="84"/>
      <c r="B105" s="85"/>
      <c r="C105" s="85"/>
      <c r="D105" s="85"/>
      <c r="E105" s="85"/>
      <c r="F105" s="86"/>
      <c r="G105" s="96"/>
      <c r="H105" s="86"/>
      <c r="I105" s="86"/>
      <c r="J105" s="89"/>
      <c r="K105" s="90"/>
      <c r="L105" s="86"/>
      <c r="M105" s="96"/>
      <c r="N105" s="91"/>
      <c r="O105" s="92"/>
      <c r="P105" s="93"/>
    </row>
    <row r="106" spans="1:16">
      <c r="A106" s="84"/>
      <c r="B106" s="85"/>
      <c r="C106" s="85"/>
      <c r="D106" s="85"/>
      <c r="E106" s="85"/>
      <c r="F106" s="86"/>
      <c r="G106" s="96"/>
      <c r="H106" s="86"/>
      <c r="I106" s="86"/>
      <c r="J106" s="89"/>
      <c r="K106" s="90"/>
      <c r="L106" s="86"/>
      <c r="M106" s="96"/>
      <c r="N106" s="91"/>
      <c r="O106" s="92"/>
      <c r="P106" s="93"/>
    </row>
    <row r="107" spans="1:16">
      <c r="A107" s="84"/>
      <c r="B107" s="85"/>
      <c r="C107" s="85"/>
      <c r="D107" s="85"/>
      <c r="E107" s="85"/>
      <c r="F107" s="86"/>
      <c r="G107" s="96"/>
      <c r="H107" s="86"/>
      <c r="I107" s="86"/>
      <c r="J107" s="89"/>
      <c r="K107" s="90"/>
      <c r="L107" s="86"/>
      <c r="M107" s="96"/>
      <c r="N107" s="91"/>
      <c r="O107" s="92"/>
      <c r="P107" s="93"/>
    </row>
    <row r="108" spans="1:16">
      <c r="A108" s="84"/>
      <c r="B108" s="85"/>
      <c r="C108" s="85"/>
      <c r="D108" s="85"/>
      <c r="E108" s="85"/>
      <c r="F108" s="86"/>
      <c r="G108" s="96"/>
      <c r="H108" s="86"/>
      <c r="I108" s="86"/>
      <c r="J108" s="89"/>
      <c r="K108" s="90"/>
      <c r="L108" s="86"/>
      <c r="M108" s="96"/>
      <c r="N108" s="91"/>
      <c r="O108" s="92"/>
      <c r="P108" s="93"/>
    </row>
    <row r="109" spans="1:16">
      <c r="A109" s="84"/>
      <c r="B109" s="85"/>
      <c r="C109" s="85"/>
      <c r="D109" s="85"/>
      <c r="E109" s="85"/>
      <c r="F109" s="86"/>
      <c r="G109" s="96"/>
      <c r="H109" s="86"/>
      <c r="I109" s="86"/>
      <c r="J109" s="89"/>
      <c r="K109" s="90"/>
      <c r="L109" s="86"/>
      <c r="M109" s="96"/>
      <c r="N109" s="91"/>
      <c r="O109" s="92"/>
      <c r="P109" s="93"/>
    </row>
    <row r="110" spans="1:16">
      <c r="A110" s="84"/>
      <c r="B110" s="85"/>
      <c r="C110" s="85"/>
      <c r="D110" s="85"/>
      <c r="E110" s="85"/>
      <c r="F110" s="86"/>
      <c r="G110" s="96"/>
      <c r="H110" s="86"/>
      <c r="I110" s="86"/>
      <c r="J110" s="89"/>
      <c r="K110" s="90"/>
      <c r="L110" s="86"/>
      <c r="M110" s="96"/>
      <c r="N110" s="91"/>
      <c r="O110" s="92"/>
      <c r="P110" s="93"/>
    </row>
    <row r="111" spans="1:16">
      <c r="A111" s="84"/>
      <c r="B111" s="85"/>
      <c r="C111" s="85"/>
      <c r="D111" s="85"/>
      <c r="E111" s="85"/>
      <c r="F111" s="86"/>
      <c r="G111" s="96"/>
      <c r="H111" s="86"/>
      <c r="I111" s="86"/>
      <c r="J111" s="89"/>
      <c r="K111" s="90"/>
      <c r="L111" s="86"/>
      <c r="M111" s="96"/>
      <c r="N111" s="91"/>
      <c r="O111" s="92"/>
      <c r="P111" s="93"/>
    </row>
    <row r="112" spans="1:16">
      <c r="A112" s="84"/>
      <c r="B112" s="97"/>
      <c r="C112" s="97"/>
      <c r="D112" s="97"/>
      <c r="E112" s="97"/>
      <c r="F112" s="95"/>
      <c r="G112" s="93"/>
      <c r="H112" s="93"/>
      <c r="I112" s="93"/>
      <c r="J112" s="98"/>
      <c r="K112" s="93"/>
      <c r="L112" s="93"/>
      <c r="M112" s="93"/>
      <c r="N112" s="91"/>
      <c r="O112" s="92"/>
      <c r="P112" s="93"/>
    </row>
    <row r="113" spans="1:16">
      <c r="A113" s="84"/>
      <c r="B113" s="97"/>
      <c r="C113" s="97"/>
      <c r="D113" s="97"/>
      <c r="E113" s="97"/>
      <c r="F113" s="95"/>
      <c r="G113" s="93"/>
      <c r="H113" s="93"/>
      <c r="I113" s="93"/>
      <c r="J113" s="98"/>
      <c r="K113" s="93"/>
      <c r="L113" s="93"/>
      <c r="M113" s="93"/>
      <c r="N113" s="91"/>
      <c r="O113" s="92"/>
      <c r="P113" s="93"/>
    </row>
    <row r="114" spans="1:16">
      <c r="A114" s="84"/>
      <c r="B114" s="97"/>
      <c r="C114" s="97"/>
      <c r="D114" s="97"/>
      <c r="E114" s="97"/>
      <c r="F114" s="95"/>
      <c r="G114" s="93"/>
      <c r="H114" s="93"/>
      <c r="I114" s="93"/>
      <c r="J114" s="98"/>
      <c r="K114" s="93"/>
      <c r="L114" s="93"/>
      <c r="M114" s="93"/>
      <c r="N114" s="91"/>
      <c r="O114" s="92"/>
      <c r="P114" s="93"/>
    </row>
    <row r="115" spans="1:16">
      <c r="A115" s="84"/>
      <c r="B115" s="97"/>
      <c r="C115" s="97"/>
      <c r="D115" s="97"/>
      <c r="E115" s="97"/>
      <c r="F115" s="95"/>
      <c r="G115" s="93"/>
      <c r="H115" s="93"/>
      <c r="I115" s="93"/>
      <c r="J115" s="98"/>
      <c r="K115" s="93"/>
      <c r="L115" s="93"/>
      <c r="M115" s="93"/>
      <c r="N115" s="91"/>
      <c r="O115" s="92"/>
      <c r="P115" s="93"/>
    </row>
    <row r="116" spans="1:16">
      <c r="A116" s="84"/>
      <c r="B116" s="97"/>
      <c r="C116" s="97"/>
      <c r="D116" s="97"/>
      <c r="E116" s="97"/>
      <c r="F116" s="95"/>
      <c r="G116" s="93"/>
      <c r="H116" s="93"/>
      <c r="I116" s="93"/>
      <c r="J116" s="98"/>
      <c r="K116" s="93"/>
      <c r="L116" s="93"/>
      <c r="M116" s="93"/>
      <c r="N116" s="91"/>
      <c r="O116" s="92"/>
      <c r="P116" s="93"/>
    </row>
    <row r="117" spans="1:16">
      <c r="A117" s="84"/>
      <c r="B117" s="97"/>
      <c r="C117" s="97"/>
      <c r="D117" s="97"/>
      <c r="E117" s="97"/>
      <c r="F117" s="95"/>
      <c r="G117" s="93"/>
      <c r="H117" s="93"/>
      <c r="I117" s="93"/>
      <c r="J117" s="98"/>
      <c r="K117" s="93"/>
      <c r="L117" s="93"/>
      <c r="M117" s="93"/>
      <c r="N117" s="91"/>
      <c r="O117" s="92"/>
      <c r="P117" s="93"/>
    </row>
    <row r="118" spans="1:16">
      <c r="A118" s="84"/>
      <c r="B118" s="97"/>
      <c r="C118" s="97"/>
      <c r="D118" s="97"/>
      <c r="E118" s="97"/>
      <c r="F118" s="95"/>
      <c r="G118" s="93"/>
      <c r="H118" s="93"/>
      <c r="I118" s="93"/>
      <c r="J118" s="98"/>
      <c r="K118" s="93"/>
      <c r="L118" s="93"/>
      <c r="M118" s="93"/>
      <c r="N118" s="91"/>
      <c r="O118" s="92"/>
      <c r="P118" s="93"/>
    </row>
    <row r="119" spans="1:16">
      <c r="A119" s="84"/>
      <c r="B119" s="97"/>
      <c r="C119" s="97"/>
      <c r="D119" s="97"/>
      <c r="E119" s="97"/>
      <c r="F119" s="95"/>
      <c r="G119" s="93"/>
      <c r="H119" s="93"/>
      <c r="I119" s="93"/>
      <c r="J119" s="98"/>
      <c r="K119" s="93"/>
      <c r="L119" s="93"/>
      <c r="M119" s="93"/>
      <c r="N119" s="91"/>
      <c r="O119" s="92"/>
      <c r="P119" s="93"/>
    </row>
    <row r="120" spans="1:16">
      <c r="A120" s="84"/>
      <c r="B120" s="97"/>
      <c r="C120" s="97"/>
      <c r="D120" s="97"/>
      <c r="E120" s="97"/>
      <c r="F120" s="95"/>
      <c r="G120" s="93"/>
      <c r="H120" s="93"/>
      <c r="I120" s="93"/>
      <c r="J120" s="98"/>
      <c r="K120" s="93"/>
      <c r="L120" s="93"/>
      <c r="M120" s="93"/>
      <c r="N120" s="91"/>
      <c r="O120" s="92"/>
      <c r="P120" s="93"/>
    </row>
  </sheetData>
  <mergeCells count="21">
    <mergeCell ref="D5:E5"/>
    <mergeCell ref="F5:G5"/>
    <mergeCell ref="H5:I5"/>
    <mergeCell ref="J5:K5"/>
    <mergeCell ref="B6:C6"/>
    <mergeCell ref="B5:C5"/>
    <mergeCell ref="B2:P2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7:C7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8"/>
  <sheetViews>
    <sheetView topLeftCell="A7" workbookViewId="0">
      <selection activeCell="P7" sqref="P7"/>
    </sheetView>
  </sheetViews>
  <sheetFormatPr defaultRowHeight="23.25"/>
  <cols>
    <col min="1" max="1" width="3.140625" style="70" customWidth="1"/>
    <col min="2" max="3" width="6.42578125" style="70" customWidth="1"/>
    <col min="4" max="4" width="3.140625" style="70" customWidth="1"/>
    <col min="5" max="5" width="8" style="70" customWidth="1"/>
    <col min="6" max="6" width="3.5703125" style="70" customWidth="1"/>
    <col min="7" max="7" width="3.140625" style="70" customWidth="1"/>
    <col min="8" max="9" width="6.42578125" style="70" customWidth="1"/>
    <col min="10" max="10" width="3.140625" style="70" customWidth="1"/>
    <col min="11" max="11" width="8" style="70" customWidth="1"/>
    <col min="12" max="12" width="3.5703125" style="70" customWidth="1"/>
  </cols>
  <sheetData>
    <row r="1" spans="1:12" ht="26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6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26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2">
      <c r="B4" s="273" t="s">
        <v>92</v>
      </c>
      <c r="C4" s="274"/>
      <c r="D4" s="274"/>
      <c r="E4" s="274"/>
      <c r="F4" s="275"/>
      <c r="H4" s="273" t="s">
        <v>92</v>
      </c>
      <c r="I4" s="274"/>
      <c r="J4" s="274"/>
      <c r="K4" s="274"/>
      <c r="L4" s="275"/>
    </row>
    <row r="5" spans="1:12" ht="26.25">
      <c r="B5" s="276" t="s">
        <v>93</v>
      </c>
      <c r="C5" s="277"/>
      <c r="D5" s="277"/>
      <c r="E5" s="277"/>
      <c r="F5" s="278"/>
      <c r="H5" s="276" t="s">
        <v>93</v>
      </c>
      <c r="I5" s="277"/>
      <c r="J5" s="277"/>
      <c r="K5" s="277"/>
      <c r="L5" s="278"/>
    </row>
    <row r="6" spans="1:12" ht="26.25">
      <c r="B6" s="279" t="s">
        <v>33</v>
      </c>
      <c r="C6" s="280"/>
      <c r="D6" s="281">
        <v>42181</v>
      </c>
      <c r="E6" s="282"/>
      <c r="F6" s="283"/>
      <c r="H6" s="279" t="s">
        <v>33</v>
      </c>
      <c r="I6" s="280"/>
      <c r="J6" s="281">
        <v>42181</v>
      </c>
      <c r="K6" s="282"/>
      <c r="L6" s="283"/>
    </row>
    <row r="7" spans="1:12" ht="26.25">
      <c r="B7" s="270" t="s">
        <v>94</v>
      </c>
      <c r="C7" s="271"/>
      <c r="D7" s="271"/>
      <c r="E7" s="271"/>
      <c r="F7" s="272"/>
      <c r="H7" s="270" t="s">
        <v>95</v>
      </c>
      <c r="I7" s="271"/>
      <c r="J7" s="271"/>
      <c r="K7" s="271"/>
      <c r="L7" s="272"/>
    </row>
    <row r="8" spans="1:12">
      <c r="B8" s="163">
        <v>0</v>
      </c>
      <c r="C8" s="164">
        <v>3</v>
      </c>
      <c r="D8" s="165" t="s">
        <v>60</v>
      </c>
      <c r="E8" s="166">
        <f>C8/1000</f>
        <v>3.0000000000000001E-3</v>
      </c>
      <c r="F8" s="133" t="s">
        <v>34</v>
      </c>
      <c r="H8" s="163">
        <v>0</v>
      </c>
      <c r="I8" s="164">
        <v>3</v>
      </c>
      <c r="J8" s="165" t="s">
        <v>60</v>
      </c>
      <c r="K8" s="166">
        <f>I8/1000</f>
        <v>3.0000000000000001E-3</v>
      </c>
      <c r="L8" s="133" t="s">
        <v>34</v>
      </c>
    </row>
    <row r="9" spans="1:12">
      <c r="B9" s="163">
        <v>5</v>
      </c>
      <c r="C9" s="164">
        <v>3</v>
      </c>
      <c r="D9" s="165" t="s">
        <v>60</v>
      </c>
      <c r="E9" s="166">
        <f t="shared" ref="E9:E18" si="0">C9/1000</f>
        <v>3.0000000000000001E-3</v>
      </c>
      <c r="F9" s="133" t="s">
        <v>34</v>
      </c>
      <c r="H9" s="163">
        <v>5</v>
      </c>
      <c r="I9" s="164">
        <v>3</v>
      </c>
      <c r="J9" s="165" t="s">
        <v>60</v>
      </c>
      <c r="K9" s="166">
        <f t="shared" ref="K9:K16" si="1">I9/1000</f>
        <v>3.0000000000000001E-3</v>
      </c>
      <c r="L9" s="133" t="s">
        <v>34</v>
      </c>
    </row>
    <row r="10" spans="1:12">
      <c r="B10" s="163">
        <v>10</v>
      </c>
      <c r="C10" s="164">
        <v>3</v>
      </c>
      <c r="D10" s="165" t="s">
        <v>60</v>
      </c>
      <c r="E10" s="166">
        <f t="shared" si="0"/>
        <v>3.0000000000000001E-3</v>
      </c>
      <c r="F10" s="133" t="s">
        <v>34</v>
      </c>
      <c r="H10" s="163">
        <v>10</v>
      </c>
      <c r="I10" s="164">
        <v>3</v>
      </c>
      <c r="J10" s="165" t="s">
        <v>60</v>
      </c>
      <c r="K10" s="166">
        <f t="shared" si="1"/>
        <v>3.0000000000000001E-3</v>
      </c>
      <c r="L10" s="133" t="s">
        <v>34</v>
      </c>
    </row>
    <row r="11" spans="1:12">
      <c r="B11" s="163">
        <v>30</v>
      </c>
      <c r="C11" s="164">
        <v>3</v>
      </c>
      <c r="D11" s="165" t="s">
        <v>60</v>
      </c>
      <c r="E11" s="166">
        <f t="shared" si="0"/>
        <v>3.0000000000000001E-3</v>
      </c>
      <c r="F11" s="133" t="s">
        <v>34</v>
      </c>
      <c r="H11" s="163">
        <v>30</v>
      </c>
      <c r="I11" s="164">
        <v>3</v>
      </c>
      <c r="J11" s="165" t="s">
        <v>60</v>
      </c>
      <c r="K11" s="166">
        <f t="shared" si="1"/>
        <v>3.0000000000000001E-3</v>
      </c>
      <c r="L11" s="133" t="s">
        <v>34</v>
      </c>
    </row>
    <row r="12" spans="1:12">
      <c r="B12" s="163">
        <v>50</v>
      </c>
      <c r="C12" s="164">
        <v>3</v>
      </c>
      <c r="D12" s="165" t="s">
        <v>60</v>
      </c>
      <c r="E12" s="166">
        <f t="shared" si="0"/>
        <v>3.0000000000000001E-3</v>
      </c>
      <c r="F12" s="133" t="s">
        <v>34</v>
      </c>
      <c r="H12" s="163">
        <v>50</v>
      </c>
      <c r="I12" s="164">
        <v>3</v>
      </c>
      <c r="J12" s="165" t="s">
        <v>60</v>
      </c>
      <c r="K12" s="166">
        <f t="shared" si="1"/>
        <v>3.0000000000000001E-3</v>
      </c>
      <c r="L12" s="133" t="s">
        <v>34</v>
      </c>
    </row>
    <row r="13" spans="1:12">
      <c r="B13" s="163">
        <v>80</v>
      </c>
      <c r="C13" s="164">
        <v>3</v>
      </c>
      <c r="D13" s="165" t="s">
        <v>60</v>
      </c>
      <c r="E13" s="166">
        <f t="shared" si="0"/>
        <v>3.0000000000000001E-3</v>
      </c>
      <c r="F13" s="133" t="s">
        <v>34</v>
      </c>
      <c r="H13" s="163">
        <v>80</v>
      </c>
      <c r="I13" s="164">
        <v>3</v>
      </c>
      <c r="J13" s="165" t="s">
        <v>60</v>
      </c>
      <c r="K13" s="166">
        <f t="shared" si="1"/>
        <v>3.0000000000000001E-3</v>
      </c>
      <c r="L13" s="133" t="s">
        <v>34</v>
      </c>
    </row>
    <row r="14" spans="1:12">
      <c r="B14" s="163">
        <v>100</v>
      </c>
      <c r="C14" s="164">
        <v>3</v>
      </c>
      <c r="D14" s="165" t="s">
        <v>60</v>
      </c>
      <c r="E14" s="166">
        <f t="shared" si="0"/>
        <v>3.0000000000000001E-3</v>
      </c>
      <c r="F14" s="133" t="s">
        <v>34</v>
      </c>
      <c r="H14" s="163">
        <v>100</v>
      </c>
      <c r="I14" s="164">
        <v>3</v>
      </c>
      <c r="J14" s="165" t="s">
        <v>60</v>
      </c>
      <c r="K14" s="166">
        <f t="shared" si="1"/>
        <v>3.0000000000000001E-3</v>
      </c>
      <c r="L14" s="133" t="s">
        <v>34</v>
      </c>
    </row>
    <row r="15" spans="1:12">
      <c r="B15" s="163">
        <v>150</v>
      </c>
      <c r="C15" s="164">
        <v>3</v>
      </c>
      <c r="D15" s="165" t="s">
        <v>60</v>
      </c>
      <c r="E15" s="166">
        <f t="shared" si="0"/>
        <v>3.0000000000000001E-3</v>
      </c>
      <c r="F15" s="133" t="s">
        <v>34</v>
      </c>
      <c r="H15" s="163">
        <v>150</v>
      </c>
      <c r="I15" s="164">
        <v>3</v>
      </c>
      <c r="J15" s="165" t="s">
        <v>60</v>
      </c>
      <c r="K15" s="166">
        <f t="shared" si="1"/>
        <v>3.0000000000000001E-3</v>
      </c>
      <c r="L15" s="133" t="s">
        <v>34</v>
      </c>
    </row>
    <row r="16" spans="1:12">
      <c r="B16" s="163">
        <v>200</v>
      </c>
      <c r="C16" s="164">
        <v>3</v>
      </c>
      <c r="D16" s="165" t="s">
        <v>60</v>
      </c>
      <c r="E16" s="166">
        <f t="shared" si="0"/>
        <v>3.0000000000000001E-3</v>
      </c>
      <c r="F16" s="133" t="s">
        <v>34</v>
      </c>
      <c r="H16" s="163">
        <v>200</v>
      </c>
      <c r="I16" s="164">
        <v>3</v>
      </c>
      <c r="J16" s="165" t="s">
        <v>60</v>
      </c>
      <c r="K16" s="166">
        <f t="shared" si="1"/>
        <v>3.0000000000000001E-3</v>
      </c>
      <c r="L16" s="133" t="s">
        <v>34</v>
      </c>
    </row>
    <row r="17" spans="2:12">
      <c r="B17" s="163">
        <v>250</v>
      </c>
      <c r="C17" s="164">
        <v>3</v>
      </c>
      <c r="D17" s="167" t="s">
        <v>60</v>
      </c>
      <c r="E17" s="166">
        <f t="shared" si="0"/>
        <v>3.0000000000000001E-3</v>
      </c>
      <c r="F17" s="133" t="s">
        <v>34</v>
      </c>
      <c r="H17" s="168"/>
      <c r="I17" s="169"/>
      <c r="J17" s="169"/>
      <c r="K17" s="170"/>
      <c r="L17" s="171"/>
    </row>
    <row r="18" spans="2:12">
      <c r="B18" s="163">
        <v>300</v>
      </c>
      <c r="C18" s="164">
        <v>3</v>
      </c>
      <c r="D18" s="167" t="s">
        <v>60</v>
      </c>
      <c r="E18" s="166">
        <f t="shared" si="0"/>
        <v>3.0000000000000001E-3</v>
      </c>
      <c r="F18" s="133" t="s">
        <v>34</v>
      </c>
      <c r="H18" s="172"/>
      <c r="I18" s="173"/>
      <c r="J18" s="173"/>
      <c r="K18" s="174"/>
      <c r="L18" s="175"/>
    </row>
  </sheetData>
  <mergeCells count="10">
    <mergeCell ref="B7:F7"/>
    <mergeCell ref="H7:L7"/>
    <mergeCell ref="B4:F4"/>
    <mergeCell ref="H4:L4"/>
    <mergeCell ref="B5:F5"/>
    <mergeCell ref="H5:L5"/>
    <mergeCell ref="B6:C6"/>
    <mergeCell ref="D6:F6"/>
    <mergeCell ref="H6:I6"/>
    <mergeCell ref="J6:L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Company>nimt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</dc:creator>
  <cp:lastModifiedBy>ภควดี ลักษมีวงศ์</cp:lastModifiedBy>
  <cp:lastPrinted>2016-08-13T04:10:25Z</cp:lastPrinted>
  <dcterms:created xsi:type="dcterms:W3CDTF">2008-03-08T05:23:39Z</dcterms:created>
  <dcterms:modified xsi:type="dcterms:W3CDTF">2017-08-24T05:18:54Z</dcterms:modified>
</cp:coreProperties>
</file>