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31-49\"/>
    </mc:Choice>
  </mc:AlternateContent>
  <bookViews>
    <workbookView xWindow="0" yWindow="60" windowWidth="19440" windowHeight="7695" activeTab="4"/>
  </bookViews>
  <sheets>
    <sheet name="Data Record" sheetId="18" r:id="rId1"/>
    <sheet name="Certificate" sheetId="19" r:id="rId2"/>
    <sheet name="Report" sheetId="20" r:id="rId3"/>
    <sheet name="Result" sheetId="21" r:id="rId4"/>
    <sheet name="Uncertainty Budget" sheetId="17" r:id="rId5"/>
    <sheet name="Cert STD" sheetId="8" r:id="rId6"/>
  </sheets>
  <externalReferences>
    <externalReference r:id="rId7"/>
  </externalReferences>
  <definedNames>
    <definedName name="_xlnm.Print_Area" localSheetId="1">Certificate!$A$1:$AD$38</definedName>
    <definedName name="_xlnm.Print_Area" localSheetId="0">'Data Record'!$A$1:$AE$45</definedName>
    <definedName name="_xlnm.Print_Area" localSheetId="2">Report!$A$1:$U$19</definedName>
    <definedName name="_xlnm.Print_Area" localSheetId="3">Result!$A$1:$V$30</definedName>
  </definedNames>
  <calcPr calcId="162913"/>
</workbook>
</file>

<file path=xl/calcChain.xml><?xml version="1.0" encoding="utf-8"?>
<calcChain xmlns="http://schemas.openxmlformats.org/spreadsheetml/2006/main">
  <c r="S8" i="17" l="1"/>
  <c r="S9" i="17"/>
  <c r="T9" i="17" s="1"/>
  <c r="U9" i="17" s="1"/>
  <c r="S7" i="17"/>
  <c r="T7" i="17" s="1"/>
  <c r="U7" i="17" s="1"/>
  <c r="T8" i="17"/>
  <c r="U8" i="17" s="1"/>
  <c r="AB35" i="18"/>
  <c r="AB39" i="18"/>
  <c r="AB31" i="18"/>
  <c r="Z20" i="18"/>
  <c r="Z24" i="18"/>
  <c r="Z16" i="18"/>
  <c r="P7" i="17" l="1"/>
  <c r="P8" i="17" s="1"/>
  <c r="Q8" i="17" s="1"/>
  <c r="E15" i="8"/>
  <c r="E14" i="8"/>
  <c r="E13" i="8"/>
  <c r="E12" i="8"/>
  <c r="E11" i="8"/>
  <c r="E10" i="8"/>
  <c r="E9" i="8"/>
  <c r="E8" i="8"/>
  <c r="F8" i="17" s="1"/>
  <c r="G8" i="17" s="1"/>
  <c r="E7" i="8"/>
  <c r="E6" i="8"/>
  <c r="E5" i="8"/>
  <c r="E4" i="8"/>
  <c r="H8" i="17"/>
  <c r="I8" i="17" s="1"/>
  <c r="J8" i="17"/>
  <c r="K8" i="17" s="1"/>
  <c r="L8" i="17"/>
  <c r="M8" i="17" s="1"/>
  <c r="N8" i="17"/>
  <c r="O8" i="17" s="1"/>
  <c r="H9" i="17"/>
  <c r="I9" i="17" s="1"/>
  <c r="J9" i="17"/>
  <c r="K9" i="17" s="1"/>
  <c r="L9" i="17"/>
  <c r="M9" i="17" s="1"/>
  <c r="N9" i="17"/>
  <c r="O9" i="17" s="1"/>
  <c r="C9" i="17"/>
  <c r="C8" i="17"/>
  <c r="C7" i="17"/>
  <c r="B7" i="17"/>
  <c r="M32" i="18"/>
  <c r="P32" i="18"/>
  <c r="S32" i="18"/>
  <c r="M33" i="18"/>
  <c r="P33" i="18"/>
  <c r="S33" i="18"/>
  <c r="M34" i="18"/>
  <c r="P34" i="18"/>
  <c r="S34" i="18"/>
  <c r="M35" i="18"/>
  <c r="P35" i="18"/>
  <c r="S35" i="18"/>
  <c r="M36" i="18"/>
  <c r="P36" i="18"/>
  <c r="S36" i="18"/>
  <c r="M37" i="18"/>
  <c r="P37" i="18"/>
  <c r="S37" i="18"/>
  <c r="M38" i="18"/>
  <c r="P38" i="18"/>
  <c r="S38" i="18"/>
  <c r="M39" i="18"/>
  <c r="P39" i="18"/>
  <c r="S39" i="18"/>
  <c r="M40" i="18"/>
  <c r="P40" i="18"/>
  <c r="S40" i="18"/>
  <c r="M41" i="18"/>
  <c r="P41" i="18"/>
  <c r="S41" i="18"/>
  <c r="M42" i="18"/>
  <c r="P42" i="18"/>
  <c r="S42" i="18"/>
  <c r="S31" i="18"/>
  <c r="P31" i="18"/>
  <c r="M31" i="18"/>
  <c r="J32" i="18"/>
  <c r="V32" i="18" s="1"/>
  <c r="J33" i="18"/>
  <c r="V33" i="18" s="1"/>
  <c r="J34" i="18"/>
  <c r="V34" i="18" s="1"/>
  <c r="J35" i="18"/>
  <c r="V35" i="18" s="1"/>
  <c r="J36" i="18"/>
  <c r="V36" i="18" s="1"/>
  <c r="J37" i="18"/>
  <c r="V37" i="18" s="1"/>
  <c r="J38" i="18"/>
  <c r="V38" i="18" s="1"/>
  <c r="J39" i="18"/>
  <c r="J40" i="18"/>
  <c r="V40" i="18" s="1"/>
  <c r="J41" i="18"/>
  <c r="V41" i="18" s="1"/>
  <c r="J42" i="18"/>
  <c r="V42" i="18" s="1"/>
  <c r="J31" i="18"/>
  <c r="V31" i="18" s="1"/>
  <c r="P24" i="21"/>
  <c r="V27" i="18"/>
  <c r="V26" i="18"/>
  <c r="V25" i="18"/>
  <c r="P25" i="21"/>
  <c r="V24" i="18"/>
  <c r="V23" i="18"/>
  <c r="V22" i="18"/>
  <c r="V21" i="18"/>
  <c r="V20" i="18"/>
  <c r="P23" i="21"/>
  <c r="V37" i="19"/>
  <c r="H37" i="19"/>
  <c r="AA20" i="19"/>
  <c r="AA21" i="19" s="1"/>
  <c r="AA19" i="19"/>
  <c r="J16" i="19"/>
  <c r="J15" i="19"/>
  <c r="J14" i="19"/>
  <c r="J13" i="19"/>
  <c r="J12" i="19"/>
  <c r="J7" i="19"/>
  <c r="J5" i="19"/>
  <c r="H5" i="20" s="1"/>
  <c r="G5" i="21" s="1"/>
  <c r="V19" i="18"/>
  <c r="V18" i="18"/>
  <c r="V17" i="18"/>
  <c r="V16" i="18"/>
  <c r="D9" i="17" l="1"/>
  <c r="E9" i="17" s="1"/>
  <c r="D7" i="17"/>
  <c r="D8" i="17"/>
  <c r="E8" i="17" s="1"/>
  <c r="L21" i="21"/>
  <c r="Y42" i="18"/>
  <c r="O21" i="21" s="1"/>
  <c r="L19" i="21"/>
  <c r="Y40" i="18"/>
  <c r="O19" i="21" s="1"/>
  <c r="L15" i="21"/>
  <c r="Y36" i="18"/>
  <c r="O15" i="21" s="1"/>
  <c r="L13" i="21"/>
  <c r="Y34" i="18"/>
  <c r="O13" i="21" s="1"/>
  <c r="L11" i="21"/>
  <c r="Y32" i="18"/>
  <c r="O11" i="21" s="1"/>
  <c r="L10" i="21"/>
  <c r="Y31" i="18"/>
  <c r="O10" i="21" s="1"/>
  <c r="L20" i="21"/>
  <c r="Y41" i="18"/>
  <c r="O20" i="21" s="1"/>
  <c r="L16" i="21"/>
  <c r="Y37" i="18"/>
  <c r="O16" i="21" s="1"/>
  <c r="L14" i="21"/>
  <c r="Y35" i="18"/>
  <c r="O14" i="21" s="1"/>
  <c r="L12" i="21"/>
  <c r="Y33" i="18"/>
  <c r="O12" i="21" s="1"/>
  <c r="L17" i="21"/>
  <c r="Y38" i="18"/>
  <c r="O17" i="21" s="1"/>
  <c r="F7" i="17"/>
  <c r="F9" i="17"/>
  <c r="G9" i="17" s="1"/>
  <c r="V39" i="18"/>
  <c r="P9" i="17"/>
  <c r="Q9" i="17" s="1"/>
  <c r="R8" i="17"/>
  <c r="V8" i="17" s="1"/>
  <c r="R14" i="21" s="1"/>
  <c r="H35" i="19"/>
  <c r="R9" i="17" l="1"/>
  <c r="V9" i="17" s="1"/>
  <c r="R18" i="21" s="1"/>
  <c r="L18" i="21"/>
  <c r="Y39" i="18"/>
  <c r="O18" i="21" s="1"/>
  <c r="N7" i="17"/>
  <c r="L7" i="17"/>
  <c r="M7" i="17" s="1"/>
  <c r="J7" i="17"/>
  <c r="H7" i="17"/>
  <c r="I7" i="17" s="1"/>
  <c r="G7" i="17"/>
  <c r="E7" i="17"/>
  <c r="K7" i="17" l="1"/>
  <c r="O7" i="17"/>
  <c r="Q7" i="17"/>
  <c r="R7" i="17" l="1"/>
  <c r="V7" i="17" s="1"/>
  <c r="R10" i="21" s="1"/>
  <c r="X51" i="8" l="1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AD36" i="8"/>
  <c r="X36" i="8"/>
  <c r="AD35" i="8"/>
  <c r="X35" i="8"/>
  <c r="AD34" i="8"/>
  <c r="X34" i="8"/>
  <c r="AD33" i="8"/>
  <c r="X33" i="8"/>
  <c r="AD32" i="8"/>
  <c r="X32" i="8"/>
  <c r="AD31" i="8"/>
  <c r="X31" i="8"/>
  <c r="AD30" i="8"/>
  <c r="X30" i="8"/>
  <c r="AD29" i="8"/>
  <c r="X29" i="8"/>
  <c r="AD28" i="8"/>
  <c r="X28" i="8"/>
  <c r="AD27" i="8"/>
  <c r="X27" i="8"/>
  <c r="AD26" i="8"/>
  <c r="X26" i="8"/>
  <c r="AD25" i="8"/>
  <c r="X25" i="8"/>
  <c r="AD24" i="8"/>
  <c r="X24" i="8"/>
  <c r="AD23" i="8"/>
  <c r="X23" i="8"/>
  <c r="AD22" i="8"/>
  <c r="X22" i="8"/>
  <c r="AD21" i="8"/>
  <c r="X21" i="8"/>
  <c r="AD20" i="8"/>
  <c r="X20" i="8"/>
  <c r="AD19" i="8"/>
  <c r="X19" i="8"/>
  <c r="AD18" i="8"/>
  <c r="X18" i="8"/>
  <c r="AD17" i="8"/>
  <c r="X17" i="8"/>
  <c r="R17" i="8"/>
  <c r="AD16" i="8"/>
  <c r="X16" i="8"/>
  <c r="R16" i="8"/>
  <c r="AD15" i="8"/>
  <c r="X15" i="8"/>
  <c r="R15" i="8"/>
  <c r="AD14" i="8"/>
  <c r="X14" i="8"/>
  <c r="R14" i="8"/>
  <c r="L14" i="8"/>
  <c r="AD13" i="8"/>
  <c r="X13" i="8"/>
  <c r="R13" i="8"/>
  <c r="L13" i="8"/>
  <c r="AJ12" i="8"/>
  <c r="AD12" i="8"/>
  <c r="X12" i="8"/>
  <c r="R12" i="8"/>
  <c r="L12" i="8"/>
  <c r="AJ11" i="8"/>
  <c r="AD11" i="8"/>
  <c r="X11" i="8"/>
  <c r="R11" i="8"/>
  <c r="L11" i="8"/>
  <c r="AJ10" i="8"/>
  <c r="AD10" i="8"/>
  <c r="X10" i="8"/>
  <c r="R10" i="8"/>
  <c r="L10" i="8"/>
  <c r="AJ9" i="8"/>
  <c r="AD9" i="8"/>
  <c r="X9" i="8"/>
  <c r="R9" i="8"/>
  <c r="L9" i="8"/>
  <c r="AJ8" i="8"/>
  <c r="AD8" i="8"/>
  <c r="X8" i="8"/>
  <c r="R8" i="8"/>
  <c r="L8" i="8"/>
  <c r="AJ7" i="8"/>
  <c r="AD7" i="8"/>
  <c r="X7" i="8"/>
  <c r="R7" i="8"/>
  <c r="L7" i="8"/>
  <c r="AJ6" i="8"/>
  <c r="AD6" i="8"/>
  <c r="X6" i="8"/>
  <c r="R6" i="8"/>
  <c r="L6" i="8"/>
  <c r="AJ5" i="8"/>
  <c r="AD5" i="8"/>
  <c r="X5" i="8"/>
  <c r="R5" i="8"/>
  <c r="L5" i="8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Resolution of
Lenear Hi Master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D3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A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Linear Hight Gauge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K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Q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W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R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X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D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A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<sst xmlns="http://schemas.openxmlformats.org/spreadsheetml/2006/main" count="476" uniqueCount="145">
  <si>
    <t>Certificate No.</t>
  </si>
  <si>
    <t>Customer</t>
  </si>
  <si>
    <t>Manufacturer</t>
  </si>
  <si>
    <t>Model</t>
  </si>
  <si>
    <t>Received Date</t>
  </si>
  <si>
    <t>Calibration Date</t>
  </si>
  <si>
    <t>Environmental Conditions</t>
  </si>
  <si>
    <t>Ambient Temperature</t>
  </si>
  <si>
    <t>Relative Humidity</t>
  </si>
  <si>
    <t>Authorized Signatory</t>
  </si>
  <si>
    <t>- End of Certificate -</t>
  </si>
  <si>
    <t>Measurement Uncertainty</t>
  </si>
  <si>
    <t xml:space="preserve">The reported uncertainty of measurement is the expanded uncertainty obtained by multiplying the </t>
  </si>
  <si>
    <t>Repeatability</t>
  </si>
  <si>
    <t>Uc</t>
  </si>
  <si>
    <t>Ui</t>
  </si>
  <si>
    <t>Value</t>
  </si>
  <si>
    <t>:</t>
  </si>
  <si>
    <t>Equipment Name</t>
  </si>
  <si>
    <t>Serial Number</t>
  </si>
  <si>
    <t>Certificate Number</t>
  </si>
  <si>
    <t>Approved by  :</t>
  </si>
  <si>
    <t>Method of Calibration</t>
  </si>
  <si>
    <t>Due. Date</t>
  </si>
  <si>
    <t>Location of Calibration</t>
  </si>
  <si>
    <t>ID. Number</t>
  </si>
  <si>
    <t>In-Lab</t>
  </si>
  <si>
    <t>Serial No.</t>
  </si>
  <si>
    <t>Certificate of Calibration</t>
  </si>
  <si>
    <t>Result of Calibration</t>
  </si>
  <si>
    <t>Recommended Due Date</t>
  </si>
  <si>
    <t>This certification is traceable to the International System of Unit maintained at :</t>
  </si>
  <si>
    <t>Certificate No. :</t>
  </si>
  <si>
    <t>Traceability</t>
  </si>
  <si>
    <t>SP METROLOGY SYSTEM THAILAND</t>
  </si>
  <si>
    <t>Receive Date :</t>
  </si>
  <si>
    <t>Calibration Date :</t>
  </si>
  <si>
    <t>to</t>
  </si>
  <si>
    <t>Temp &amp; Humiduty :</t>
  </si>
  <si>
    <t>%RH</t>
  </si>
  <si>
    <t>Model :</t>
  </si>
  <si>
    <t>ID No :</t>
  </si>
  <si>
    <t>X1</t>
  </si>
  <si>
    <t>X2</t>
  </si>
  <si>
    <t>X3</t>
  </si>
  <si>
    <t>X4</t>
  </si>
  <si>
    <r>
      <t>Page :</t>
    </r>
    <r>
      <rPr>
        <sz val="10"/>
        <rFont val="Gulim"/>
        <family val="2"/>
      </rPr>
      <t xml:space="preserve"> 3 of 3</t>
    </r>
  </si>
  <si>
    <t>Referance Standard :</t>
  </si>
  <si>
    <t>Nominal Value</t>
  </si>
  <si>
    <t>Temperature Effect</t>
  </si>
  <si>
    <t>SP-SD-008</t>
  </si>
  <si>
    <t>SP-SD-009</t>
  </si>
  <si>
    <t>SP-SD-010</t>
  </si>
  <si>
    <t>SP-SD-011</t>
  </si>
  <si>
    <t>SP-SD-012</t>
  </si>
  <si>
    <t>Due Date</t>
  </si>
  <si>
    <t>mm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</si>
  <si>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</si>
  <si>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</si>
  <si>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</si>
  <si>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Report</t>
  </si>
  <si>
    <t>Uncertainty Budget Riser Block</t>
  </si>
  <si>
    <t>Uncertainty of  STD</t>
  </si>
  <si>
    <t>Resolution of  STD</t>
  </si>
  <si>
    <t>Variation of G/B</t>
  </si>
  <si>
    <t>Wring Gauge Block</t>
  </si>
  <si>
    <t xml:space="preserve">Contact Deformation </t>
  </si>
  <si>
    <t>Contact Deformation</t>
  </si>
  <si>
    <t>STD</t>
  </si>
  <si>
    <t>UUC</t>
  </si>
  <si>
    <t>Steel</t>
  </si>
  <si>
    <r>
      <rPr>
        <sz val="10"/>
        <color theme="1"/>
        <rFont val="Calibri"/>
        <family val="2"/>
      </rPr>
      <t>µ</t>
    </r>
    <r>
      <rPr>
        <sz val="14"/>
        <color theme="1"/>
        <rFont val="Cordia New"/>
        <family val="2"/>
      </rPr>
      <t>m</t>
    </r>
  </si>
  <si>
    <t>Ceramic</t>
  </si>
  <si>
    <t>Tungsten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</si>
  <si>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</si>
  <si>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</si>
  <si>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</si>
  <si>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</si>
  <si>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r>
      <t>(</t>
    </r>
    <r>
      <rPr>
        <sz val="10"/>
        <color rgb="FF0070C0"/>
        <rFont val="Calibri"/>
        <family val="2"/>
      </rPr>
      <t>µ</t>
    </r>
    <r>
      <rPr>
        <sz val="10"/>
        <color rgb="FF0070C0"/>
        <rFont val="Gulim"/>
        <family val="2"/>
      </rPr>
      <t>m)</t>
    </r>
  </si>
  <si>
    <t>SPR15120023-1</t>
  </si>
  <si>
    <t xml:space="preserve">Page </t>
  </si>
  <si>
    <t>of</t>
  </si>
  <si>
    <t xml:space="preserve">Equipment Name </t>
  </si>
  <si>
    <t>Location</t>
  </si>
  <si>
    <t>In Lab</t>
  </si>
  <si>
    <t>Customer Name :</t>
  </si>
  <si>
    <t>LG</t>
  </si>
  <si>
    <t>Equipment Name :</t>
  </si>
  <si>
    <t>Manufacturer :</t>
  </si>
  <si>
    <t>Mittutoyo</t>
  </si>
  <si>
    <t>Serial No. :</t>
  </si>
  <si>
    <t>sdfdthj</t>
  </si>
  <si>
    <t>Range :</t>
  </si>
  <si>
    <t>Overall Inspection</t>
  </si>
  <si>
    <t>Good</t>
  </si>
  <si>
    <t>Not Good</t>
  </si>
  <si>
    <t>Due Date :</t>
  </si>
  <si>
    <t>1. Block Pitch Accuracy and Paralellism</t>
  </si>
  <si>
    <t>Nominal
 Lengh</t>
  </si>
  <si>
    <t>Position 
Point</t>
  </si>
  <si>
    <t>Average</t>
  </si>
  <si>
    <t>Deviation</t>
  </si>
  <si>
    <t>C</t>
  </si>
  <si>
    <t>UUC Error</t>
  </si>
  <si>
    <t>Error</t>
  </si>
  <si>
    <t>Calibrate By :</t>
  </si>
  <si>
    <t>Ms. Arunkamon Raramanus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</si>
  <si>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</si>
  <si>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</si>
  <si>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</si>
  <si>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</si>
  <si>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</si>
  <si>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</si>
  <si>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</si>
  <si>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</si>
  <si>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</si>
  <si>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</si>
  <si>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</si>
  <si>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</si>
  <si>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Mr.Sombut Srikampa</t>
  </si>
  <si>
    <t>Mr. Natthaphol Boonmee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</si>
  <si>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</si>
  <si>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</si>
  <si>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Gauge Block Set</t>
  </si>
  <si>
    <t>N/A</t>
  </si>
  <si>
    <t>MTL142959-2</t>
  </si>
  <si>
    <t>-National Institute of Metrology (Thailand) (NIMT)</t>
  </si>
  <si>
    <t>-Thailand Institute of Scientific And Technological Research (TISTR)</t>
  </si>
  <si>
    <t>STD 
Reading</t>
  </si>
  <si>
    <t>Uncertainty 
( ± ) µm</t>
  </si>
  <si>
    <t xml:space="preserve">     standard uncertainty with the coverage factor k = 2.00, providing a level of confidence approximately 95%.</t>
  </si>
  <si>
    <t xml:space="preserve">Position </t>
  </si>
  <si>
    <t>A</t>
  </si>
  <si>
    <t>Block Pitch Accuracy and Paralellism Devation Position A</t>
  </si>
  <si>
    <t>Block Pitch Accuracy and Paralellism Devation Position B</t>
  </si>
  <si>
    <t>Block Pitch Accuracy and Paralellism Devation Position C</t>
  </si>
  <si>
    <t>B</t>
  </si>
  <si>
    <t>SP-SD-006</t>
  </si>
  <si>
    <t>TESA-HITE M+</t>
  </si>
  <si>
    <t>5C062602</t>
  </si>
  <si>
    <t>MTO 150453-2</t>
  </si>
  <si>
    <t>Linear Height Master</t>
  </si>
  <si>
    <t>Riser Block</t>
  </si>
  <si>
    <t>SP-CPD-04-40</t>
  </si>
  <si>
    <r>
      <rPr>
        <vertAlign val="superscript"/>
        <sz val="11"/>
        <color theme="1"/>
        <rFont val="Calibri"/>
        <family val="2"/>
        <scheme val="minor"/>
      </rPr>
      <t>°</t>
    </r>
    <r>
      <rPr>
        <sz val="11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</si>
</sst>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(* #,##0.00_);_(* \(#,##0.00\);_(* &quot;-&quot;??_);_(@_)"/>
    <numFmt numFmtId="165" formatCode="[$-1010409]d\ mmmm\ yyyy;@"/>
    <numFmt numFmtId="166" formatCode="0.0"/>
    <numFmt numFmtId="167" formatCode="0.000"/>
    <numFmt numFmtId="168" formatCode="dd\ mmmm\ yyyy"/>
    <numFmt numFmtId="169" formatCode="0.0E+00"/>
    <numFmt numFmtId="170" formatCode="[$-809]dd\ mmmm\ yyyy;@"/>
    <numFmt numFmtId="171" formatCode="0.00000"/>
    <numFmt numFmtId="172" formatCode="0.0000"/>
    <numFmt numFmtId="173" formatCode="0.000000"/>
    <numFmt numFmtId="174" formatCode="0.0000000"/>
    <numFmt numFmtId="175" formatCode="[$-409]d\-mmm\-yyyy;@"/>
    <numFmt numFmtId="176" formatCode="[$-409]d\-mmm\-yy;@"/>
    <numFmt numFmtId="177" formatCode="[$-409]dd\-mmm\-yy;@"/>
    <numFmt numFmtId="178" formatCode="B1d\-mmm\-yy"/>
  </numFmts>
  <fonts count="8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name val="Shruti"/>
      <family val="2"/>
    </font>
    <font>
      <b/>
      <sz val="11"/>
      <name val="Gulim"/>
      <family val="2"/>
    </font>
    <font>
      <sz val="11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b/>
      <sz val="12"/>
      <name val="Gulim"/>
      <family val="2"/>
    </font>
    <font>
      <b/>
      <sz val="11"/>
      <name val="Gill Sans MT"/>
      <family val="2"/>
    </font>
    <font>
      <sz val="11"/>
      <name val="Gill Sans MT"/>
      <family val="2"/>
    </font>
    <font>
      <sz val="10"/>
      <name val="Gulim"/>
      <family val="2"/>
    </font>
    <font>
      <u/>
      <sz val="10"/>
      <name val="Gulim"/>
      <family val="2"/>
    </font>
    <font>
      <sz val="10"/>
      <color indexed="10"/>
      <name val="Gulim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b/>
      <i/>
      <sz val="10"/>
      <name val="Gulim"/>
      <family val="2"/>
    </font>
    <font>
      <b/>
      <sz val="26"/>
      <name val="Gulim"/>
      <family val="2"/>
    </font>
    <font>
      <b/>
      <sz val="24"/>
      <color indexed="12"/>
      <name val="Times New Roman"/>
      <family val="1"/>
    </font>
    <font>
      <sz val="9"/>
      <name val="Gulim"/>
      <family val="2"/>
    </font>
    <font>
      <sz val="10"/>
      <color rgb="FFFF0000"/>
      <name val="Gulim"/>
      <family val="2"/>
    </font>
    <font>
      <sz val="10"/>
      <color rgb="FF0070C0"/>
      <name val="Gulim"/>
      <family val="2"/>
    </font>
    <font>
      <sz val="12"/>
      <name val="Cordia New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9"/>
      <color indexed="81"/>
      <name val="Tahoma"/>
      <family val="2"/>
    </font>
    <font>
      <b/>
      <sz val="18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b/>
      <sz val="12"/>
      <name val="Angsana New"/>
      <family val="1"/>
    </font>
    <font>
      <b/>
      <sz val="16"/>
      <color rgb="FF002060"/>
      <name val="Cordia New"/>
      <family val="2"/>
    </font>
    <font>
      <b/>
      <sz val="18"/>
      <color rgb="FF002060"/>
      <name val="Angsana New"/>
      <family val="1"/>
    </font>
    <font>
      <b/>
      <sz val="12"/>
      <color rgb="FFFF0000"/>
      <name val="Cordia New"/>
      <family val="2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9"/>
      <color indexed="81"/>
      <name val="Tahoma"/>
      <family val="2"/>
    </font>
    <font>
      <b/>
      <sz val="16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sz val="14"/>
      <color theme="1"/>
      <name val="Cordia New"/>
      <family val="2"/>
    </font>
    <font>
      <sz val="6"/>
      <name val="Arial"/>
      <family val="2"/>
    </font>
    <font>
      <sz val="9"/>
      <color indexed="10"/>
      <name val="Arial"/>
      <family val="2"/>
    </font>
    <font>
      <b/>
      <sz val="12"/>
      <name val="Cordia New"/>
      <family val="2"/>
    </font>
    <font>
      <i/>
      <sz val="14"/>
      <name val="Cordia New"/>
      <family val="2"/>
    </font>
    <font>
      <i/>
      <sz val="14"/>
      <color theme="1"/>
      <name val="Cordia New"/>
      <family val="2"/>
    </font>
    <font>
      <sz val="10"/>
      <color theme="1"/>
      <name val="Calibri"/>
      <family val="2"/>
    </font>
    <font>
      <b/>
      <sz val="24"/>
      <name val="Arial"/>
      <family val="2"/>
    </font>
    <font>
      <vertAlign val="subscript"/>
      <sz val="1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rgb="FF0070C0"/>
      <name val="Calibri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14"/>
      <color theme="1"/>
      <name val="Calibri"/>
      <family val="2"/>
      <scheme val="minor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8"/>
      <name val="Gulim"/>
      <family val="2"/>
    </font>
    <font>
      <sz val="16"/>
      <color theme="1"/>
      <name val="Cordia New"/>
      <family val="2"/>
    </font>
    <font>
      <b/>
      <sz val="10"/>
      <color theme="0"/>
      <name val="Gulim"/>
      <family val="2"/>
    </font>
    <font>
      <sz val="10"/>
      <color theme="1"/>
      <name val="Gulim"/>
      <family val="2"/>
    </font>
    <font>
      <sz val="10"/>
      <color indexed="8"/>
      <name val="Gulim"/>
      <family val="2"/>
    </font>
    <font>
      <vertAlign val="superscript"/>
      <sz val="11"/>
      <color theme="1"/>
      <name val="Calibri"/>
      <family val="2"/>
      <scheme val="minor"/>
    </font>
    <font>
      <sz val="10"/>
      <name val="Gulim"/>
      <family val="2"/>
    </font>
    <font>
      <sz val="10"/>
      <color rgb="FF002060"/>
      <name val="Gulim"/>
      <family val="2"/>
    </font>
    <font>
      <sz val="10"/>
      <color rgb="FFFF0000"/>
      <name val="Gulim"/>
      <family val="2"/>
    </font>
    <font>
      <sz val="10"/>
      <color rgb="FF0070C0"/>
      <name val="Gulim"/>
      <family val="2"/>
    </font>
    <font>
      <sz val="10"/>
      <color theme="6" tint="-0.249977111117893"/>
      <name val="Gulim"/>
      <family val="2"/>
    </font>
    <font>
      <sz val="14"/>
      <name val="Cordia New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Gulim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EF2D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">
    <xf numFmtId="0" fontId="0" fillId="0" borderId="0"/>
    <xf numFmtId="0" fontId="2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454">
    <xf numFmtId="0" fontId="0" fillId="0" borderId="0" xfId="0"/>
    <xf numFmtId="0" fontId="7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0" borderId="0" xfId="1" applyFont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9" fillId="0" borderId="0" xfId="1" applyFont="1" applyBorder="1" applyAlignment="1">
      <alignment horizontal="center" vertical="center"/>
    </xf>
    <xf numFmtId="0" fontId="9" fillId="0" borderId="0" xfId="2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1" applyFont="1" applyBorder="1" applyAlignment="1">
      <alignment horizontal="center" vertical="center"/>
    </xf>
    <xf numFmtId="1" fontId="9" fillId="0" borderId="0" xfId="2" applyNumberFormat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10" fillId="0" borderId="0" xfId="2" applyFont="1" applyBorder="1" applyAlignment="1">
      <alignment vertical="center"/>
    </xf>
    <xf numFmtId="0" fontId="10" fillId="0" borderId="0" xfId="3" applyFont="1" applyBorder="1" applyAlignment="1">
      <alignment horizontal="left" vertical="center"/>
    </xf>
    <xf numFmtId="0" fontId="12" fillId="0" borderId="0" xfId="3" applyFont="1" applyBorder="1" applyAlignment="1">
      <alignment horizontal="left" vertical="center"/>
    </xf>
    <xf numFmtId="0" fontId="12" fillId="0" borderId="0" xfId="1" applyFont="1" applyBorder="1" applyAlignment="1">
      <alignment vertical="center"/>
    </xf>
    <xf numFmtId="0" fontId="12" fillId="0" borderId="0" xfId="1" applyFont="1" applyAlignment="1">
      <alignment horizontal="left" vertical="center"/>
    </xf>
    <xf numFmtId="164" fontId="12" fillId="0" borderId="0" xfId="4" applyFont="1" applyFill="1" applyBorder="1" applyAlignment="1" applyProtection="1">
      <alignment vertical="center"/>
      <protection locked="0"/>
    </xf>
    <xf numFmtId="0" fontId="12" fillId="0" borderId="0" xfId="2" applyFont="1" applyBorder="1" applyAlignment="1">
      <alignment vertical="center"/>
    </xf>
    <xf numFmtId="0" fontId="12" fillId="0" borderId="0" xfId="5" applyFont="1" applyBorder="1" applyAlignment="1">
      <alignment vertical="center"/>
    </xf>
    <xf numFmtId="0" fontId="12" fillId="0" borderId="0" xfId="6" applyFont="1" applyBorder="1" applyAlignment="1">
      <alignment vertical="center"/>
    </xf>
    <xf numFmtId="0" fontId="10" fillId="0" borderId="0" xfId="1" applyFont="1" applyAlignment="1">
      <alignment horizontal="right" vertical="center"/>
    </xf>
    <xf numFmtId="2" fontId="10" fillId="0" borderId="0" xfId="2" applyNumberFormat="1" applyFont="1" applyBorder="1" applyAlignment="1">
      <alignment vertical="center"/>
    </xf>
    <xf numFmtId="1" fontId="10" fillId="0" borderId="0" xfId="2" applyNumberFormat="1" applyFont="1" applyBorder="1" applyAlignment="1">
      <alignment vertical="center"/>
    </xf>
    <xf numFmtId="0" fontId="13" fillId="0" borderId="0" xfId="1" applyFont="1" applyBorder="1" applyAlignment="1">
      <alignment vertical="center"/>
    </xf>
    <xf numFmtId="0" fontId="14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4" fillId="0" borderId="0" xfId="2" applyFont="1" applyBorder="1" applyAlignment="1">
      <alignment vertical="center"/>
    </xf>
    <xf numFmtId="0" fontId="14" fillId="0" borderId="1" xfId="1" applyFont="1" applyBorder="1" applyAlignment="1">
      <alignment vertical="center"/>
    </xf>
    <xf numFmtId="0" fontId="15" fillId="0" borderId="0" xfId="1" applyFont="1" applyBorder="1" applyAlignment="1">
      <alignment vertical="center"/>
    </xf>
    <xf numFmtId="0" fontId="16" fillId="0" borderId="0" xfId="1" applyFont="1" applyAlignment="1">
      <alignment vertical="center"/>
    </xf>
    <xf numFmtId="0" fontId="16" fillId="0" borderId="0" xfId="1" quotePrefix="1" applyFont="1" applyAlignment="1">
      <alignment vertical="center"/>
    </xf>
    <xf numFmtId="0" fontId="16" fillId="0" borderId="1" xfId="1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16" fillId="0" borderId="0" xfId="2" applyFont="1" applyBorder="1" applyAlignment="1">
      <alignment vertical="center"/>
    </xf>
    <xf numFmtId="0" fontId="18" fillId="0" borderId="0" xfId="3" applyFont="1" applyBorder="1" applyAlignment="1">
      <alignment horizontal="left" vertical="center"/>
    </xf>
    <xf numFmtId="0" fontId="16" fillId="0" borderId="0" xfId="3" applyFont="1" applyBorder="1" applyAlignment="1">
      <alignment horizontal="left" vertical="center"/>
    </xf>
    <xf numFmtId="1" fontId="19" fillId="0" borderId="0" xfId="2" applyNumberFormat="1" applyFont="1" applyBorder="1" applyAlignment="1">
      <alignment horizontal="left" vertical="center"/>
    </xf>
    <xf numFmtId="0" fontId="19" fillId="0" borderId="0" xfId="1" applyFont="1" applyAlignment="1">
      <alignment vertical="center"/>
    </xf>
    <xf numFmtId="0" fontId="20" fillId="0" borderId="0" xfId="1" applyFont="1" applyAlignment="1">
      <alignment vertical="center"/>
    </xf>
    <xf numFmtId="0" fontId="16" fillId="0" borderId="0" xfId="2" applyFont="1" applyAlignment="1">
      <alignment vertical="center"/>
    </xf>
    <xf numFmtId="0" fontId="16" fillId="0" borderId="0" xfId="0" applyFont="1" applyBorder="1" applyAlignment="1">
      <alignment vertical="center"/>
    </xf>
    <xf numFmtId="0" fontId="20" fillId="0" borderId="0" xfId="16" applyFont="1" applyFill="1" applyAlignment="1">
      <alignment vertical="center"/>
    </xf>
    <xf numFmtId="0" fontId="9" fillId="0" borderId="0" xfId="2" applyFont="1" applyBorder="1" applyAlignment="1">
      <alignment horizontal="left" vertical="center"/>
    </xf>
    <xf numFmtId="0" fontId="19" fillId="0" borderId="0" xfId="2" applyFont="1" applyBorder="1" applyAlignment="1">
      <alignment vertical="center"/>
    </xf>
    <xf numFmtId="0" fontId="12" fillId="0" borderId="0" xfId="1" quotePrefix="1" applyFont="1" applyBorder="1" applyAlignment="1">
      <alignment vertical="center" shrinkToFit="1"/>
    </xf>
    <xf numFmtId="0" fontId="6" fillId="2" borderId="0" xfId="0" applyFont="1" applyFill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23" fillId="0" borderId="0" xfId="2" applyFont="1" applyFill="1" applyBorder="1" applyAlignment="1">
      <alignment vertical="center"/>
    </xf>
    <xf numFmtId="0" fontId="27" fillId="9" borderId="3" xfId="0" applyFont="1" applyFill="1" applyBorder="1" applyAlignment="1">
      <alignment horizontal="center" vertical="center"/>
    </xf>
    <xf numFmtId="0" fontId="27" fillId="10" borderId="3" xfId="0" applyFont="1" applyFill="1" applyBorder="1" applyAlignment="1">
      <alignment horizontal="center" vertical="center"/>
    </xf>
    <xf numFmtId="0" fontId="27" fillId="9" borderId="11" xfId="0" applyFont="1" applyFill="1" applyBorder="1" applyAlignment="1">
      <alignment horizontal="center" vertical="center"/>
    </xf>
    <xf numFmtId="2" fontId="27" fillId="6" borderId="3" xfId="0" applyNumberFormat="1" applyFont="1" applyFill="1" applyBorder="1" applyAlignment="1">
      <alignment horizontal="center" vertical="center"/>
    </xf>
    <xf numFmtId="171" fontId="27" fillId="6" borderId="3" xfId="0" applyNumberFormat="1" applyFont="1" applyFill="1" applyBorder="1" applyAlignment="1">
      <alignment horizontal="center" vertical="center"/>
    </xf>
    <xf numFmtId="172" fontId="27" fillId="6" borderId="3" xfId="0" applyNumberFormat="1" applyFont="1" applyFill="1" applyBorder="1" applyAlignment="1">
      <alignment horizontal="center" vertical="center"/>
    </xf>
    <xf numFmtId="174" fontId="27" fillId="6" borderId="3" xfId="0" applyNumberFormat="1" applyFont="1" applyFill="1" applyBorder="1" applyAlignment="1">
      <alignment horizontal="center" vertical="center"/>
    </xf>
    <xf numFmtId="172" fontId="27" fillId="6" borderId="12" xfId="0" applyNumberFormat="1" applyFont="1" applyFill="1" applyBorder="1" applyAlignment="1">
      <alignment horizontal="center" vertical="center"/>
    </xf>
    <xf numFmtId="169" fontId="27" fillId="6" borderId="12" xfId="0" applyNumberFormat="1" applyFont="1" applyFill="1" applyBorder="1" applyAlignment="1">
      <alignment horizontal="center" vertical="center"/>
    </xf>
    <xf numFmtId="0" fontId="32" fillId="0" borderId="0" xfId="18" applyFont="1" applyAlignment="1">
      <alignment horizontal="center" vertical="center"/>
    </xf>
    <xf numFmtId="0" fontId="33" fillId="0" borderId="0" xfId="18" applyFont="1" applyAlignment="1" applyProtection="1">
      <alignment horizontal="center" vertical="center"/>
      <protection locked="0"/>
    </xf>
    <xf numFmtId="0" fontId="32" fillId="0" borderId="0" xfId="18" applyFont="1" applyAlignment="1" applyProtection="1">
      <alignment horizontal="center" vertical="center"/>
      <protection locked="0"/>
    </xf>
    <xf numFmtId="166" fontId="39" fillId="0" borderId="3" xfId="18" applyNumberFormat="1" applyFont="1" applyBorder="1" applyAlignment="1" applyProtection="1">
      <alignment horizontal="center" vertical="center"/>
      <protection locked="0"/>
    </xf>
    <xf numFmtId="0" fontId="39" fillId="3" borderId="13" xfId="18" applyFont="1" applyFill="1" applyBorder="1" applyAlignment="1" applyProtection="1">
      <alignment horizontal="right" vertical="center"/>
      <protection locked="0"/>
    </xf>
    <xf numFmtId="0" fontId="39" fillId="3" borderId="14" xfId="18" applyFont="1" applyFill="1" applyBorder="1" applyAlignment="1" applyProtection="1">
      <alignment horizontal="center" vertical="center"/>
      <protection locked="0"/>
    </xf>
    <xf numFmtId="0" fontId="39" fillId="8" borderId="13" xfId="18" applyFont="1" applyFill="1" applyBorder="1" applyAlignment="1" applyProtection="1">
      <alignment horizontal="center" vertical="center"/>
      <protection locked="0"/>
    </xf>
    <xf numFmtId="0" fontId="39" fillId="8" borderId="14" xfId="18" applyFont="1" applyFill="1" applyBorder="1" applyAlignment="1" applyProtection="1">
      <alignment horizontal="left" vertical="center"/>
      <protection locked="0"/>
    </xf>
    <xf numFmtId="0" fontId="33" fillId="0" borderId="0" xfId="19" applyFont="1" applyAlignment="1" applyProtection="1">
      <alignment horizontal="center" vertical="center"/>
      <protection locked="0"/>
    </xf>
    <xf numFmtId="0" fontId="39" fillId="3" borderId="14" xfId="18" applyFont="1" applyFill="1" applyBorder="1" applyAlignment="1" applyProtection="1">
      <alignment horizontal="left" vertical="center"/>
      <protection locked="0"/>
    </xf>
    <xf numFmtId="171" fontId="39" fillId="14" borderId="13" xfId="18" applyNumberFormat="1" applyFont="1" applyFill="1" applyBorder="1" applyAlignment="1" applyProtection="1">
      <alignment horizontal="right" vertical="center"/>
      <protection locked="0"/>
    </xf>
    <xf numFmtId="0" fontId="39" fillId="14" borderId="14" xfId="18" applyFont="1" applyFill="1" applyBorder="1" applyAlignment="1" applyProtection="1">
      <alignment horizontal="left" vertical="center"/>
      <protection locked="0"/>
    </xf>
    <xf numFmtId="167" fontId="39" fillId="0" borderId="3" xfId="18" applyNumberFormat="1" applyFont="1" applyBorder="1" applyAlignment="1" applyProtection="1">
      <alignment horizontal="center" vertical="center"/>
      <protection locked="0"/>
    </xf>
    <xf numFmtId="1" fontId="39" fillId="0" borderId="3" xfId="18" applyNumberFormat="1" applyFont="1" applyBorder="1" applyAlignment="1" applyProtection="1">
      <alignment horizontal="center" vertical="center"/>
      <protection locked="0"/>
    </xf>
    <xf numFmtId="0" fontId="33" fillId="2" borderId="0" xfId="19" applyFont="1" applyFill="1" applyAlignment="1" applyProtection="1">
      <alignment horizontal="center" vertical="center"/>
      <protection locked="0"/>
    </xf>
    <xf numFmtId="0" fontId="32" fillId="2" borderId="0" xfId="18" applyFont="1" applyFill="1" applyAlignment="1">
      <alignment horizontal="center" vertical="center"/>
    </xf>
    <xf numFmtId="2" fontId="39" fillId="0" borderId="3" xfId="18" applyNumberFormat="1" applyFont="1" applyBorder="1" applyAlignment="1" applyProtection="1">
      <alignment horizontal="center" vertical="center"/>
      <protection locked="0"/>
    </xf>
    <xf numFmtId="0" fontId="39" fillId="3" borderId="14" xfId="18" applyFont="1" applyFill="1" applyBorder="1" applyAlignment="1" applyProtection="1">
      <alignment horizontal="right" vertical="center"/>
      <protection locked="0"/>
    </xf>
    <xf numFmtId="0" fontId="39" fillId="15" borderId="3" xfId="18" applyFont="1" applyFill="1" applyBorder="1" applyAlignment="1" applyProtection="1">
      <alignment horizontal="center" vertical="center"/>
      <protection locked="0"/>
    </xf>
    <xf numFmtId="0" fontId="33" fillId="15" borderId="3" xfId="18" applyFont="1" applyFill="1" applyBorder="1" applyAlignment="1" applyProtection="1">
      <alignment horizontal="center" vertical="center"/>
      <protection locked="0"/>
    </xf>
    <xf numFmtId="0" fontId="32" fillId="0" borderId="0" xfId="18" applyFont="1" applyBorder="1" applyAlignment="1" applyProtection="1">
      <alignment horizontal="center" vertical="center"/>
      <protection locked="0"/>
    </xf>
    <xf numFmtId="0" fontId="33" fillId="16" borderId="3" xfId="18" applyFont="1" applyFill="1" applyBorder="1" applyAlignment="1" applyProtection="1">
      <alignment horizontal="center" vertical="center"/>
      <protection locked="0"/>
    </xf>
    <xf numFmtId="0" fontId="41" fillId="0" borderId="0" xfId="18" applyFont="1" applyBorder="1" applyAlignment="1" applyProtection="1">
      <alignment horizontal="center" vertical="center"/>
      <protection locked="0"/>
    </xf>
    <xf numFmtId="0" fontId="42" fillId="0" borderId="0" xfId="18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/>
    </xf>
    <xf numFmtId="0" fontId="44" fillId="0" borderId="0" xfId="1" applyFont="1" applyBorder="1" applyAlignment="1">
      <alignment vertical="center"/>
    </xf>
    <xf numFmtId="0" fontId="45" fillId="0" borderId="0" xfId="1" applyFont="1" applyAlignment="1">
      <alignment horizontal="center" vertical="center"/>
    </xf>
    <xf numFmtId="0" fontId="44" fillId="0" borderId="0" xfId="1" applyFont="1" applyAlignment="1">
      <alignment vertical="center"/>
    </xf>
    <xf numFmtId="0" fontId="45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44" fillId="0" borderId="0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47" fillId="0" borderId="0" xfId="3" applyFont="1" applyBorder="1" applyAlignment="1">
      <alignment horizontal="left" vertical="center"/>
    </xf>
    <xf numFmtId="0" fontId="44" fillId="0" borderId="1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5" fillId="0" borderId="0" xfId="2" applyFont="1" applyBorder="1" applyAlignment="1">
      <alignment horizontal="center" vertical="center"/>
    </xf>
    <xf numFmtId="0" fontId="44" fillId="0" borderId="0" xfId="2" applyFont="1" applyBorder="1" applyAlignment="1">
      <alignment horizontal="left" vertical="center"/>
    </xf>
    <xf numFmtId="168" fontId="2" fillId="0" borderId="0" xfId="2" applyNumberFormat="1" applyFont="1" applyBorder="1" applyAlignment="1">
      <alignment horizontal="left" vertical="center"/>
    </xf>
    <xf numFmtId="0" fontId="45" fillId="0" borderId="0" xfId="1" applyFont="1" applyAlignment="1">
      <alignment vertical="center"/>
    </xf>
    <xf numFmtId="0" fontId="48" fillId="0" borderId="0" xfId="2" applyFont="1" applyBorder="1" applyAlignment="1">
      <alignment horizontal="left" vertical="center"/>
    </xf>
    <xf numFmtId="0" fontId="45" fillId="0" borderId="0" xfId="1" applyFont="1" applyBorder="1" applyAlignment="1">
      <alignment horizontal="center" vertical="center"/>
    </xf>
    <xf numFmtId="0" fontId="16" fillId="0" borderId="0" xfId="1" quotePrefix="1" applyFont="1" applyBorder="1" applyAlignment="1">
      <alignment vertical="center"/>
    </xf>
    <xf numFmtId="0" fontId="2" fillId="0" borderId="0" xfId="1" quotePrefix="1" applyFont="1" applyBorder="1" applyAlignment="1">
      <alignment vertical="center"/>
    </xf>
    <xf numFmtId="168" fontId="10" fillId="0" borderId="0" xfId="1" applyNumberFormat="1" applyFont="1" applyBorder="1" applyAlignment="1">
      <alignment vertical="center"/>
    </xf>
    <xf numFmtId="168" fontId="2" fillId="0" borderId="0" xfId="1" applyNumberFormat="1" applyFont="1" applyBorder="1" applyAlignment="1">
      <alignment vertical="center"/>
    </xf>
    <xf numFmtId="0" fontId="12" fillId="0" borderId="1" xfId="1" applyFont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4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0" fillId="2" borderId="0" xfId="0" applyFont="1" applyFill="1" applyAlignment="1">
      <alignment horizontal="center" vertical="center"/>
    </xf>
    <xf numFmtId="167" fontId="27" fillId="6" borderId="0" xfId="0" applyNumberFormat="1" applyFont="1" applyFill="1" applyBorder="1" applyAlignment="1">
      <alignment horizontal="center" vertical="center"/>
    </xf>
    <xf numFmtId="173" fontId="29" fillId="6" borderId="0" xfId="0" applyNumberFormat="1" applyFont="1" applyFill="1" applyBorder="1" applyAlignment="1">
      <alignment horizontal="center" vertical="center"/>
    </xf>
    <xf numFmtId="171" fontId="27" fillId="6" borderId="0" xfId="0" applyNumberFormat="1" applyFont="1" applyFill="1" applyBorder="1" applyAlignment="1">
      <alignment horizontal="center" vertical="center"/>
    </xf>
    <xf numFmtId="2" fontId="28" fillId="6" borderId="0" xfId="0" applyNumberFormat="1" applyFont="1" applyFill="1" applyBorder="1" applyAlignment="1">
      <alignment horizontal="center" vertical="center"/>
    </xf>
    <xf numFmtId="174" fontId="27" fillId="6" borderId="0" xfId="0" applyNumberFormat="1" applyFont="1" applyFill="1" applyBorder="1" applyAlignment="1">
      <alignment horizontal="center" vertical="center"/>
    </xf>
    <xf numFmtId="172" fontId="27" fillId="6" borderId="0" xfId="0" applyNumberFormat="1" applyFont="1" applyFill="1" applyBorder="1" applyAlignment="1">
      <alignment horizontal="center" vertical="center"/>
    </xf>
    <xf numFmtId="169" fontId="27" fillId="6" borderId="0" xfId="0" applyNumberFormat="1" applyFont="1" applyFill="1" applyBorder="1" applyAlignment="1">
      <alignment horizontal="center" vertical="center"/>
    </xf>
    <xf numFmtId="2" fontId="27" fillId="6" borderId="0" xfId="0" applyNumberFormat="1" applyFont="1" applyFill="1" applyBorder="1" applyAlignment="1">
      <alignment horizontal="center" vertical="center"/>
    </xf>
    <xf numFmtId="167" fontId="5" fillId="6" borderId="0" xfId="0" applyNumberFormat="1" applyFont="1" applyFill="1" applyBorder="1" applyAlignment="1">
      <alignment vertical="center"/>
    </xf>
    <xf numFmtId="0" fontId="48" fillId="0" borderId="0" xfId="0" applyFont="1" applyFill="1" applyAlignment="1">
      <alignment vertical="center"/>
    </xf>
    <xf numFmtId="0" fontId="52" fillId="0" borderId="3" xfId="0" applyFont="1" applyFill="1" applyBorder="1" applyAlignment="1">
      <alignment horizontal="center"/>
    </xf>
    <xf numFmtId="0" fontId="53" fillId="0" borderId="3" xfId="0" applyFont="1" applyFill="1" applyBorder="1" applyAlignment="1">
      <alignment horizontal="center" vertical="center"/>
    </xf>
    <xf numFmtId="0" fontId="48" fillId="0" borderId="9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2" fontId="48" fillId="0" borderId="13" xfId="0" applyNumberFormat="1" applyFont="1" applyFill="1" applyBorder="1" applyAlignment="1">
      <alignment vertical="center"/>
    </xf>
    <xf numFmtId="0" fontId="48" fillId="0" borderId="14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 vertical="center"/>
    </xf>
    <xf numFmtId="0" fontId="48" fillId="0" borderId="13" xfId="0" applyFont="1" applyFill="1" applyBorder="1" applyAlignment="1">
      <alignment vertical="center"/>
    </xf>
    <xf numFmtId="0" fontId="53" fillId="0" borderId="12" xfId="0" applyFont="1" applyFill="1" applyBorder="1" applyAlignment="1">
      <alignment horizontal="center" vertical="center"/>
    </xf>
    <xf numFmtId="0" fontId="48" fillId="0" borderId="7" xfId="0" applyFont="1" applyFill="1" applyBorder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55" fillId="2" borderId="0" xfId="0" applyFont="1" applyFill="1" applyAlignment="1">
      <alignment horizontal="right" vertical="center"/>
    </xf>
    <xf numFmtId="0" fontId="57" fillId="17" borderId="11" xfId="0" applyFont="1" applyFill="1" applyBorder="1" applyAlignment="1">
      <alignment horizontal="center" vertical="center"/>
    </xf>
    <xf numFmtId="0" fontId="26" fillId="17" borderId="12" xfId="0" applyFont="1" applyFill="1" applyBorder="1" applyAlignment="1">
      <alignment horizontal="center" vertical="center"/>
    </xf>
    <xf numFmtId="0" fontId="27" fillId="17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" fontId="27" fillId="6" borderId="14" xfId="0" applyNumberFormat="1" applyFont="1" applyFill="1" applyBorder="1" applyAlignment="1">
      <alignment horizontal="center" vertical="center"/>
    </xf>
    <xf numFmtId="174" fontId="29" fillId="6" borderId="3" xfId="0" applyNumberFormat="1" applyFont="1" applyFill="1" applyBorder="1" applyAlignment="1">
      <alignment horizontal="center" vertical="center"/>
    </xf>
    <xf numFmtId="171" fontId="28" fillId="6" borderId="3" xfId="0" applyNumberFormat="1" applyFont="1" applyFill="1" applyBorder="1" applyAlignment="1">
      <alignment horizontal="center" vertical="center"/>
    </xf>
    <xf numFmtId="171" fontId="29" fillId="6" borderId="3" xfId="0" applyNumberFormat="1" applyFont="1" applyFill="1" applyBorder="1" applyAlignment="1">
      <alignment horizontal="center" vertical="center"/>
    </xf>
    <xf numFmtId="1" fontId="51" fillId="17" borderId="3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/>
    <xf numFmtId="0" fontId="25" fillId="6" borderId="0" xfId="9" applyFont="1" applyFill="1" applyBorder="1" applyAlignment="1">
      <alignment horizontal="center" vertical="center"/>
    </xf>
    <xf numFmtId="0" fontId="16" fillId="6" borderId="0" xfId="9" applyFont="1" applyFill="1" applyBorder="1" applyAlignment="1">
      <alignment horizontal="center" vertical="center"/>
    </xf>
    <xf numFmtId="167" fontId="16" fillId="6" borderId="0" xfId="9" applyNumberFormat="1" applyFont="1" applyFill="1" applyBorder="1" applyAlignment="1">
      <alignment horizontal="center" vertical="center"/>
    </xf>
    <xf numFmtId="0" fontId="61" fillId="6" borderId="0" xfId="9" applyFont="1" applyFill="1" applyBorder="1" applyAlignment="1">
      <alignment horizontal="center" vertical="center"/>
    </xf>
    <xf numFmtId="2" fontId="61" fillId="6" borderId="0" xfId="9" applyNumberFormat="1" applyFont="1" applyFill="1" applyBorder="1" applyAlignment="1">
      <alignment horizontal="center" vertical="center"/>
    </xf>
    <xf numFmtId="169" fontId="7" fillId="6" borderId="0" xfId="0" applyNumberFormat="1" applyFont="1" applyFill="1" applyBorder="1" applyAlignment="1">
      <alignment horizontal="center" vertical="center"/>
    </xf>
    <xf numFmtId="2" fontId="7" fillId="6" borderId="0" xfId="0" applyNumberFormat="1" applyFont="1" applyFill="1" applyBorder="1" applyAlignment="1">
      <alignment horizontal="center" vertical="center"/>
    </xf>
    <xf numFmtId="167" fontId="7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2" fontId="16" fillId="6" borderId="0" xfId="9" applyNumberFormat="1" applyFont="1" applyFill="1" applyBorder="1" applyAlignment="1">
      <alignment horizontal="center" vertical="center"/>
    </xf>
    <xf numFmtId="167" fontId="61" fillId="6" borderId="0" xfId="9" applyNumberFormat="1" applyFont="1" applyFill="1" applyBorder="1" applyAlignment="1">
      <alignment horizontal="center" vertical="center"/>
    </xf>
    <xf numFmtId="167" fontId="5" fillId="6" borderId="0" xfId="0" applyNumberFormat="1" applyFont="1" applyFill="1" applyBorder="1" applyAlignment="1">
      <alignment horizontal="center" vertical="center"/>
    </xf>
    <xf numFmtId="167" fontId="62" fillId="6" borderId="0" xfId="0" applyNumberFormat="1" applyFont="1" applyFill="1" applyBorder="1" applyAlignment="1">
      <alignment horizontal="center" vertical="center"/>
    </xf>
    <xf numFmtId="0" fontId="20" fillId="0" borderId="0" xfId="17" applyFont="1" applyFill="1" applyAlignment="1">
      <alignment vertical="center"/>
    </xf>
    <xf numFmtId="0" fontId="65" fillId="0" borderId="0" xfId="1" applyFont="1" applyBorder="1" applyAlignment="1">
      <alignment vertical="center"/>
    </xf>
    <xf numFmtId="0" fontId="65" fillId="0" borderId="0" xfId="1" applyFont="1" applyAlignment="1">
      <alignment vertical="center"/>
    </xf>
    <xf numFmtId="0" fontId="65" fillId="0" borderId="0" xfId="1" applyFont="1" applyAlignment="1">
      <alignment horizontal="center" vertical="center"/>
    </xf>
    <xf numFmtId="0" fontId="66" fillId="0" borderId="0" xfId="1" applyFont="1" applyBorder="1" applyAlignment="1">
      <alignment vertical="center"/>
    </xf>
    <xf numFmtId="0" fontId="66" fillId="0" borderId="0" xfId="1" applyFont="1" applyAlignment="1">
      <alignment vertical="center"/>
    </xf>
    <xf numFmtId="0" fontId="65" fillId="0" borderId="0" xfId="1" applyFont="1" applyAlignment="1">
      <alignment horizontal="left" vertical="center"/>
    </xf>
    <xf numFmtId="0" fontId="65" fillId="0" borderId="0" xfId="1" applyFont="1" applyBorder="1" applyAlignment="1">
      <alignment horizontal="center" vertical="center"/>
    </xf>
    <xf numFmtId="0" fontId="65" fillId="0" borderId="0" xfId="2" applyFont="1" applyBorder="1" applyAlignment="1">
      <alignment vertical="center"/>
    </xf>
    <xf numFmtId="0" fontId="66" fillId="0" borderId="0" xfId="2" applyFont="1" applyBorder="1" applyAlignment="1">
      <alignment vertical="center"/>
    </xf>
    <xf numFmtId="0" fontId="67" fillId="0" borderId="0" xfId="3" applyFont="1" applyBorder="1" applyAlignment="1">
      <alignment horizontal="left" vertical="center"/>
    </xf>
    <xf numFmtId="0" fontId="66" fillId="0" borderId="0" xfId="3" applyFont="1" applyBorder="1" applyAlignment="1">
      <alignment horizontal="left" vertical="center"/>
    </xf>
    <xf numFmtId="0" fontId="66" fillId="0" borderId="0" xfId="2" applyFont="1" applyBorder="1" applyAlignment="1">
      <alignment horizontal="left" vertical="center"/>
    </xf>
    <xf numFmtId="0" fontId="66" fillId="0" borderId="0" xfId="3" applyFont="1" applyFill="1" applyBorder="1" applyAlignment="1">
      <alignment horizontal="left" vertical="center"/>
    </xf>
    <xf numFmtId="0" fontId="16" fillId="0" borderId="0" xfId="3" applyFont="1" applyFill="1" applyBorder="1" applyAlignment="1">
      <alignment horizontal="left" vertical="center"/>
    </xf>
    <xf numFmtId="0" fontId="19" fillId="0" borderId="1" xfId="1" applyFont="1" applyBorder="1" applyAlignment="1">
      <alignment vertical="center"/>
    </xf>
    <xf numFmtId="0" fontId="19" fillId="0" borderId="1" xfId="1" applyFont="1" applyBorder="1" applyAlignment="1">
      <alignment horizontal="center" vertical="center"/>
    </xf>
    <xf numFmtId="0" fontId="16" fillId="0" borderId="1" xfId="3" applyFont="1" applyBorder="1" applyAlignment="1">
      <alignment horizontal="left" vertical="center"/>
    </xf>
    <xf numFmtId="164" fontId="12" fillId="0" borderId="1" xfId="4" applyFont="1" applyFill="1" applyBorder="1" applyAlignment="1" applyProtection="1">
      <alignment vertical="center"/>
      <protection locked="0"/>
    </xf>
    <xf numFmtId="0" fontId="12" fillId="0" borderId="1" xfId="1" applyFont="1" applyBorder="1" applyAlignment="1">
      <alignment horizontal="left" vertical="center"/>
    </xf>
    <xf numFmtId="0" fontId="19" fillId="0" borderId="0" xfId="2" applyFont="1" applyBorder="1" applyAlignment="1">
      <alignment horizontal="center" vertical="center"/>
    </xf>
    <xf numFmtId="0" fontId="19" fillId="0" borderId="0" xfId="3" applyFont="1" applyFill="1" applyBorder="1" applyAlignment="1">
      <alignment horizontal="left"/>
    </xf>
    <xf numFmtId="0" fontId="65" fillId="0" borderId="0" xfId="2" applyFont="1" applyBorder="1" applyAlignment="1">
      <alignment horizontal="left" vertical="center"/>
    </xf>
    <xf numFmtId="1" fontId="16" fillId="0" borderId="0" xfId="2" quotePrefix="1" applyNumberFormat="1" applyFont="1" applyBorder="1" applyAlignment="1">
      <alignment horizontal="left" vertical="center"/>
    </xf>
    <xf numFmtId="170" fontId="16" fillId="0" borderId="0" xfId="2" quotePrefix="1" applyNumberFormat="1" applyFont="1" applyBorder="1" applyAlignment="1">
      <alignment vertical="center"/>
    </xf>
    <xf numFmtId="0" fontId="19" fillId="0" borderId="0" xfId="1" applyFont="1" applyAlignment="1">
      <alignment horizontal="center" vertical="center"/>
    </xf>
    <xf numFmtId="0" fontId="68" fillId="0" borderId="0" xfId="2" applyFont="1" applyBorder="1" applyAlignment="1">
      <alignment horizontal="left" vertical="center"/>
    </xf>
    <xf numFmtId="0" fontId="19" fillId="0" borderId="0" xfId="1" applyFont="1" applyBorder="1" applyAlignment="1">
      <alignment vertical="center"/>
    </xf>
    <xf numFmtId="0" fontId="19" fillId="0" borderId="0" xfId="1" applyFont="1" applyBorder="1" applyAlignment="1">
      <alignment horizontal="center" vertical="center"/>
    </xf>
    <xf numFmtId="9" fontId="68" fillId="0" borderId="0" xfId="2" applyNumberFormat="1" applyFont="1" applyBorder="1" applyAlignment="1">
      <alignment horizontal="left" vertical="center"/>
    </xf>
    <xf numFmtId="170" fontId="16" fillId="0" borderId="0" xfId="2" applyNumberFormat="1" applyFont="1" applyBorder="1" applyAlignment="1">
      <alignment vertical="center"/>
    </xf>
    <xf numFmtId="0" fontId="16" fillId="0" borderId="0" xfId="6" applyFont="1" applyBorder="1" applyAlignment="1">
      <alignment vertical="center"/>
    </xf>
    <xf numFmtId="0" fontId="12" fillId="0" borderId="0" xfId="1" applyFont="1" applyBorder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63" fillId="0" borderId="0" xfId="21" applyFont="1"/>
    <xf numFmtId="0" fontId="66" fillId="0" borderId="1" xfId="1" applyFont="1" applyBorder="1" applyAlignment="1">
      <alignment vertical="center"/>
    </xf>
    <xf numFmtId="177" fontId="66" fillId="0" borderId="0" xfId="1" applyNumberFormat="1" applyFont="1" applyAlignment="1">
      <alignment horizontal="left" vertical="center"/>
    </xf>
    <xf numFmtId="168" fontId="66" fillId="0" borderId="0" xfId="1" applyNumberFormat="1" applyFont="1" applyAlignment="1">
      <alignment vertical="center"/>
    </xf>
    <xf numFmtId="0" fontId="66" fillId="0" borderId="0" xfId="1" applyFont="1" applyBorder="1" applyAlignment="1">
      <alignment horizontal="left" vertical="center"/>
    </xf>
    <xf numFmtId="0" fontId="66" fillId="0" borderId="0" xfId="1" applyFont="1" applyAlignment="1">
      <alignment horizontal="center" vertical="center"/>
    </xf>
    <xf numFmtId="2" fontId="66" fillId="0" borderId="0" xfId="2" applyNumberFormat="1" applyFont="1" applyBorder="1" applyAlignment="1">
      <alignment vertical="center"/>
    </xf>
    <xf numFmtId="0" fontId="69" fillId="0" borderId="0" xfId="21" applyFont="1" applyFill="1" applyBorder="1" applyAlignment="1">
      <alignment vertical="center"/>
    </xf>
    <xf numFmtId="0" fontId="3" fillId="0" borderId="0" xfId="21"/>
    <xf numFmtId="0" fontId="20" fillId="0" borderId="0" xfId="21" applyFont="1" applyFill="1" applyAlignment="1">
      <alignment vertical="center"/>
    </xf>
    <xf numFmtId="0" fontId="2" fillId="0" borderId="0" xfId="21" applyFont="1" applyAlignment="1">
      <alignment vertical="center"/>
    </xf>
    <xf numFmtId="0" fontId="48" fillId="0" borderId="0" xfId="21" applyFont="1" applyAlignment="1">
      <alignment vertical="center"/>
    </xf>
    <xf numFmtId="0" fontId="1" fillId="0" borderId="0" xfId="17"/>
    <xf numFmtId="0" fontId="22" fillId="0" borderId="0" xfId="1" applyFont="1" applyAlignment="1">
      <alignment vertical="center"/>
    </xf>
    <xf numFmtId="0" fontId="16" fillId="0" borderId="4" xfId="1" applyFont="1" applyBorder="1" applyAlignment="1">
      <alignment vertical="center"/>
    </xf>
    <xf numFmtId="0" fontId="17" fillId="0" borderId="4" xfId="1" applyFont="1" applyBorder="1" applyAlignment="1">
      <alignment vertical="center"/>
    </xf>
    <xf numFmtId="0" fontId="16" fillId="0" borderId="4" xfId="17" quotePrefix="1" applyFont="1" applyFill="1" applyBorder="1" applyAlignment="1">
      <alignment vertical="center"/>
    </xf>
    <xf numFmtId="0" fontId="20" fillId="6" borderId="4" xfId="17" applyFont="1" applyFill="1" applyBorder="1" applyAlignment="1"/>
    <xf numFmtId="178" fontId="16" fillId="0" borderId="4" xfId="17" quotePrefix="1" applyNumberFormat="1" applyFont="1" applyFill="1" applyBorder="1" applyAlignment="1"/>
    <xf numFmtId="0" fontId="19" fillId="0" borderId="0" xfId="1" applyFont="1" applyAlignment="1">
      <alignment horizontal="left" vertical="center"/>
    </xf>
    <xf numFmtId="170" fontId="2" fillId="0" borderId="0" xfId="2" quotePrefix="1" applyNumberFormat="1" applyFont="1" applyBorder="1" applyAlignment="1">
      <alignment vertical="center"/>
    </xf>
    <xf numFmtId="170" fontId="2" fillId="0" borderId="0" xfId="2" applyNumberFormat="1" applyFont="1" applyBorder="1" applyAlignment="1">
      <alignment vertical="center"/>
    </xf>
    <xf numFmtId="0" fontId="2" fillId="0" borderId="0" xfId="2" applyNumberFormat="1" applyFont="1" applyBorder="1" applyAlignment="1">
      <alignment vertical="center"/>
    </xf>
    <xf numFmtId="0" fontId="71" fillId="0" borderId="0" xfId="0" applyFont="1"/>
    <xf numFmtId="0" fontId="46" fillId="0" borderId="0" xfId="2" applyNumberFormat="1" applyFont="1" applyAlignment="1">
      <alignment vertical="center"/>
    </xf>
    <xf numFmtId="0" fontId="19" fillId="0" borderId="0" xfId="2" applyNumberFormat="1" applyFont="1" applyBorder="1" applyAlignment="1">
      <alignment vertical="center"/>
    </xf>
    <xf numFmtId="0" fontId="16" fillId="0" borderId="0" xfId="1" applyNumberFormat="1" applyFont="1" applyBorder="1" applyAlignment="1">
      <alignment vertical="center"/>
    </xf>
    <xf numFmtId="0" fontId="16" fillId="0" borderId="0" xfId="2" applyNumberFormat="1" applyFont="1" applyBorder="1" applyAlignment="1">
      <alignment vertical="center"/>
    </xf>
    <xf numFmtId="0" fontId="16" fillId="0" borderId="0" xfId="2" applyNumberFormat="1" applyFont="1" applyAlignment="1">
      <alignment vertical="center"/>
    </xf>
    <xf numFmtId="0" fontId="21" fillId="0" borderId="0" xfId="2" applyNumberFormat="1" applyFont="1" applyBorder="1" applyAlignment="1">
      <alignment horizontal="right" vertical="center"/>
    </xf>
    <xf numFmtId="0" fontId="20" fillId="0" borderId="0" xfId="0" applyFont="1"/>
    <xf numFmtId="0" fontId="19" fillId="0" borderId="0" xfId="1" applyNumberFormat="1" applyFont="1" applyAlignment="1">
      <alignment horizontal="left" vertical="center"/>
    </xf>
    <xf numFmtId="0" fontId="44" fillId="0" borderId="0" xfId="1" applyNumberFormat="1" applyFont="1" applyAlignment="1">
      <alignment vertical="center"/>
    </xf>
    <xf numFmtId="0" fontId="16" fillId="0" borderId="0" xfId="2" applyNumberFormat="1" applyFont="1" applyBorder="1" applyAlignment="1">
      <alignment horizontal="left" vertical="center"/>
    </xf>
    <xf numFmtId="0" fontId="44" fillId="0" borderId="0" xfId="2" applyNumberFormat="1" applyFont="1" applyBorder="1" applyAlignment="1">
      <alignment vertical="center"/>
    </xf>
    <xf numFmtId="0" fontId="46" fillId="0" borderId="0" xfId="2" applyNumberFormat="1" applyFont="1" applyBorder="1" applyAlignment="1">
      <alignment horizontal="right" vertical="center"/>
    </xf>
    <xf numFmtId="1" fontId="46" fillId="0" borderId="0" xfId="2" applyNumberFormat="1" applyFont="1" applyBorder="1" applyAlignment="1">
      <alignment horizontal="center" vertical="center"/>
    </xf>
    <xf numFmtId="2" fontId="46" fillId="0" borderId="0" xfId="2" applyNumberFormat="1" applyFont="1" applyBorder="1" applyAlignment="1">
      <alignment horizontal="center" vertical="center"/>
    </xf>
    <xf numFmtId="166" fontId="16" fillId="0" borderId="0" xfId="2" applyNumberFormat="1" applyFont="1" applyBorder="1" applyAlignment="1">
      <alignment vertical="center"/>
    </xf>
    <xf numFmtId="2" fontId="16" fillId="0" borderId="0" xfId="2" applyNumberFormat="1" applyFont="1" applyBorder="1" applyAlignment="1">
      <alignment horizontal="center" vertical="center"/>
    </xf>
    <xf numFmtId="0" fontId="16" fillId="0" borderId="0" xfId="0" applyFont="1" applyBorder="1" applyAlignment="1">
      <alignment vertical="center" shrinkToFit="1"/>
    </xf>
    <xf numFmtId="0" fontId="46" fillId="0" borderId="0" xfId="2" applyFont="1" applyAlignment="1">
      <alignment vertical="center"/>
    </xf>
    <xf numFmtId="0" fontId="46" fillId="0" borderId="0" xfId="0" quotePrefix="1" applyFont="1" applyBorder="1" applyAlignment="1">
      <alignment vertical="center"/>
    </xf>
    <xf numFmtId="1" fontId="16" fillId="0" borderId="4" xfId="2" applyNumberFormat="1" applyFont="1" applyBorder="1" applyAlignment="1">
      <alignment vertical="center"/>
    </xf>
    <xf numFmtId="0" fontId="34" fillId="0" borderId="0" xfId="18" applyFont="1" applyFill="1" applyBorder="1" applyAlignment="1" applyProtection="1">
      <alignment vertical="center"/>
      <protection locked="0"/>
    </xf>
    <xf numFmtId="0" fontId="35" fillId="0" borderId="0" xfId="18" applyFont="1" applyFill="1" applyBorder="1" applyAlignment="1" applyProtection="1">
      <alignment vertical="center"/>
      <protection locked="0"/>
    </xf>
    <xf numFmtId="175" fontId="37" fillId="0" borderId="0" xfId="18" applyNumberFormat="1" applyFont="1" applyFill="1" applyBorder="1" applyAlignment="1" applyProtection="1">
      <alignment vertical="center"/>
      <protection locked="0"/>
    </xf>
    <xf numFmtId="1" fontId="27" fillId="0" borderId="0" xfId="18" applyNumberFormat="1" applyFont="1" applyFill="1" applyBorder="1" applyAlignment="1" applyProtection="1">
      <alignment horizontal="right" vertical="center"/>
      <protection locked="0"/>
    </xf>
    <xf numFmtId="1" fontId="27" fillId="0" borderId="0" xfId="18" applyNumberFormat="1" applyFont="1" applyFill="1" applyBorder="1" applyAlignment="1" applyProtection="1">
      <alignment horizontal="center" vertical="center"/>
      <protection locked="0"/>
    </xf>
    <xf numFmtId="0" fontId="27" fillId="0" borderId="0" xfId="18" applyFont="1" applyFill="1" applyBorder="1" applyAlignment="1" applyProtection="1">
      <alignment horizontal="right" vertical="center"/>
      <protection locked="0"/>
    </xf>
    <xf numFmtId="0" fontId="27" fillId="0" borderId="0" xfId="18" applyFont="1" applyFill="1" applyBorder="1" applyAlignment="1" applyProtection="1">
      <alignment horizontal="center" vertical="center"/>
      <protection locked="0"/>
    </xf>
    <xf numFmtId="0" fontId="27" fillId="0" borderId="0" xfId="18" applyFont="1" applyFill="1" applyBorder="1" applyAlignment="1" applyProtection="1">
      <alignment horizontal="left" vertical="center"/>
      <protection locked="0"/>
    </xf>
    <xf numFmtId="167" fontId="39" fillId="8" borderId="13" xfId="18" applyNumberFormat="1" applyFont="1" applyFill="1" applyBorder="1" applyAlignment="1" applyProtection="1">
      <alignment horizontal="center" vertical="center"/>
      <protection locked="0"/>
    </xf>
    <xf numFmtId="0" fontId="20" fillId="0" borderId="3" xfId="16" applyFont="1" applyFill="1" applyBorder="1" applyAlignment="1">
      <alignment horizontal="center" vertical="center"/>
    </xf>
    <xf numFmtId="0" fontId="16" fillId="0" borderId="5" xfId="16" applyFont="1" applyBorder="1" applyAlignment="1">
      <alignment horizontal="center" vertical="center" wrapText="1"/>
    </xf>
    <xf numFmtId="0" fontId="16" fillId="0" borderId="4" xfId="16" applyFont="1" applyBorder="1" applyAlignment="1">
      <alignment horizontal="center" vertical="center"/>
    </xf>
    <xf numFmtId="0" fontId="16" fillId="0" borderId="6" xfId="16" applyFont="1" applyBorder="1" applyAlignment="1">
      <alignment horizontal="center" vertical="center"/>
    </xf>
    <xf numFmtId="0" fontId="16" fillId="0" borderId="7" xfId="16" applyFont="1" applyBorder="1" applyAlignment="1">
      <alignment horizontal="center" vertical="center"/>
    </xf>
    <xf numFmtId="0" fontId="16" fillId="0" borderId="1" xfId="16" applyFont="1" applyBorder="1" applyAlignment="1">
      <alignment horizontal="center" vertical="center"/>
    </xf>
    <xf numFmtId="0" fontId="16" fillId="0" borderId="8" xfId="16" applyFont="1" applyBorder="1" applyAlignment="1">
      <alignment horizontal="center" vertical="center"/>
    </xf>
    <xf numFmtId="0" fontId="20" fillId="0" borderId="5" xfId="16" applyFont="1" applyFill="1" applyBorder="1" applyAlignment="1">
      <alignment horizontal="center" vertical="center" wrapText="1"/>
    </xf>
    <xf numFmtId="0" fontId="20" fillId="0" borderId="4" xfId="16" applyFont="1" applyFill="1" applyBorder="1" applyAlignment="1">
      <alignment horizontal="center" vertical="center" wrapText="1"/>
    </xf>
    <xf numFmtId="0" fontId="20" fillId="0" borderId="7" xfId="16" applyFont="1" applyFill="1" applyBorder="1" applyAlignment="1">
      <alignment horizontal="center" vertical="center" wrapText="1"/>
    </xf>
    <xf numFmtId="0" fontId="20" fillId="0" borderId="1" xfId="16" applyFont="1" applyFill="1" applyBorder="1" applyAlignment="1">
      <alignment horizontal="center" vertical="center" wrapText="1"/>
    </xf>
    <xf numFmtId="0" fontId="12" fillId="0" borderId="0" xfId="1" quotePrefix="1" applyFont="1" applyBorder="1" applyAlignment="1">
      <alignment horizontal="center" vertical="center" shrinkToFit="1"/>
    </xf>
    <xf numFmtId="0" fontId="64" fillId="0" borderId="0" xfId="1" applyFont="1" applyAlignment="1">
      <alignment horizontal="center" vertical="center"/>
    </xf>
    <xf numFmtId="0" fontId="66" fillId="0" borderId="0" xfId="2" applyFont="1" applyBorder="1" applyAlignment="1">
      <alignment horizontal="left" vertical="center"/>
    </xf>
    <xf numFmtId="0" fontId="66" fillId="0" borderId="0" xfId="2" quotePrefix="1" applyFont="1" applyBorder="1" applyAlignment="1">
      <alignment horizontal="left" vertical="center"/>
    </xf>
    <xf numFmtId="1" fontId="66" fillId="0" borderId="0" xfId="2" quotePrefix="1" applyNumberFormat="1" applyFont="1" applyBorder="1" applyAlignment="1">
      <alignment horizontal="left" vertical="center"/>
    </xf>
    <xf numFmtId="1" fontId="66" fillId="0" borderId="0" xfId="2" applyNumberFormat="1" applyFont="1" applyBorder="1" applyAlignment="1">
      <alignment horizontal="left" vertical="center"/>
    </xf>
    <xf numFmtId="176" fontId="66" fillId="0" borderId="0" xfId="2" quotePrefix="1" applyNumberFormat="1" applyFont="1" applyBorder="1" applyAlignment="1">
      <alignment horizontal="left" vertical="center"/>
    </xf>
    <xf numFmtId="176" fontId="66" fillId="0" borderId="0" xfId="2" applyNumberFormat="1" applyFont="1" applyBorder="1" applyAlignment="1">
      <alignment horizontal="left" vertical="center"/>
    </xf>
    <xf numFmtId="177" fontId="66" fillId="0" borderId="0" xfId="1" applyNumberFormat="1" applyFont="1" applyAlignment="1">
      <alignment horizontal="left" vertical="center"/>
    </xf>
    <xf numFmtId="0" fontId="66" fillId="0" borderId="0" xfId="1" applyFont="1" applyBorder="1" applyAlignment="1">
      <alignment horizontal="center" vertical="center"/>
    </xf>
    <xf numFmtId="0" fontId="66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70" fillId="0" borderId="0" xfId="1" applyFont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2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3" xfId="1" applyFont="1" applyBorder="1" applyAlignment="1">
      <alignment horizontal="center" vertical="center"/>
    </xf>
    <xf numFmtId="14" fontId="16" fillId="0" borderId="13" xfId="1" applyNumberFormat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16" fillId="0" borderId="1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6" fillId="0" borderId="13" xfId="1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178" fontId="16" fillId="0" borderId="13" xfId="17" quotePrefix="1" applyNumberFormat="1" applyFont="1" applyFill="1" applyBorder="1" applyAlignment="1">
      <alignment horizontal="center" vertical="center"/>
    </xf>
    <xf numFmtId="178" fontId="16" fillId="0" borderId="2" xfId="17" quotePrefix="1" applyNumberFormat="1" applyFont="1" applyFill="1" applyBorder="1" applyAlignment="1">
      <alignment horizontal="center" vertical="center"/>
    </xf>
    <xf numFmtId="178" fontId="16" fillId="0" borderId="14" xfId="17" quotePrefix="1" applyNumberFormat="1" applyFont="1" applyFill="1" applyBorder="1" applyAlignment="1">
      <alignment horizontal="center" vertical="center"/>
    </xf>
    <xf numFmtId="165" fontId="2" fillId="0" borderId="0" xfId="1" applyNumberFormat="1" applyFont="1" applyBorder="1" applyAlignment="1">
      <alignment horizontal="left" vertical="center"/>
    </xf>
    <xf numFmtId="0" fontId="44" fillId="0" borderId="0" xfId="1" applyFont="1" applyBorder="1" applyAlignment="1">
      <alignment horizontal="right" vertical="center"/>
    </xf>
    <xf numFmtId="0" fontId="16" fillId="0" borderId="3" xfId="1" applyFont="1" applyBorder="1" applyAlignment="1">
      <alignment horizontal="center" vertical="center"/>
    </xf>
    <xf numFmtId="0" fontId="16" fillId="0" borderId="3" xfId="17" quotePrefix="1" applyFont="1" applyFill="1" applyBorder="1" applyAlignment="1">
      <alignment horizontal="center" vertical="center"/>
    </xf>
    <xf numFmtId="0" fontId="16" fillId="0" borderId="13" xfId="17" quotePrefix="1" applyFont="1" applyFill="1" applyBorder="1" applyAlignment="1">
      <alignment horizontal="center" vertical="center"/>
    </xf>
    <xf numFmtId="0" fontId="16" fillId="0" borderId="2" xfId="17" quotePrefix="1" applyFont="1" applyFill="1" applyBorder="1" applyAlignment="1">
      <alignment horizontal="center" vertical="center"/>
    </xf>
    <xf numFmtId="0" fontId="16" fillId="0" borderId="14" xfId="17" quotePrefix="1" applyFont="1" applyFill="1" applyBorder="1" applyAlignment="1">
      <alignment horizontal="center" vertical="center"/>
    </xf>
    <xf numFmtId="0" fontId="20" fillId="6" borderId="13" xfId="17" applyFont="1" applyFill="1" applyBorder="1" applyAlignment="1">
      <alignment horizontal="center" vertical="center"/>
    </xf>
    <xf numFmtId="0" fontId="20" fillId="6" borderId="2" xfId="17" applyFont="1" applyFill="1" applyBorder="1" applyAlignment="1">
      <alignment horizontal="center" vertical="center"/>
    </xf>
    <xf numFmtId="0" fontId="20" fillId="6" borderId="14" xfId="17" applyFont="1" applyFill="1" applyBorder="1" applyAlignment="1">
      <alignment horizontal="center" vertical="center"/>
    </xf>
    <xf numFmtId="0" fontId="22" fillId="0" borderId="0" xfId="2" applyNumberFormat="1" applyFont="1" applyBorder="1" applyAlignment="1">
      <alignment horizontal="center" vertical="center"/>
    </xf>
    <xf numFmtId="0" fontId="16" fillId="0" borderId="5" xfId="2" applyNumberFormat="1" applyFont="1" applyBorder="1" applyAlignment="1">
      <alignment horizontal="center" vertical="center" wrapText="1"/>
    </xf>
    <xf numFmtId="0" fontId="16" fillId="0" borderId="4" xfId="2" applyNumberFormat="1" applyFont="1" applyBorder="1" applyAlignment="1">
      <alignment horizontal="center" vertical="center"/>
    </xf>
    <xf numFmtId="0" fontId="16" fillId="0" borderId="6" xfId="2" applyNumberFormat="1" applyFont="1" applyBorder="1" applyAlignment="1">
      <alignment horizontal="center" vertical="center"/>
    </xf>
    <xf numFmtId="0" fontId="16" fillId="0" borderId="7" xfId="2" applyNumberFormat="1" applyFont="1" applyBorder="1" applyAlignment="1">
      <alignment horizontal="center" vertical="center"/>
    </xf>
    <xf numFmtId="0" fontId="16" fillId="0" borderId="1" xfId="2" applyNumberFormat="1" applyFont="1" applyBorder="1" applyAlignment="1">
      <alignment horizontal="center" vertical="center"/>
    </xf>
    <xf numFmtId="0" fontId="16" fillId="0" borderId="8" xfId="2" applyNumberFormat="1" applyFont="1" applyBorder="1" applyAlignment="1">
      <alignment horizontal="center" vertical="center"/>
    </xf>
    <xf numFmtId="0" fontId="16" fillId="0" borderId="5" xfId="2" applyNumberFormat="1" applyFont="1" applyBorder="1" applyAlignment="1">
      <alignment horizontal="center" vertical="center"/>
    </xf>
    <xf numFmtId="0" fontId="16" fillId="0" borderId="4" xfId="2" applyNumberFormat="1" applyFont="1" applyBorder="1" applyAlignment="1">
      <alignment horizontal="center" vertical="center" wrapText="1"/>
    </xf>
    <xf numFmtId="0" fontId="16" fillId="0" borderId="6" xfId="2" applyNumberFormat="1" applyFont="1" applyBorder="1" applyAlignment="1">
      <alignment horizontal="center" vertical="center" wrapText="1"/>
    </xf>
    <xf numFmtId="0" fontId="16" fillId="0" borderId="7" xfId="2" applyNumberFormat="1" applyFont="1" applyBorder="1" applyAlignment="1">
      <alignment horizontal="center" vertical="center" wrapText="1"/>
    </xf>
    <xf numFmtId="0" fontId="16" fillId="0" borderId="1" xfId="2" applyNumberFormat="1" applyFont="1" applyBorder="1" applyAlignment="1">
      <alignment horizontal="center" vertical="center" wrapText="1"/>
    </xf>
    <xf numFmtId="0" fontId="16" fillId="0" borderId="8" xfId="2" applyNumberFormat="1" applyFont="1" applyBorder="1" applyAlignment="1">
      <alignment horizontal="center" vertical="center" wrapText="1"/>
    </xf>
    <xf numFmtId="0" fontId="20" fillId="0" borderId="12" xfId="16" applyFont="1" applyFill="1" applyBorder="1" applyAlignment="1">
      <alignment horizontal="center" vertical="center"/>
    </xf>
    <xf numFmtId="1" fontId="16" fillId="0" borderId="5" xfId="2" applyNumberFormat="1" applyFont="1" applyBorder="1" applyAlignment="1">
      <alignment horizontal="center" vertical="center"/>
    </xf>
    <xf numFmtId="1" fontId="16" fillId="0" borderId="4" xfId="2" applyNumberFormat="1" applyFont="1" applyBorder="1" applyAlignment="1">
      <alignment horizontal="center" vertical="center"/>
    </xf>
    <xf numFmtId="1" fontId="16" fillId="0" borderId="6" xfId="2" applyNumberFormat="1" applyFont="1" applyBorder="1" applyAlignment="1">
      <alignment horizontal="center" vertical="center"/>
    </xf>
    <xf numFmtId="1" fontId="16" fillId="0" borderId="9" xfId="2" applyNumberFormat="1" applyFont="1" applyBorder="1" applyAlignment="1">
      <alignment horizontal="center" vertical="center"/>
    </xf>
    <xf numFmtId="1" fontId="16" fillId="0" borderId="0" xfId="2" applyNumberFormat="1" applyFont="1" applyBorder="1" applyAlignment="1">
      <alignment horizontal="center" vertical="center"/>
    </xf>
    <xf numFmtId="1" fontId="16" fillId="0" borderId="10" xfId="2" applyNumberFormat="1" applyFont="1" applyBorder="1" applyAlignment="1">
      <alignment horizontal="center" vertical="center"/>
    </xf>
    <xf numFmtId="1" fontId="16" fillId="0" borderId="7" xfId="2" applyNumberFormat="1" applyFont="1" applyBorder="1" applyAlignment="1">
      <alignment horizontal="center" vertical="center"/>
    </xf>
    <xf numFmtId="1" fontId="16" fillId="0" borderId="1" xfId="2" applyNumberFormat="1" applyFont="1" applyBorder="1" applyAlignment="1">
      <alignment horizontal="center" vertical="center"/>
    </xf>
    <xf numFmtId="1" fontId="16" fillId="0" borderId="8" xfId="2" applyNumberFormat="1" applyFont="1" applyBorder="1" applyAlignment="1">
      <alignment horizontal="center" vertical="center"/>
    </xf>
    <xf numFmtId="172" fontId="16" fillId="0" borderId="15" xfId="2" applyNumberFormat="1" applyFont="1" applyBorder="1" applyAlignment="1">
      <alignment horizontal="center" vertical="center"/>
    </xf>
    <xf numFmtId="0" fontId="20" fillId="0" borderId="15" xfId="16" applyFont="1" applyFill="1" applyBorder="1" applyAlignment="1">
      <alignment horizontal="center" vertical="center"/>
    </xf>
    <xf numFmtId="172" fontId="16" fillId="0" borderId="11" xfId="2" applyNumberFormat="1" applyFont="1" applyBorder="1" applyAlignment="1">
      <alignment horizontal="center" vertical="center"/>
    </xf>
    <xf numFmtId="172" fontId="16" fillId="0" borderId="12" xfId="2" applyNumberFormat="1" applyFont="1" applyBorder="1" applyAlignment="1">
      <alignment horizontal="center" vertical="center"/>
    </xf>
    <xf numFmtId="172" fontId="16" fillId="0" borderId="0" xfId="2" applyNumberFormat="1" applyFont="1" applyBorder="1" applyAlignment="1">
      <alignment horizontal="center" vertical="center"/>
    </xf>
    <xf numFmtId="0" fontId="16" fillId="0" borderId="0" xfId="0" quotePrefix="1" applyFont="1" applyBorder="1" applyAlignment="1">
      <alignment horizontal="center" vertical="center"/>
    </xf>
    <xf numFmtId="0" fontId="20" fillId="0" borderId="11" xfId="16" applyFont="1" applyFill="1" applyBorder="1" applyAlignment="1">
      <alignment horizontal="center" vertical="center"/>
    </xf>
    <xf numFmtId="0" fontId="27" fillId="9" borderId="13" xfId="0" applyFont="1" applyFill="1" applyBorder="1" applyAlignment="1">
      <alignment horizontal="center" vertical="center"/>
    </xf>
    <xf numFmtId="0" fontId="27" fillId="9" borderId="14" xfId="0" applyFont="1" applyFill="1" applyBorder="1" applyAlignment="1">
      <alignment horizontal="center" vertical="center"/>
    </xf>
    <xf numFmtId="1" fontId="27" fillId="6" borderId="3" xfId="0" applyNumberFormat="1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 wrapText="1"/>
    </xf>
    <xf numFmtId="0" fontId="31" fillId="2" borderId="0" xfId="0" applyFont="1" applyFill="1" applyAlignment="1">
      <alignment horizontal="center" vertical="center"/>
    </xf>
    <xf numFmtId="0" fontId="24" fillId="7" borderId="5" xfId="0" applyFont="1" applyFill="1" applyBorder="1" applyAlignment="1">
      <alignment horizontal="center" vertical="center"/>
    </xf>
    <xf numFmtId="0" fontId="24" fillId="7" borderId="6" xfId="0" applyFont="1" applyFill="1" applyBorder="1" applyAlignment="1">
      <alignment horizontal="center" vertical="center"/>
    </xf>
    <xf numFmtId="0" fontId="27" fillId="7" borderId="5" xfId="0" applyFont="1" applyFill="1" applyBorder="1" applyAlignment="1">
      <alignment horizontal="center" vertical="center"/>
    </xf>
    <xf numFmtId="0" fontId="27" fillId="7" borderId="6" xfId="0" applyFont="1" applyFill="1" applyBorder="1" applyAlignment="1">
      <alignment horizontal="center" vertical="center"/>
    </xf>
    <xf numFmtId="0" fontId="27" fillId="7" borderId="5" xfId="9" applyFont="1" applyFill="1" applyBorder="1" applyAlignment="1">
      <alignment horizontal="center" vertical="center"/>
    </xf>
    <xf numFmtId="0" fontId="27" fillId="7" borderId="6" xfId="9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36" fillId="12" borderId="13" xfId="18" applyFont="1" applyFill="1" applyBorder="1" applyAlignment="1" applyProtection="1">
      <alignment horizontal="center" vertical="center"/>
      <protection locked="0"/>
    </xf>
    <xf numFmtId="0" fontId="36" fillId="12" borderId="2" xfId="18" applyFont="1" applyFill="1" applyBorder="1" applyAlignment="1" applyProtection="1">
      <alignment horizontal="center" vertical="center"/>
      <protection locked="0"/>
    </xf>
    <xf numFmtId="0" fontId="36" fillId="12" borderId="14" xfId="18" applyFont="1" applyFill="1" applyBorder="1" applyAlignment="1" applyProtection="1">
      <alignment horizontal="center" vertical="center"/>
      <protection locked="0"/>
    </xf>
    <xf numFmtId="0" fontId="32" fillId="13" borderId="13" xfId="18" applyFont="1" applyFill="1" applyBorder="1" applyAlignment="1" applyProtection="1">
      <alignment horizontal="center" vertical="center"/>
      <protection locked="0"/>
    </xf>
    <xf numFmtId="0" fontId="32" fillId="13" borderId="14" xfId="18" applyFont="1" applyFill="1" applyBorder="1" applyAlignment="1" applyProtection="1">
      <alignment horizontal="center" vertical="center"/>
      <protection locked="0"/>
    </xf>
    <xf numFmtId="175" fontId="38" fillId="13" borderId="13" xfId="18" applyNumberFormat="1" applyFont="1" applyFill="1" applyBorder="1" applyAlignment="1" applyProtection="1">
      <alignment horizontal="center" vertical="center"/>
      <protection locked="0"/>
    </xf>
    <xf numFmtId="175" fontId="38" fillId="13" borderId="2" xfId="18" applyNumberFormat="1" applyFont="1" applyFill="1" applyBorder="1" applyAlignment="1" applyProtection="1">
      <alignment horizontal="center" vertical="center"/>
      <protection locked="0"/>
    </xf>
    <xf numFmtId="175" fontId="38" fillId="13" borderId="14" xfId="18" applyNumberFormat="1" applyFont="1" applyFill="1" applyBorder="1" applyAlignment="1" applyProtection="1">
      <alignment horizontal="center" vertical="center"/>
      <protection locked="0"/>
    </xf>
    <xf numFmtId="0" fontId="34" fillId="11" borderId="13" xfId="18" applyFont="1" applyFill="1" applyBorder="1" applyAlignment="1" applyProtection="1">
      <alignment horizontal="center" vertical="center"/>
      <protection locked="0"/>
    </xf>
    <xf numFmtId="0" fontId="34" fillId="11" borderId="2" xfId="18" applyFont="1" applyFill="1" applyBorder="1" applyAlignment="1" applyProtection="1">
      <alignment horizontal="center" vertical="center"/>
      <protection locked="0"/>
    </xf>
    <xf numFmtId="0" fontId="34" fillId="11" borderId="14" xfId="18" applyFont="1" applyFill="1" applyBorder="1" applyAlignment="1" applyProtection="1">
      <alignment horizontal="center" vertical="center"/>
      <protection locked="0"/>
    </xf>
    <xf numFmtId="0" fontId="72" fillId="4" borderId="0" xfId="16" applyFont="1" applyFill="1" applyBorder="1" applyAlignment="1">
      <alignment horizontal="center" vertical="center"/>
    </xf>
    <xf numFmtId="0" fontId="73" fillId="0" borderId="0" xfId="16" applyFont="1" applyFill="1" applyAlignment="1"/>
    <xf numFmtId="0" fontId="73" fillId="0" borderId="0" xfId="16" applyFont="1" applyFill="1" applyAlignment="1">
      <alignment vertical="center"/>
    </xf>
    <xf numFmtId="0" fontId="73" fillId="0" borderId="1" xfId="16" applyFont="1" applyFill="1" applyBorder="1" applyAlignment="1">
      <alignment horizontal="center"/>
    </xf>
    <xf numFmtId="0" fontId="73" fillId="0" borderId="0" xfId="16" applyFont="1" applyFill="1" applyBorder="1" applyAlignment="1"/>
    <xf numFmtId="0" fontId="73" fillId="0" borderId="1" xfId="16" applyFont="1" applyFill="1" applyBorder="1" applyAlignment="1">
      <alignment horizontal="center"/>
    </xf>
    <xf numFmtId="0" fontId="73" fillId="0" borderId="0" xfId="16" applyFont="1" applyFill="1" applyBorder="1" applyAlignment="1">
      <alignment horizontal="center"/>
    </xf>
    <xf numFmtId="176" fontId="73" fillId="0" borderId="2" xfId="16" applyNumberFormat="1" applyFont="1" applyFill="1" applyBorder="1" applyAlignment="1">
      <alignment horizontal="center"/>
    </xf>
    <xf numFmtId="168" fontId="73" fillId="0" borderId="0" xfId="16" applyNumberFormat="1" applyFont="1" applyFill="1" applyBorder="1" applyAlignment="1"/>
    <xf numFmtId="176" fontId="73" fillId="0" borderId="1" xfId="16" applyNumberFormat="1" applyFont="1" applyFill="1" applyBorder="1" applyAlignment="1">
      <alignment horizontal="left"/>
    </xf>
    <xf numFmtId="176" fontId="73" fillId="0" borderId="0" xfId="16" applyNumberFormat="1" applyFont="1" applyFill="1" applyBorder="1" applyAlignment="1"/>
    <xf numFmtId="0" fontId="73" fillId="5" borderId="0" xfId="16" applyFont="1" applyFill="1" applyBorder="1" applyAlignment="1">
      <alignment horizontal="center" vertical="center"/>
    </xf>
    <xf numFmtId="0" fontId="73" fillId="0" borderId="1" xfId="16" applyFont="1" applyFill="1" applyBorder="1" applyAlignment="1"/>
    <xf numFmtId="0" fontId="74" fillId="0" borderId="0" xfId="16" applyFont="1" applyFill="1" applyAlignment="1">
      <alignment horizontal="center"/>
    </xf>
    <xf numFmtId="0" fontId="73" fillId="0" borderId="0" xfId="16" applyFont="1" applyFill="1" applyAlignment="1">
      <alignment horizontal="left"/>
    </xf>
    <xf numFmtId="167" fontId="76" fillId="6" borderId="0" xfId="0" applyNumberFormat="1" applyFont="1" applyFill="1" applyBorder="1" applyAlignment="1">
      <alignment vertical="center"/>
    </xf>
    <xf numFmtId="0" fontId="77" fillId="18" borderId="0" xfId="16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horizontal="left"/>
    </xf>
    <xf numFmtId="0" fontId="73" fillId="0" borderId="0" xfId="0" applyFont="1" applyFill="1" applyAlignment="1">
      <alignment horizontal="left"/>
    </xf>
    <xf numFmtId="0" fontId="73" fillId="0" borderId="1" xfId="0" applyFont="1" applyFill="1" applyBorder="1" applyAlignment="1">
      <alignment horizontal="left"/>
    </xf>
    <xf numFmtId="167" fontId="76" fillId="6" borderId="0" xfId="0" applyNumberFormat="1" applyFont="1" applyFill="1" applyBorder="1" applyAlignment="1">
      <alignment horizontal="left"/>
    </xf>
    <xf numFmtId="0" fontId="73" fillId="0" borderId="2" xfId="0" applyFont="1" applyFill="1" applyBorder="1" applyAlignment="1">
      <alignment horizontal="left"/>
    </xf>
    <xf numFmtId="0" fontId="73" fillId="0" borderId="4" xfId="0" applyFont="1" applyFill="1" applyBorder="1" applyAlignment="1">
      <alignment horizontal="left"/>
    </xf>
    <xf numFmtId="0" fontId="73" fillId="0" borderId="4" xfId="0" applyFont="1" applyFill="1" applyBorder="1" applyAlignment="1"/>
    <xf numFmtId="0" fontId="73" fillId="0" borderId="0" xfId="0" applyFont="1" applyFill="1" applyBorder="1" applyAlignment="1"/>
    <xf numFmtId="0" fontId="73" fillId="0" borderId="0" xfId="0" applyFont="1" applyFill="1" applyBorder="1" applyAlignment="1">
      <alignment horizontal="center"/>
    </xf>
    <xf numFmtId="0" fontId="73" fillId="0" borderId="1" xfId="0" applyFont="1" applyFill="1" applyBorder="1" applyAlignment="1">
      <alignment horizontal="center"/>
    </xf>
    <xf numFmtId="0" fontId="73" fillId="0" borderId="0" xfId="0" applyFont="1" applyFill="1" applyBorder="1" applyAlignment="1">
      <alignment horizontal="center"/>
    </xf>
    <xf numFmtId="0" fontId="73" fillId="0" borderId="0" xfId="0" applyFont="1" applyFill="1" applyAlignment="1"/>
    <xf numFmtId="0" fontId="73" fillId="0" borderId="0" xfId="0" applyFont="1" applyFill="1" applyAlignment="1">
      <alignment vertical="center"/>
    </xf>
    <xf numFmtId="0" fontId="76" fillId="0" borderId="0" xfId="0" applyFont="1" applyBorder="1" applyAlignment="1">
      <alignment horizontal="center"/>
    </xf>
    <xf numFmtId="0" fontId="73" fillId="0" borderId="1" xfId="0" applyFont="1" applyFill="1" applyBorder="1" applyAlignment="1"/>
    <xf numFmtId="0" fontId="73" fillId="0" borderId="0" xfId="0" applyFont="1" applyFill="1" applyBorder="1" applyAlignment="1">
      <alignment horizontal="right" vertical="center"/>
    </xf>
    <xf numFmtId="0" fontId="73" fillId="0" borderId="0" xfId="0" applyFont="1" applyFill="1" applyBorder="1" applyAlignment="1">
      <alignment horizontal="left" vertical="center"/>
    </xf>
    <xf numFmtId="0" fontId="73" fillId="0" borderId="0" xfId="0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vertical="center"/>
    </xf>
    <xf numFmtId="0" fontId="76" fillId="0" borderId="0" xfId="0" applyFont="1" applyBorder="1" applyAlignment="1">
      <alignment vertical="center"/>
    </xf>
    <xf numFmtId="0" fontId="76" fillId="0" borderId="1" xfId="0" applyFont="1" applyBorder="1" applyAlignment="1">
      <alignment horizontal="center" vertical="center"/>
    </xf>
    <xf numFmtId="0" fontId="73" fillId="0" borderId="1" xfId="0" applyFont="1" applyFill="1" applyBorder="1" applyAlignment="1">
      <alignment horizontal="center" vertical="center"/>
    </xf>
    <xf numFmtId="0" fontId="73" fillId="0" borderId="0" xfId="0" applyFont="1" applyFill="1" applyAlignment="1">
      <alignment horizontal="left" vertical="center"/>
    </xf>
    <xf numFmtId="0" fontId="73" fillId="0" borderId="0" xfId="16" applyFont="1" applyFill="1" applyAlignment="1">
      <alignment horizontal="left" vertical="center"/>
    </xf>
    <xf numFmtId="0" fontId="73" fillId="0" borderId="0" xfId="16" applyFont="1" applyFill="1" applyBorder="1" applyAlignment="1">
      <alignment horizontal="center" vertical="center"/>
    </xf>
    <xf numFmtId="0" fontId="73" fillId="0" borderId="0" xfId="16" applyFont="1" applyFill="1" applyAlignment="1">
      <alignment horizontal="right" vertical="center"/>
    </xf>
    <xf numFmtId="0" fontId="73" fillId="0" borderId="0" xfId="16" applyFont="1" applyFill="1" applyBorder="1" applyAlignment="1">
      <alignment horizontal="right" vertical="center"/>
    </xf>
    <xf numFmtId="0" fontId="73" fillId="0" borderId="0" xfId="16" applyFont="1" applyFill="1" applyBorder="1" applyAlignment="1">
      <alignment vertical="center"/>
    </xf>
    <xf numFmtId="0" fontId="73" fillId="0" borderId="0" xfId="16" applyFont="1" applyFill="1" applyAlignment="1">
      <alignment horizontal="center" vertical="center"/>
    </xf>
    <xf numFmtId="0" fontId="78" fillId="0" borderId="0" xfId="16" applyFont="1" applyFill="1" applyAlignment="1">
      <alignment vertical="top"/>
    </xf>
    <xf numFmtId="0" fontId="76" fillId="0" borderId="5" xfId="16" applyFont="1" applyBorder="1" applyAlignment="1">
      <alignment horizontal="center" vertical="center" wrapText="1"/>
    </xf>
    <xf numFmtId="0" fontId="76" fillId="0" borderId="4" xfId="16" applyFont="1" applyBorder="1" applyAlignment="1">
      <alignment horizontal="center" vertical="center"/>
    </xf>
    <xf numFmtId="0" fontId="76" fillId="0" borderId="6" xfId="16" applyFont="1" applyBorder="1" applyAlignment="1">
      <alignment horizontal="center" vertical="center"/>
    </xf>
    <xf numFmtId="0" fontId="73" fillId="0" borderId="5" xfId="16" applyFont="1" applyFill="1" applyBorder="1" applyAlignment="1">
      <alignment horizontal="center" vertical="center" wrapText="1"/>
    </xf>
    <xf numFmtId="0" fontId="73" fillId="0" borderId="4" xfId="16" applyFont="1" applyFill="1" applyBorder="1" applyAlignment="1">
      <alignment horizontal="center" vertical="center" wrapText="1"/>
    </xf>
    <xf numFmtId="0" fontId="73" fillId="0" borderId="3" xfId="16" applyFont="1" applyFill="1" applyBorder="1" applyAlignment="1">
      <alignment horizontal="center" vertical="center"/>
    </xf>
    <xf numFmtId="0" fontId="76" fillId="0" borderId="7" xfId="16" applyFont="1" applyBorder="1" applyAlignment="1">
      <alignment horizontal="center" vertical="center"/>
    </xf>
    <xf numFmtId="0" fontId="76" fillId="0" borderId="1" xfId="16" applyFont="1" applyBorder="1" applyAlignment="1">
      <alignment horizontal="center" vertical="center"/>
    </xf>
    <xf numFmtId="0" fontId="76" fillId="0" borderId="8" xfId="16" applyFont="1" applyBorder="1" applyAlignment="1">
      <alignment horizontal="center" vertical="center"/>
    </xf>
    <xf numFmtId="0" fontId="73" fillId="0" borderId="7" xfId="16" applyFont="1" applyFill="1" applyBorder="1" applyAlignment="1">
      <alignment horizontal="center" vertical="center" wrapText="1"/>
    </xf>
    <xf numFmtId="0" fontId="73" fillId="0" borderId="1" xfId="16" applyFont="1" applyFill="1" applyBorder="1" applyAlignment="1">
      <alignment horizontal="center" vertical="center" wrapText="1"/>
    </xf>
    <xf numFmtId="172" fontId="73" fillId="0" borderId="3" xfId="16" applyNumberFormat="1" applyFont="1" applyFill="1" applyBorder="1" applyAlignment="1">
      <alignment horizontal="center" vertical="center"/>
    </xf>
    <xf numFmtId="171" fontId="79" fillId="0" borderId="3" xfId="16" applyNumberFormat="1" applyFont="1" applyFill="1" applyBorder="1" applyAlignment="1">
      <alignment horizontal="center" vertical="center"/>
    </xf>
    <xf numFmtId="172" fontId="73" fillId="0" borderId="0" xfId="16" applyNumberFormat="1" applyFont="1" applyFill="1" applyBorder="1" applyAlignment="1">
      <alignment horizontal="center" vertical="center"/>
    </xf>
    <xf numFmtId="171" fontId="79" fillId="0" borderId="0" xfId="16" applyNumberFormat="1" applyFont="1" applyFill="1" applyBorder="1" applyAlignment="1">
      <alignment horizontal="center" vertical="center"/>
    </xf>
    <xf numFmtId="172" fontId="73" fillId="0" borderId="3" xfId="16" applyNumberFormat="1" applyFont="1" applyFill="1" applyBorder="1" applyAlignment="1">
      <alignment horizontal="center" vertical="center" wrapText="1"/>
    </xf>
    <xf numFmtId="172" fontId="78" fillId="0" borderId="3" xfId="16" applyNumberFormat="1" applyFont="1" applyFill="1" applyBorder="1" applyAlignment="1">
      <alignment horizontal="center" vertical="center"/>
    </xf>
    <xf numFmtId="171" fontId="80" fillId="0" borderId="5" xfId="16" applyNumberFormat="1" applyFont="1" applyFill="1" applyBorder="1" applyAlignment="1">
      <alignment horizontal="center" vertical="center"/>
    </xf>
    <xf numFmtId="171" fontId="80" fillId="0" borderId="4" xfId="16" applyNumberFormat="1" applyFont="1" applyFill="1" applyBorder="1" applyAlignment="1">
      <alignment horizontal="center" vertical="center"/>
    </xf>
    <xf numFmtId="171" fontId="80" fillId="0" borderId="6" xfId="16" applyNumberFormat="1" applyFont="1" applyFill="1" applyBorder="1" applyAlignment="1">
      <alignment horizontal="center" vertical="center"/>
    </xf>
    <xf numFmtId="171" fontId="80" fillId="0" borderId="9" xfId="16" applyNumberFormat="1" applyFont="1" applyFill="1" applyBorder="1" applyAlignment="1">
      <alignment horizontal="center" vertical="center"/>
    </xf>
    <xf numFmtId="171" fontId="80" fillId="0" borderId="0" xfId="16" applyNumberFormat="1" applyFont="1" applyFill="1" applyBorder="1" applyAlignment="1">
      <alignment horizontal="center" vertical="center"/>
    </xf>
    <xf numFmtId="171" fontId="80" fillId="0" borderId="10" xfId="16" applyNumberFormat="1" applyFont="1" applyFill="1" applyBorder="1" applyAlignment="1">
      <alignment horizontal="center" vertical="center"/>
    </xf>
    <xf numFmtId="171" fontId="80" fillId="0" borderId="7" xfId="16" applyNumberFormat="1" applyFont="1" applyFill="1" applyBorder="1" applyAlignment="1">
      <alignment horizontal="center" vertical="center"/>
    </xf>
    <xf numFmtId="171" fontId="80" fillId="0" borderId="1" xfId="16" applyNumberFormat="1" applyFont="1" applyFill="1" applyBorder="1" applyAlignment="1">
      <alignment horizontal="center" vertical="center"/>
    </xf>
    <xf numFmtId="171" fontId="80" fillId="0" borderId="8" xfId="16" applyNumberFormat="1" applyFont="1" applyFill="1" applyBorder="1" applyAlignment="1">
      <alignment horizontal="center" vertical="center"/>
    </xf>
    <xf numFmtId="0" fontId="73" fillId="0" borderId="0" xfId="16" applyFont="1" applyFill="1" applyBorder="1" applyAlignment="1">
      <alignment vertical="center" wrapText="1"/>
    </xf>
    <xf numFmtId="0" fontId="78" fillId="0" borderId="0" xfId="16" applyFont="1" applyFill="1" applyBorder="1" applyAlignment="1">
      <alignment vertical="center"/>
    </xf>
    <xf numFmtId="0" fontId="73" fillId="11" borderId="0" xfId="16" applyFont="1" applyFill="1" applyBorder="1" applyAlignment="1">
      <alignment vertical="center"/>
    </xf>
    <xf numFmtId="2" fontId="73" fillId="0" borderId="0" xfId="16" applyNumberFormat="1" applyFont="1" applyFill="1" applyBorder="1" applyAlignment="1">
      <alignment vertical="center"/>
    </xf>
    <xf numFmtId="0" fontId="77" fillId="0" borderId="0" xfId="16" applyFont="1" applyFill="1" applyBorder="1" applyAlignment="1">
      <alignment vertical="center"/>
    </xf>
    <xf numFmtId="172" fontId="78" fillId="0" borderId="0" xfId="16" applyNumberFormat="1" applyFont="1" applyFill="1" applyBorder="1" applyAlignment="1">
      <alignment vertical="center"/>
    </xf>
    <xf numFmtId="171" fontId="80" fillId="0" borderId="0" xfId="16" applyNumberFormat="1" applyFont="1" applyFill="1" applyBorder="1" applyAlignment="1">
      <alignment vertical="center"/>
    </xf>
    <xf numFmtId="166" fontId="73" fillId="6" borderId="0" xfId="16" applyNumberFormat="1" applyFont="1" applyFill="1" applyBorder="1" applyAlignment="1">
      <alignment vertical="center"/>
    </xf>
    <xf numFmtId="0" fontId="73" fillId="0" borderId="0" xfId="16" applyNumberFormat="1" applyFont="1" applyFill="1" applyBorder="1" applyAlignment="1">
      <alignment vertical="center"/>
    </xf>
    <xf numFmtId="0" fontId="73" fillId="0" borderId="1" xfId="16" applyNumberFormat="1" applyFont="1" applyFill="1" applyBorder="1" applyAlignment="1">
      <alignment vertical="center"/>
    </xf>
    <xf numFmtId="0" fontId="73" fillId="0" borderId="1" xfId="16" applyFont="1" applyFill="1" applyBorder="1" applyAlignment="1">
      <alignment vertical="center"/>
    </xf>
    <xf numFmtId="0" fontId="81" fillId="0" borderId="0" xfId="1" applyFont="1" applyBorder="1" applyAlignment="1">
      <alignment vertical="center"/>
    </xf>
    <xf numFmtId="0" fontId="81" fillId="0" borderId="0" xfId="0" applyFont="1" applyAlignment="1">
      <alignment vertical="center"/>
    </xf>
    <xf numFmtId="0" fontId="82" fillId="0" borderId="0" xfId="0" applyFont="1"/>
    <xf numFmtId="0" fontId="73" fillId="0" borderId="0" xfId="17" applyFont="1" applyFill="1" applyAlignment="1">
      <alignment vertical="center"/>
    </xf>
    <xf numFmtId="0" fontId="83" fillId="0" borderId="0" xfId="0" applyFont="1"/>
    <xf numFmtId="0" fontId="84" fillId="0" borderId="0" xfId="16" applyFont="1" applyFill="1" applyBorder="1" applyAlignment="1">
      <alignment horizontal="left" vertical="center"/>
    </xf>
    <xf numFmtId="0" fontId="84" fillId="0" borderId="0" xfId="16" applyFont="1" applyFill="1" applyBorder="1" applyAlignment="1">
      <alignment vertical="center"/>
    </xf>
    <xf numFmtId="0" fontId="84" fillId="0" borderId="0" xfId="16" applyFont="1" applyFill="1" applyBorder="1" applyAlignment="1">
      <alignment horizontal="right" vertical="center"/>
    </xf>
    <xf numFmtId="0" fontId="73" fillId="0" borderId="0" xfId="16" applyFont="1" applyFill="1" applyBorder="1" applyAlignment="1">
      <alignment horizontal="left" vertical="center"/>
    </xf>
    <xf numFmtId="0" fontId="84" fillId="0" borderId="0" xfId="16" applyFont="1" applyFill="1" applyBorder="1" applyAlignment="1">
      <alignment horizontal="center" vertical="center"/>
    </xf>
  </cellXfs>
  <cellStyles count="24">
    <cellStyle name="Comma 2" xfId="4"/>
    <cellStyle name="Normal" xfId="0" builtinId="0"/>
    <cellStyle name="Normal - Style1" xfId="21"/>
    <cellStyle name="Normal 2" xfId="2"/>
    <cellStyle name="Normal 2 2" xfId="6"/>
    <cellStyle name="Normal 2 2 6" xfId="7"/>
    <cellStyle name="Normal 2 2 7" xfId="14"/>
    <cellStyle name="Normal 2 2 8" xfId="8"/>
    <cellStyle name="Normal 3" xfId="9"/>
    <cellStyle name="Normal 3 2" xfId="22"/>
    <cellStyle name="Normal 4" xfId="1"/>
    <cellStyle name="Normal 4 2" xfId="10"/>
    <cellStyle name="Normal 4 7" xfId="13"/>
    <cellStyle name="Normal 5" xfId="23"/>
    <cellStyle name="Normal 6" xfId="11"/>
    <cellStyle name="Normal 6 2" xfId="17"/>
    <cellStyle name="Normal 7" xfId="12"/>
    <cellStyle name="Normal 7 2" xfId="20"/>
    <cellStyle name="Normal_Uncertainty Budget" xfId="18"/>
    <cellStyle name="Normal_Uncertainty Budget_Book1" xfId="19"/>
    <cellStyle name="ปกติ 2" xfId="15"/>
    <cellStyle name="ปกติ 2 2" xfId="3"/>
    <cellStyle name="ปกติ 3" xfId="16"/>
    <cellStyle name="ปกติ_Cert.(ตัวอย่าง DMM)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28575</xdr:rowOff>
        </xdr:from>
        <xdr:to>
          <xdr:col>17</xdr:col>
          <xdr:colOff>0</xdr:colOff>
          <xdr:row>4</xdr:row>
          <xdr:rowOff>57150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104775</xdr:rowOff>
        </xdr:from>
        <xdr:to>
          <xdr:col>7</xdr:col>
          <xdr:colOff>0</xdr:colOff>
          <xdr:row>8</xdr:row>
          <xdr:rowOff>47625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</xdr:row>
          <xdr:rowOff>104775</xdr:rowOff>
        </xdr:from>
        <xdr:to>
          <xdr:col>11</xdr:col>
          <xdr:colOff>0</xdr:colOff>
          <xdr:row>8</xdr:row>
          <xdr:rowOff>47625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4191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twoCellAnchor>
    <xdr:from>
      <xdr:col>31</xdr:col>
      <xdr:colOff>171450</xdr:colOff>
      <xdr:row>12</xdr:row>
      <xdr:rowOff>76199</xdr:rowOff>
    </xdr:from>
    <xdr:to>
      <xdr:col>44</xdr:col>
      <xdr:colOff>123825</xdr:colOff>
      <xdr:row>21</xdr:row>
      <xdr:rowOff>104774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3267074"/>
          <a:ext cx="2876550" cy="2257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8_Vernier%20Height%20Gauge%20(up%20to%201000mm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"/>
      <sheetName val="Report"/>
      <sheetName val="Result"/>
      <sheetName val="Uncertainty Budget"/>
      <sheetName val="Cert of STD"/>
    </sheetNames>
    <sheetDataSet>
      <sheetData sheetId="0">
        <row r="2">
          <cell r="O2">
            <v>42495</v>
          </cell>
          <cell r="X2">
            <v>42496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AV211"/>
  <sheetViews>
    <sheetView view="pageBreakPreview" topLeftCell="A18" zoomScaleNormal="100" zoomScaleSheetLayoutView="100" workbookViewId="0">
      <selection activeCell="AB31" sqref="AB31:AE34"/>
    </sheetView>
  </sheetViews>
  <sheetFormatPr defaultColWidth="7.5703125" defaultRowHeight="18.75" customHeight="1"/>
  <cols>
    <col min="1" max="27" width="3.140625" style="362" customWidth="1"/>
    <col min="28" max="30" width="3.140625" style="405" customWidth="1"/>
    <col min="31" max="37" width="3.140625" style="362" customWidth="1"/>
    <col min="38" max="57" width="3.5703125" style="362" customWidth="1"/>
    <col min="58" max="248" width="7.5703125" style="362"/>
    <col min="249" max="249" width="1.5703125" style="362" customWidth="1"/>
    <col min="250" max="253" width="3.5703125" style="362" customWidth="1"/>
    <col min="254" max="257" width="5.42578125" style="362" customWidth="1"/>
    <col min="258" max="273" width="4" style="362" customWidth="1"/>
    <col min="274" max="275" width="3.42578125" style="362" customWidth="1"/>
    <col min="276" max="313" width="3.5703125" style="362" customWidth="1"/>
    <col min="314" max="504" width="7.5703125" style="362"/>
    <col min="505" max="505" width="1.5703125" style="362" customWidth="1"/>
    <col min="506" max="509" width="3.5703125" style="362" customWidth="1"/>
    <col min="510" max="513" width="5.42578125" style="362" customWidth="1"/>
    <col min="514" max="529" width="4" style="362" customWidth="1"/>
    <col min="530" max="531" width="3.42578125" style="362" customWidth="1"/>
    <col min="532" max="569" width="3.5703125" style="362" customWidth="1"/>
    <col min="570" max="760" width="7.5703125" style="362"/>
    <col min="761" max="761" width="1.5703125" style="362" customWidth="1"/>
    <col min="762" max="765" width="3.5703125" style="362" customWidth="1"/>
    <col min="766" max="769" width="5.42578125" style="362" customWidth="1"/>
    <col min="770" max="785" width="4" style="362" customWidth="1"/>
    <col min="786" max="787" width="3.42578125" style="362" customWidth="1"/>
    <col min="788" max="825" width="3.5703125" style="362" customWidth="1"/>
    <col min="826" max="1016" width="7.5703125" style="362"/>
    <col min="1017" max="1017" width="1.5703125" style="362" customWidth="1"/>
    <col min="1018" max="1021" width="3.5703125" style="362" customWidth="1"/>
    <col min="1022" max="1025" width="5.42578125" style="362" customWidth="1"/>
    <col min="1026" max="1041" width="4" style="362" customWidth="1"/>
    <col min="1042" max="1043" width="3.42578125" style="362" customWidth="1"/>
    <col min="1044" max="1081" width="3.5703125" style="362" customWidth="1"/>
    <col min="1082" max="1272" width="7.5703125" style="362"/>
    <col min="1273" max="1273" width="1.5703125" style="362" customWidth="1"/>
    <col min="1274" max="1277" width="3.5703125" style="362" customWidth="1"/>
    <col min="1278" max="1281" width="5.42578125" style="362" customWidth="1"/>
    <col min="1282" max="1297" width="4" style="362" customWidth="1"/>
    <col min="1298" max="1299" width="3.42578125" style="362" customWidth="1"/>
    <col min="1300" max="1337" width="3.5703125" style="362" customWidth="1"/>
    <col min="1338" max="1528" width="7.5703125" style="362"/>
    <col min="1529" max="1529" width="1.5703125" style="362" customWidth="1"/>
    <col min="1530" max="1533" width="3.5703125" style="362" customWidth="1"/>
    <col min="1534" max="1537" width="5.42578125" style="362" customWidth="1"/>
    <col min="1538" max="1553" width="4" style="362" customWidth="1"/>
    <col min="1554" max="1555" width="3.42578125" style="362" customWidth="1"/>
    <col min="1556" max="1593" width="3.5703125" style="362" customWidth="1"/>
    <col min="1594" max="1784" width="7.5703125" style="362"/>
    <col min="1785" max="1785" width="1.5703125" style="362" customWidth="1"/>
    <col min="1786" max="1789" width="3.5703125" style="362" customWidth="1"/>
    <col min="1790" max="1793" width="5.42578125" style="362" customWidth="1"/>
    <col min="1794" max="1809" width="4" style="362" customWidth="1"/>
    <col min="1810" max="1811" width="3.42578125" style="362" customWidth="1"/>
    <col min="1812" max="1849" width="3.5703125" style="362" customWidth="1"/>
    <col min="1850" max="2040" width="7.5703125" style="362"/>
    <col min="2041" max="2041" width="1.5703125" style="362" customWidth="1"/>
    <col min="2042" max="2045" width="3.5703125" style="362" customWidth="1"/>
    <col min="2046" max="2049" width="5.42578125" style="362" customWidth="1"/>
    <col min="2050" max="2065" width="4" style="362" customWidth="1"/>
    <col min="2066" max="2067" width="3.42578125" style="362" customWidth="1"/>
    <col min="2068" max="2105" width="3.5703125" style="362" customWidth="1"/>
    <col min="2106" max="2296" width="7.5703125" style="362"/>
    <col min="2297" max="2297" width="1.5703125" style="362" customWidth="1"/>
    <col min="2298" max="2301" width="3.5703125" style="362" customWidth="1"/>
    <col min="2302" max="2305" width="5.42578125" style="362" customWidth="1"/>
    <col min="2306" max="2321" width="4" style="362" customWidth="1"/>
    <col min="2322" max="2323" width="3.42578125" style="362" customWidth="1"/>
    <col min="2324" max="2361" width="3.5703125" style="362" customWidth="1"/>
    <col min="2362" max="2552" width="7.5703125" style="362"/>
    <col min="2553" max="2553" width="1.5703125" style="362" customWidth="1"/>
    <col min="2554" max="2557" width="3.5703125" style="362" customWidth="1"/>
    <col min="2558" max="2561" width="5.42578125" style="362" customWidth="1"/>
    <col min="2562" max="2577" width="4" style="362" customWidth="1"/>
    <col min="2578" max="2579" width="3.42578125" style="362" customWidth="1"/>
    <col min="2580" max="2617" width="3.5703125" style="362" customWidth="1"/>
    <col min="2618" max="2808" width="7.5703125" style="362"/>
    <col min="2809" max="2809" width="1.5703125" style="362" customWidth="1"/>
    <col min="2810" max="2813" width="3.5703125" style="362" customWidth="1"/>
    <col min="2814" max="2817" width="5.42578125" style="362" customWidth="1"/>
    <col min="2818" max="2833" width="4" style="362" customWidth="1"/>
    <col min="2834" max="2835" width="3.42578125" style="362" customWidth="1"/>
    <col min="2836" max="2873" width="3.5703125" style="362" customWidth="1"/>
    <col min="2874" max="3064" width="7.5703125" style="362"/>
    <col min="3065" max="3065" width="1.5703125" style="362" customWidth="1"/>
    <col min="3066" max="3069" width="3.5703125" style="362" customWidth="1"/>
    <col min="3070" max="3073" width="5.42578125" style="362" customWidth="1"/>
    <col min="3074" max="3089" width="4" style="362" customWidth="1"/>
    <col min="3090" max="3091" width="3.42578125" style="362" customWidth="1"/>
    <col min="3092" max="3129" width="3.5703125" style="362" customWidth="1"/>
    <col min="3130" max="3320" width="7.5703125" style="362"/>
    <col min="3321" max="3321" width="1.5703125" style="362" customWidth="1"/>
    <col min="3322" max="3325" width="3.5703125" style="362" customWidth="1"/>
    <col min="3326" max="3329" width="5.42578125" style="362" customWidth="1"/>
    <col min="3330" max="3345" width="4" style="362" customWidth="1"/>
    <col min="3346" max="3347" width="3.42578125" style="362" customWidth="1"/>
    <col min="3348" max="3385" width="3.5703125" style="362" customWidth="1"/>
    <col min="3386" max="3576" width="7.5703125" style="362"/>
    <col min="3577" max="3577" width="1.5703125" style="362" customWidth="1"/>
    <col min="3578" max="3581" width="3.5703125" style="362" customWidth="1"/>
    <col min="3582" max="3585" width="5.42578125" style="362" customWidth="1"/>
    <col min="3586" max="3601" width="4" style="362" customWidth="1"/>
    <col min="3602" max="3603" width="3.42578125" style="362" customWidth="1"/>
    <col min="3604" max="3641" width="3.5703125" style="362" customWidth="1"/>
    <col min="3642" max="3832" width="7.5703125" style="362"/>
    <col min="3833" max="3833" width="1.5703125" style="362" customWidth="1"/>
    <col min="3834" max="3837" width="3.5703125" style="362" customWidth="1"/>
    <col min="3838" max="3841" width="5.42578125" style="362" customWidth="1"/>
    <col min="3842" max="3857" width="4" style="362" customWidth="1"/>
    <col min="3858" max="3859" width="3.42578125" style="362" customWidth="1"/>
    <col min="3860" max="3897" width="3.5703125" style="362" customWidth="1"/>
    <col min="3898" max="4088" width="7.5703125" style="362"/>
    <col min="4089" max="4089" width="1.5703125" style="362" customWidth="1"/>
    <col min="4090" max="4093" width="3.5703125" style="362" customWidth="1"/>
    <col min="4094" max="4097" width="5.42578125" style="362" customWidth="1"/>
    <col min="4098" max="4113" width="4" style="362" customWidth="1"/>
    <col min="4114" max="4115" width="3.42578125" style="362" customWidth="1"/>
    <col min="4116" max="4153" width="3.5703125" style="362" customWidth="1"/>
    <col min="4154" max="4344" width="7.5703125" style="362"/>
    <col min="4345" max="4345" width="1.5703125" style="362" customWidth="1"/>
    <col min="4346" max="4349" width="3.5703125" style="362" customWidth="1"/>
    <col min="4350" max="4353" width="5.42578125" style="362" customWidth="1"/>
    <col min="4354" max="4369" width="4" style="362" customWidth="1"/>
    <col min="4370" max="4371" width="3.42578125" style="362" customWidth="1"/>
    <col min="4372" max="4409" width="3.5703125" style="362" customWidth="1"/>
    <col min="4410" max="4600" width="7.5703125" style="362"/>
    <col min="4601" max="4601" width="1.5703125" style="362" customWidth="1"/>
    <col min="4602" max="4605" width="3.5703125" style="362" customWidth="1"/>
    <col min="4606" max="4609" width="5.42578125" style="362" customWidth="1"/>
    <col min="4610" max="4625" width="4" style="362" customWidth="1"/>
    <col min="4626" max="4627" width="3.42578125" style="362" customWidth="1"/>
    <col min="4628" max="4665" width="3.5703125" style="362" customWidth="1"/>
    <col min="4666" max="4856" width="7.5703125" style="362"/>
    <col min="4857" max="4857" width="1.5703125" style="362" customWidth="1"/>
    <col min="4858" max="4861" width="3.5703125" style="362" customWidth="1"/>
    <col min="4862" max="4865" width="5.42578125" style="362" customWidth="1"/>
    <col min="4866" max="4881" width="4" style="362" customWidth="1"/>
    <col min="4882" max="4883" width="3.42578125" style="362" customWidth="1"/>
    <col min="4884" max="4921" width="3.5703125" style="362" customWidth="1"/>
    <col min="4922" max="5112" width="7.5703125" style="362"/>
    <col min="5113" max="5113" width="1.5703125" style="362" customWidth="1"/>
    <col min="5114" max="5117" width="3.5703125" style="362" customWidth="1"/>
    <col min="5118" max="5121" width="5.42578125" style="362" customWidth="1"/>
    <col min="5122" max="5137" width="4" style="362" customWidth="1"/>
    <col min="5138" max="5139" width="3.42578125" style="362" customWidth="1"/>
    <col min="5140" max="5177" width="3.5703125" style="362" customWidth="1"/>
    <col min="5178" max="5368" width="7.5703125" style="362"/>
    <col min="5369" max="5369" width="1.5703125" style="362" customWidth="1"/>
    <col min="5370" max="5373" width="3.5703125" style="362" customWidth="1"/>
    <col min="5374" max="5377" width="5.42578125" style="362" customWidth="1"/>
    <col min="5378" max="5393" width="4" style="362" customWidth="1"/>
    <col min="5394" max="5395" width="3.42578125" style="362" customWidth="1"/>
    <col min="5396" max="5433" width="3.5703125" style="362" customWidth="1"/>
    <col min="5434" max="5624" width="7.5703125" style="362"/>
    <col min="5625" max="5625" width="1.5703125" style="362" customWidth="1"/>
    <col min="5626" max="5629" width="3.5703125" style="362" customWidth="1"/>
    <col min="5630" max="5633" width="5.42578125" style="362" customWidth="1"/>
    <col min="5634" max="5649" width="4" style="362" customWidth="1"/>
    <col min="5650" max="5651" width="3.42578125" style="362" customWidth="1"/>
    <col min="5652" max="5689" width="3.5703125" style="362" customWidth="1"/>
    <col min="5690" max="5880" width="7.5703125" style="362"/>
    <col min="5881" max="5881" width="1.5703125" style="362" customWidth="1"/>
    <col min="5882" max="5885" width="3.5703125" style="362" customWidth="1"/>
    <col min="5886" max="5889" width="5.42578125" style="362" customWidth="1"/>
    <col min="5890" max="5905" width="4" style="362" customWidth="1"/>
    <col min="5906" max="5907" width="3.42578125" style="362" customWidth="1"/>
    <col min="5908" max="5945" width="3.5703125" style="362" customWidth="1"/>
    <col min="5946" max="6136" width="7.5703125" style="362"/>
    <col min="6137" max="6137" width="1.5703125" style="362" customWidth="1"/>
    <col min="6138" max="6141" width="3.5703125" style="362" customWidth="1"/>
    <col min="6142" max="6145" width="5.42578125" style="362" customWidth="1"/>
    <col min="6146" max="6161" width="4" style="362" customWidth="1"/>
    <col min="6162" max="6163" width="3.42578125" style="362" customWidth="1"/>
    <col min="6164" max="6201" width="3.5703125" style="362" customWidth="1"/>
    <col min="6202" max="6392" width="7.5703125" style="362"/>
    <col min="6393" max="6393" width="1.5703125" style="362" customWidth="1"/>
    <col min="6394" max="6397" width="3.5703125" style="362" customWidth="1"/>
    <col min="6398" max="6401" width="5.42578125" style="362" customWidth="1"/>
    <col min="6402" max="6417" width="4" style="362" customWidth="1"/>
    <col min="6418" max="6419" width="3.42578125" style="362" customWidth="1"/>
    <col min="6420" max="6457" width="3.5703125" style="362" customWidth="1"/>
    <col min="6458" max="6648" width="7.5703125" style="362"/>
    <col min="6649" max="6649" width="1.5703125" style="362" customWidth="1"/>
    <col min="6650" max="6653" width="3.5703125" style="362" customWidth="1"/>
    <col min="6654" max="6657" width="5.42578125" style="362" customWidth="1"/>
    <col min="6658" max="6673" width="4" style="362" customWidth="1"/>
    <col min="6674" max="6675" width="3.42578125" style="362" customWidth="1"/>
    <col min="6676" max="6713" width="3.5703125" style="362" customWidth="1"/>
    <col min="6714" max="6904" width="7.5703125" style="362"/>
    <col min="6905" max="6905" width="1.5703125" style="362" customWidth="1"/>
    <col min="6906" max="6909" width="3.5703125" style="362" customWidth="1"/>
    <col min="6910" max="6913" width="5.42578125" style="362" customWidth="1"/>
    <col min="6914" max="6929" width="4" style="362" customWidth="1"/>
    <col min="6930" max="6931" width="3.42578125" style="362" customWidth="1"/>
    <col min="6932" max="6969" width="3.5703125" style="362" customWidth="1"/>
    <col min="6970" max="7160" width="7.5703125" style="362"/>
    <col min="7161" max="7161" width="1.5703125" style="362" customWidth="1"/>
    <col min="7162" max="7165" width="3.5703125" style="362" customWidth="1"/>
    <col min="7166" max="7169" width="5.42578125" style="362" customWidth="1"/>
    <col min="7170" max="7185" width="4" style="362" customWidth="1"/>
    <col min="7186" max="7187" width="3.42578125" style="362" customWidth="1"/>
    <col min="7188" max="7225" width="3.5703125" style="362" customWidth="1"/>
    <col min="7226" max="7416" width="7.5703125" style="362"/>
    <col min="7417" max="7417" width="1.5703125" style="362" customWidth="1"/>
    <col min="7418" max="7421" width="3.5703125" style="362" customWidth="1"/>
    <col min="7422" max="7425" width="5.42578125" style="362" customWidth="1"/>
    <col min="7426" max="7441" width="4" style="362" customWidth="1"/>
    <col min="7442" max="7443" width="3.42578125" style="362" customWidth="1"/>
    <col min="7444" max="7481" width="3.5703125" style="362" customWidth="1"/>
    <col min="7482" max="7672" width="7.5703125" style="362"/>
    <col min="7673" max="7673" width="1.5703125" style="362" customWidth="1"/>
    <col min="7674" max="7677" width="3.5703125" style="362" customWidth="1"/>
    <col min="7678" max="7681" width="5.42578125" style="362" customWidth="1"/>
    <col min="7682" max="7697" width="4" style="362" customWidth="1"/>
    <col min="7698" max="7699" width="3.42578125" style="362" customWidth="1"/>
    <col min="7700" max="7737" width="3.5703125" style="362" customWidth="1"/>
    <col min="7738" max="7928" width="7.5703125" style="362"/>
    <col min="7929" max="7929" width="1.5703125" style="362" customWidth="1"/>
    <col min="7930" max="7933" width="3.5703125" style="362" customWidth="1"/>
    <col min="7934" max="7937" width="5.42578125" style="362" customWidth="1"/>
    <col min="7938" max="7953" width="4" style="362" customWidth="1"/>
    <col min="7954" max="7955" width="3.42578125" style="362" customWidth="1"/>
    <col min="7956" max="7993" width="3.5703125" style="362" customWidth="1"/>
    <col min="7994" max="8184" width="7.5703125" style="362"/>
    <col min="8185" max="8185" width="1.5703125" style="362" customWidth="1"/>
    <col min="8186" max="8189" width="3.5703125" style="362" customWidth="1"/>
    <col min="8190" max="8193" width="5.42578125" style="362" customWidth="1"/>
    <col min="8194" max="8209" width="4" style="362" customWidth="1"/>
    <col min="8210" max="8211" width="3.42578125" style="362" customWidth="1"/>
    <col min="8212" max="8249" width="3.5703125" style="362" customWidth="1"/>
    <col min="8250" max="8440" width="7.5703125" style="362"/>
    <col min="8441" max="8441" width="1.5703125" style="362" customWidth="1"/>
    <col min="8442" max="8445" width="3.5703125" style="362" customWidth="1"/>
    <col min="8446" max="8449" width="5.42578125" style="362" customWidth="1"/>
    <col min="8450" max="8465" width="4" style="362" customWidth="1"/>
    <col min="8466" max="8467" width="3.42578125" style="362" customWidth="1"/>
    <col min="8468" max="8505" width="3.5703125" style="362" customWidth="1"/>
    <col min="8506" max="8696" width="7.5703125" style="362"/>
    <col min="8697" max="8697" width="1.5703125" style="362" customWidth="1"/>
    <col min="8698" max="8701" width="3.5703125" style="362" customWidth="1"/>
    <col min="8702" max="8705" width="5.42578125" style="362" customWidth="1"/>
    <col min="8706" max="8721" width="4" style="362" customWidth="1"/>
    <col min="8722" max="8723" width="3.42578125" style="362" customWidth="1"/>
    <col min="8724" max="8761" width="3.5703125" style="362" customWidth="1"/>
    <col min="8762" max="8952" width="7.5703125" style="362"/>
    <col min="8953" max="8953" width="1.5703125" style="362" customWidth="1"/>
    <col min="8954" max="8957" width="3.5703125" style="362" customWidth="1"/>
    <col min="8958" max="8961" width="5.42578125" style="362" customWidth="1"/>
    <col min="8962" max="8977" width="4" style="362" customWidth="1"/>
    <col min="8978" max="8979" width="3.42578125" style="362" customWidth="1"/>
    <col min="8980" max="9017" width="3.5703125" style="362" customWidth="1"/>
    <col min="9018" max="9208" width="7.5703125" style="362"/>
    <col min="9209" max="9209" width="1.5703125" style="362" customWidth="1"/>
    <col min="9210" max="9213" width="3.5703125" style="362" customWidth="1"/>
    <col min="9214" max="9217" width="5.42578125" style="362" customWidth="1"/>
    <col min="9218" max="9233" width="4" style="362" customWidth="1"/>
    <col min="9234" max="9235" width="3.42578125" style="362" customWidth="1"/>
    <col min="9236" max="9273" width="3.5703125" style="362" customWidth="1"/>
    <col min="9274" max="9464" width="7.5703125" style="362"/>
    <col min="9465" max="9465" width="1.5703125" style="362" customWidth="1"/>
    <col min="9466" max="9469" width="3.5703125" style="362" customWidth="1"/>
    <col min="9470" max="9473" width="5.42578125" style="362" customWidth="1"/>
    <col min="9474" max="9489" width="4" style="362" customWidth="1"/>
    <col min="9490" max="9491" width="3.42578125" style="362" customWidth="1"/>
    <col min="9492" max="9529" width="3.5703125" style="362" customWidth="1"/>
    <col min="9530" max="9720" width="7.5703125" style="362"/>
    <col min="9721" max="9721" width="1.5703125" style="362" customWidth="1"/>
    <col min="9722" max="9725" width="3.5703125" style="362" customWidth="1"/>
    <col min="9726" max="9729" width="5.42578125" style="362" customWidth="1"/>
    <col min="9730" max="9745" width="4" style="362" customWidth="1"/>
    <col min="9746" max="9747" width="3.42578125" style="362" customWidth="1"/>
    <col min="9748" max="9785" width="3.5703125" style="362" customWidth="1"/>
    <col min="9786" max="9976" width="7.5703125" style="362"/>
    <col min="9977" max="9977" width="1.5703125" style="362" customWidth="1"/>
    <col min="9978" max="9981" width="3.5703125" style="362" customWidth="1"/>
    <col min="9982" max="9985" width="5.42578125" style="362" customWidth="1"/>
    <col min="9986" max="10001" width="4" style="362" customWidth="1"/>
    <col min="10002" max="10003" width="3.42578125" style="362" customWidth="1"/>
    <col min="10004" max="10041" width="3.5703125" style="362" customWidth="1"/>
    <col min="10042" max="10232" width="7.5703125" style="362"/>
    <col min="10233" max="10233" width="1.5703125" style="362" customWidth="1"/>
    <col min="10234" max="10237" width="3.5703125" style="362" customWidth="1"/>
    <col min="10238" max="10241" width="5.42578125" style="362" customWidth="1"/>
    <col min="10242" max="10257" width="4" style="362" customWidth="1"/>
    <col min="10258" max="10259" width="3.42578125" style="362" customWidth="1"/>
    <col min="10260" max="10297" width="3.5703125" style="362" customWidth="1"/>
    <col min="10298" max="10488" width="7.5703125" style="362"/>
    <col min="10489" max="10489" width="1.5703125" style="362" customWidth="1"/>
    <col min="10490" max="10493" width="3.5703125" style="362" customWidth="1"/>
    <col min="10494" max="10497" width="5.42578125" style="362" customWidth="1"/>
    <col min="10498" max="10513" width="4" style="362" customWidth="1"/>
    <col min="10514" max="10515" width="3.42578125" style="362" customWidth="1"/>
    <col min="10516" max="10553" width="3.5703125" style="362" customWidth="1"/>
    <col min="10554" max="10744" width="7.5703125" style="362"/>
    <col min="10745" max="10745" width="1.5703125" style="362" customWidth="1"/>
    <col min="10746" max="10749" width="3.5703125" style="362" customWidth="1"/>
    <col min="10750" max="10753" width="5.42578125" style="362" customWidth="1"/>
    <col min="10754" max="10769" width="4" style="362" customWidth="1"/>
    <col min="10770" max="10771" width="3.42578125" style="362" customWidth="1"/>
    <col min="10772" max="10809" width="3.5703125" style="362" customWidth="1"/>
    <col min="10810" max="11000" width="7.5703125" style="362"/>
    <col min="11001" max="11001" width="1.5703125" style="362" customWidth="1"/>
    <col min="11002" max="11005" width="3.5703125" style="362" customWidth="1"/>
    <col min="11006" max="11009" width="5.42578125" style="362" customWidth="1"/>
    <col min="11010" max="11025" width="4" style="362" customWidth="1"/>
    <col min="11026" max="11027" width="3.42578125" style="362" customWidth="1"/>
    <col min="11028" max="11065" width="3.5703125" style="362" customWidth="1"/>
    <col min="11066" max="11256" width="7.5703125" style="362"/>
    <col min="11257" max="11257" width="1.5703125" style="362" customWidth="1"/>
    <col min="11258" max="11261" width="3.5703125" style="362" customWidth="1"/>
    <col min="11262" max="11265" width="5.42578125" style="362" customWidth="1"/>
    <col min="11266" max="11281" width="4" style="362" customWidth="1"/>
    <col min="11282" max="11283" width="3.42578125" style="362" customWidth="1"/>
    <col min="11284" max="11321" width="3.5703125" style="362" customWidth="1"/>
    <col min="11322" max="11512" width="7.5703125" style="362"/>
    <col min="11513" max="11513" width="1.5703125" style="362" customWidth="1"/>
    <col min="11514" max="11517" width="3.5703125" style="362" customWidth="1"/>
    <col min="11518" max="11521" width="5.42578125" style="362" customWidth="1"/>
    <col min="11522" max="11537" width="4" style="362" customWidth="1"/>
    <col min="11538" max="11539" width="3.42578125" style="362" customWidth="1"/>
    <col min="11540" max="11577" width="3.5703125" style="362" customWidth="1"/>
    <col min="11578" max="11768" width="7.5703125" style="362"/>
    <col min="11769" max="11769" width="1.5703125" style="362" customWidth="1"/>
    <col min="11770" max="11773" width="3.5703125" style="362" customWidth="1"/>
    <col min="11774" max="11777" width="5.42578125" style="362" customWidth="1"/>
    <col min="11778" max="11793" width="4" style="362" customWidth="1"/>
    <col min="11794" max="11795" width="3.42578125" style="362" customWidth="1"/>
    <col min="11796" max="11833" width="3.5703125" style="362" customWidth="1"/>
    <col min="11834" max="12024" width="7.5703125" style="362"/>
    <col min="12025" max="12025" width="1.5703125" style="362" customWidth="1"/>
    <col min="12026" max="12029" width="3.5703125" style="362" customWidth="1"/>
    <col min="12030" max="12033" width="5.42578125" style="362" customWidth="1"/>
    <col min="12034" max="12049" width="4" style="362" customWidth="1"/>
    <col min="12050" max="12051" width="3.42578125" style="362" customWidth="1"/>
    <col min="12052" max="12089" width="3.5703125" style="362" customWidth="1"/>
    <col min="12090" max="12280" width="7.5703125" style="362"/>
    <col min="12281" max="12281" width="1.5703125" style="362" customWidth="1"/>
    <col min="12282" max="12285" width="3.5703125" style="362" customWidth="1"/>
    <col min="12286" max="12289" width="5.42578125" style="362" customWidth="1"/>
    <col min="12290" max="12305" width="4" style="362" customWidth="1"/>
    <col min="12306" max="12307" width="3.42578125" style="362" customWidth="1"/>
    <col min="12308" max="12345" width="3.5703125" style="362" customWidth="1"/>
    <col min="12346" max="12536" width="7.5703125" style="362"/>
    <col min="12537" max="12537" width="1.5703125" style="362" customWidth="1"/>
    <col min="12538" max="12541" width="3.5703125" style="362" customWidth="1"/>
    <col min="12542" max="12545" width="5.42578125" style="362" customWidth="1"/>
    <col min="12546" max="12561" width="4" style="362" customWidth="1"/>
    <col min="12562" max="12563" width="3.42578125" style="362" customWidth="1"/>
    <col min="12564" max="12601" width="3.5703125" style="362" customWidth="1"/>
    <col min="12602" max="12792" width="7.5703125" style="362"/>
    <col min="12793" max="12793" width="1.5703125" style="362" customWidth="1"/>
    <col min="12794" max="12797" width="3.5703125" style="362" customWidth="1"/>
    <col min="12798" max="12801" width="5.42578125" style="362" customWidth="1"/>
    <col min="12802" max="12817" width="4" style="362" customWidth="1"/>
    <col min="12818" max="12819" width="3.42578125" style="362" customWidth="1"/>
    <col min="12820" max="12857" width="3.5703125" style="362" customWidth="1"/>
    <col min="12858" max="13048" width="7.5703125" style="362"/>
    <col min="13049" max="13049" width="1.5703125" style="362" customWidth="1"/>
    <col min="13050" max="13053" width="3.5703125" style="362" customWidth="1"/>
    <col min="13054" max="13057" width="5.42578125" style="362" customWidth="1"/>
    <col min="13058" max="13073" width="4" style="362" customWidth="1"/>
    <col min="13074" max="13075" width="3.42578125" style="362" customWidth="1"/>
    <col min="13076" max="13113" width="3.5703125" style="362" customWidth="1"/>
    <col min="13114" max="13304" width="7.5703125" style="362"/>
    <col min="13305" max="13305" width="1.5703125" style="362" customWidth="1"/>
    <col min="13306" max="13309" width="3.5703125" style="362" customWidth="1"/>
    <col min="13310" max="13313" width="5.42578125" style="362" customWidth="1"/>
    <col min="13314" max="13329" width="4" style="362" customWidth="1"/>
    <col min="13330" max="13331" width="3.42578125" style="362" customWidth="1"/>
    <col min="13332" max="13369" width="3.5703125" style="362" customWidth="1"/>
    <col min="13370" max="13560" width="7.5703125" style="362"/>
    <col min="13561" max="13561" width="1.5703125" style="362" customWidth="1"/>
    <col min="13562" max="13565" width="3.5703125" style="362" customWidth="1"/>
    <col min="13566" max="13569" width="5.42578125" style="362" customWidth="1"/>
    <col min="13570" max="13585" width="4" style="362" customWidth="1"/>
    <col min="13586" max="13587" width="3.42578125" style="362" customWidth="1"/>
    <col min="13588" max="13625" width="3.5703125" style="362" customWidth="1"/>
    <col min="13626" max="13816" width="7.5703125" style="362"/>
    <col min="13817" max="13817" width="1.5703125" style="362" customWidth="1"/>
    <col min="13818" max="13821" width="3.5703125" style="362" customWidth="1"/>
    <col min="13822" max="13825" width="5.42578125" style="362" customWidth="1"/>
    <col min="13826" max="13841" width="4" style="362" customWidth="1"/>
    <col min="13842" max="13843" width="3.42578125" style="362" customWidth="1"/>
    <col min="13844" max="13881" width="3.5703125" style="362" customWidth="1"/>
    <col min="13882" max="14072" width="7.5703125" style="362"/>
    <col min="14073" max="14073" width="1.5703125" style="362" customWidth="1"/>
    <col min="14074" max="14077" width="3.5703125" style="362" customWidth="1"/>
    <col min="14078" max="14081" width="5.42578125" style="362" customWidth="1"/>
    <col min="14082" max="14097" width="4" style="362" customWidth="1"/>
    <col min="14098" max="14099" width="3.42578125" style="362" customWidth="1"/>
    <col min="14100" max="14137" width="3.5703125" style="362" customWidth="1"/>
    <col min="14138" max="14328" width="7.5703125" style="362"/>
    <col min="14329" max="14329" width="1.5703125" style="362" customWidth="1"/>
    <col min="14330" max="14333" width="3.5703125" style="362" customWidth="1"/>
    <col min="14334" max="14337" width="5.42578125" style="362" customWidth="1"/>
    <col min="14338" max="14353" width="4" style="362" customWidth="1"/>
    <col min="14354" max="14355" width="3.42578125" style="362" customWidth="1"/>
    <col min="14356" max="14393" width="3.5703125" style="362" customWidth="1"/>
    <col min="14394" max="14584" width="7.5703125" style="362"/>
    <col min="14585" max="14585" width="1.5703125" style="362" customWidth="1"/>
    <col min="14586" max="14589" width="3.5703125" style="362" customWidth="1"/>
    <col min="14590" max="14593" width="5.42578125" style="362" customWidth="1"/>
    <col min="14594" max="14609" width="4" style="362" customWidth="1"/>
    <col min="14610" max="14611" width="3.42578125" style="362" customWidth="1"/>
    <col min="14612" max="14649" width="3.5703125" style="362" customWidth="1"/>
    <col min="14650" max="14840" width="7.5703125" style="362"/>
    <col min="14841" max="14841" width="1.5703125" style="362" customWidth="1"/>
    <col min="14842" max="14845" width="3.5703125" style="362" customWidth="1"/>
    <col min="14846" max="14849" width="5.42578125" style="362" customWidth="1"/>
    <col min="14850" max="14865" width="4" style="362" customWidth="1"/>
    <col min="14866" max="14867" width="3.42578125" style="362" customWidth="1"/>
    <col min="14868" max="14905" width="3.5703125" style="362" customWidth="1"/>
    <col min="14906" max="15096" width="7.5703125" style="362"/>
    <col min="15097" max="15097" width="1.5703125" style="362" customWidth="1"/>
    <col min="15098" max="15101" width="3.5703125" style="362" customWidth="1"/>
    <col min="15102" max="15105" width="5.42578125" style="362" customWidth="1"/>
    <col min="15106" max="15121" width="4" style="362" customWidth="1"/>
    <col min="15122" max="15123" width="3.42578125" style="362" customWidth="1"/>
    <col min="15124" max="15161" width="3.5703125" style="362" customWidth="1"/>
    <col min="15162" max="15352" width="7.5703125" style="362"/>
    <col min="15353" max="15353" width="1.5703125" style="362" customWidth="1"/>
    <col min="15354" max="15357" width="3.5703125" style="362" customWidth="1"/>
    <col min="15358" max="15361" width="5.42578125" style="362" customWidth="1"/>
    <col min="15362" max="15377" width="4" style="362" customWidth="1"/>
    <col min="15378" max="15379" width="3.42578125" style="362" customWidth="1"/>
    <col min="15380" max="15417" width="3.5703125" style="362" customWidth="1"/>
    <col min="15418" max="15608" width="7.5703125" style="362"/>
    <col min="15609" max="15609" width="1.5703125" style="362" customWidth="1"/>
    <col min="15610" max="15613" width="3.5703125" style="362" customWidth="1"/>
    <col min="15614" max="15617" width="5.42578125" style="362" customWidth="1"/>
    <col min="15618" max="15633" width="4" style="362" customWidth="1"/>
    <col min="15634" max="15635" width="3.42578125" style="362" customWidth="1"/>
    <col min="15636" max="15673" width="3.5703125" style="362" customWidth="1"/>
    <col min="15674" max="15864" width="7.5703125" style="362"/>
    <col min="15865" max="15865" width="1.5703125" style="362" customWidth="1"/>
    <col min="15866" max="15869" width="3.5703125" style="362" customWidth="1"/>
    <col min="15870" max="15873" width="5.42578125" style="362" customWidth="1"/>
    <col min="15874" max="15889" width="4" style="362" customWidth="1"/>
    <col min="15890" max="15891" width="3.42578125" style="362" customWidth="1"/>
    <col min="15892" max="15929" width="3.5703125" style="362" customWidth="1"/>
    <col min="15930" max="16120" width="7.5703125" style="362"/>
    <col min="16121" max="16121" width="1.5703125" style="362" customWidth="1"/>
    <col min="16122" max="16125" width="3.5703125" style="362" customWidth="1"/>
    <col min="16126" max="16129" width="5.42578125" style="362" customWidth="1"/>
    <col min="16130" max="16145" width="4" style="362" customWidth="1"/>
    <col min="16146" max="16147" width="3.42578125" style="362" customWidth="1"/>
    <col min="16148" max="16185" width="3.5703125" style="362" customWidth="1"/>
    <col min="16186" max="16384" width="7.5703125" style="362"/>
  </cols>
  <sheetData>
    <row r="1" spans="1:48" ht="23.1" customHeight="1">
      <c r="A1" s="360" t="s">
        <v>34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1" t="s">
        <v>32</v>
      </c>
      <c r="N1" s="361"/>
      <c r="O1" s="361"/>
      <c r="P1" s="361"/>
      <c r="R1" s="363" t="s">
        <v>79</v>
      </c>
      <c r="S1" s="363"/>
      <c r="T1" s="363"/>
      <c r="U1" s="363"/>
      <c r="V1" s="363"/>
      <c r="W1" s="364"/>
      <c r="X1" s="361"/>
      <c r="AA1" s="364" t="s">
        <v>80</v>
      </c>
      <c r="AB1" s="362"/>
      <c r="AC1" s="365">
        <v>1</v>
      </c>
      <c r="AD1" s="366" t="s">
        <v>81</v>
      </c>
      <c r="AE1" s="365">
        <v>1</v>
      </c>
      <c r="AR1" s="364"/>
    </row>
    <row r="2" spans="1:48" ht="23.1" customHeight="1">
      <c r="A2" s="360"/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4" t="s">
        <v>35</v>
      </c>
      <c r="N2" s="361"/>
      <c r="O2" s="364"/>
      <c r="P2" s="361"/>
      <c r="R2" s="367">
        <v>42350</v>
      </c>
      <c r="S2" s="367"/>
      <c r="T2" s="367"/>
      <c r="U2" s="367"/>
      <c r="V2" s="364" t="s">
        <v>36</v>
      </c>
      <c r="Y2" s="361"/>
      <c r="Z2" s="368"/>
      <c r="AA2" s="369">
        <v>42350</v>
      </c>
      <c r="AB2" s="369"/>
      <c r="AC2" s="369"/>
      <c r="AD2" s="369"/>
      <c r="AE2" s="370"/>
      <c r="AF2" s="370"/>
      <c r="AG2" s="370"/>
    </row>
    <row r="3" spans="1:48" ht="23.1" customHeight="1">
      <c r="A3" s="371" t="s">
        <v>82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61" t="s">
        <v>38</v>
      </c>
      <c r="N3" s="361"/>
      <c r="O3" s="361"/>
      <c r="P3" s="361"/>
      <c r="Q3" s="361"/>
      <c r="S3" s="372">
        <v>20</v>
      </c>
      <c r="T3" s="373" t="s">
        <v>144</v>
      </c>
      <c r="U3" s="372">
        <v>50</v>
      </c>
      <c r="V3" s="374" t="s">
        <v>39</v>
      </c>
      <c r="W3" s="364"/>
      <c r="Y3" s="361"/>
      <c r="Z3" s="361"/>
      <c r="AA3" s="361"/>
      <c r="AB3" s="361"/>
      <c r="AC3" s="361"/>
      <c r="AD3" s="361"/>
      <c r="AE3" s="361"/>
      <c r="AF3" s="375"/>
    </row>
    <row r="4" spans="1:48" ht="23.1" customHeight="1">
      <c r="A4" s="376" t="s">
        <v>142</v>
      </c>
      <c r="B4" s="376"/>
      <c r="C4" s="376"/>
      <c r="D4" s="376"/>
      <c r="E4" s="376"/>
      <c r="F4" s="376"/>
      <c r="G4" s="376"/>
      <c r="H4" s="376"/>
      <c r="I4" s="376"/>
      <c r="J4" s="376"/>
      <c r="K4" s="376"/>
      <c r="L4" s="376"/>
      <c r="M4" s="361" t="s">
        <v>83</v>
      </c>
      <c r="N4" s="361"/>
      <c r="O4" s="361"/>
      <c r="P4" s="361"/>
      <c r="Q4" s="361"/>
      <c r="R4" s="361" t="s">
        <v>84</v>
      </c>
      <c r="S4" s="361"/>
      <c r="T4" s="361"/>
      <c r="U4" s="361"/>
      <c r="V4" s="361"/>
      <c r="W4" s="361"/>
      <c r="X4" s="361"/>
      <c r="Y4" s="361"/>
      <c r="Z4" s="361"/>
      <c r="AA4" s="361"/>
      <c r="AB4" s="361"/>
      <c r="AC4" s="361"/>
      <c r="AD4" s="361"/>
      <c r="AE4" s="361"/>
      <c r="AF4" s="375"/>
    </row>
    <row r="5" spans="1:48" s="378" customFormat="1" ht="23.1" customHeight="1">
      <c r="A5" s="377" t="s">
        <v>85</v>
      </c>
      <c r="B5" s="377"/>
      <c r="C5" s="377"/>
      <c r="D5" s="377"/>
      <c r="E5" s="377"/>
      <c r="G5" s="379" t="s">
        <v>86</v>
      </c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D5" s="380"/>
      <c r="AG5" s="377"/>
      <c r="AH5" s="377"/>
      <c r="AI5" s="377"/>
    </row>
    <row r="6" spans="1:48" s="378" customFormat="1" ht="23.1" customHeight="1">
      <c r="A6" s="377" t="s">
        <v>87</v>
      </c>
      <c r="B6" s="377"/>
      <c r="C6" s="377"/>
      <c r="D6" s="377"/>
      <c r="E6" s="377"/>
      <c r="G6" s="381" t="s">
        <v>142</v>
      </c>
      <c r="H6" s="381"/>
      <c r="I6" s="381"/>
      <c r="J6" s="381"/>
      <c r="K6" s="381"/>
      <c r="L6" s="381"/>
      <c r="M6" s="382" t="s">
        <v>88</v>
      </c>
      <c r="N6" s="383"/>
      <c r="O6" s="383"/>
      <c r="R6" s="381" t="s">
        <v>89</v>
      </c>
      <c r="S6" s="381"/>
      <c r="T6" s="381"/>
      <c r="U6" s="381"/>
      <c r="V6" s="381"/>
      <c r="W6" s="382" t="s">
        <v>40</v>
      </c>
      <c r="X6" s="382"/>
      <c r="Y6" s="382"/>
      <c r="Z6" s="381">
        <v>123</v>
      </c>
      <c r="AA6" s="381"/>
      <c r="AB6" s="381"/>
      <c r="AC6" s="381"/>
    </row>
    <row r="7" spans="1:48" s="378" customFormat="1" ht="23.1" customHeight="1">
      <c r="A7" s="384" t="s">
        <v>90</v>
      </c>
      <c r="E7" s="379" t="s">
        <v>91</v>
      </c>
      <c r="F7" s="379"/>
      <c r="G7" s="379"/>
      <c r="H7" s="379"/>
      <c r="I7" s="379"/>
      <c r="J7" s="379"/>
      <c r="K7" s="384" t="s">
        <v>41</v>
      </c>
      <c r="M7" s="379">
        <v>123</v>
      </c>
      <c r="N7" s="379"/>
      <c r="O7" s="379"/>
      <c r="P7" s="379"/>
      <c r="Q7" s="379"/>
      <c r="R7" s="385" t="s">
        <v>92</v>
      </c>
      <c r="S7" s="385"/>
      <c r="T7" s="385"/>
      <c r="U7" s="386">
        <v>0</v>
      </c>
      <c r="V7" s="386"/>
      <c r="W7" s="387" t="s">
        <v>37</v>
      </c>
      <c r="X7" s="386">
        <v>300</v>
      </c>
      <c r="Y7" s="386"/>
      <c r="Z7" s="384" t="s">
        <v>56</v>
      </c>
      <c r="AA7" s="383"/>
      <c r="AB7" s="384"/>
      <c r="AC7" s="384"/>
      <c r="AD7" s="377"/>
      <c r="AE7" s="377"/>
      <c r="AF7" s="380"/>
    </row>
    <row r="8" spans="1:48" s="389" customFormat="1" ht="23.1" customHeight="1">
      <c r="A8" s="378" t="s">
        <v>93</v>
      </c>
      <c r="B8" s="378"/>
      <c r="C8" s="378"/>
      <c r="D8" s="378"/>
      <c r="E8" s="378"/>
      <c r="F8" s="388"/>
      <c r="G8" s="388"/>
      <c r="H8" s="388" t="s">
        <v>94</v>
      </c>
      <c r="J8" s="390"/>
      <c r="L8" s="388" t="s">
        <v>95</v>
      </c>
      <c r="N8" s="388"/>
      <c r="O8" s="391"/>
      <c r="P8" s="391"/>
      <c r="Q8" s="391"/>
      <c r="R8" s="391"/>
      <c r="S8" s="391"/>
      <c r="T8" s="391"/>
      <c r="U8" s="391"/>
      <c r="V8" s="391"/>
      <c r="W8" s="391"/>
      <c r="X8" s="391"/>
      <c r="Y8" s="391"/>
      <c r="Z8" s="391"/>
      <c r="AA8" s="391"/>
      <c r="AB8" s="391"/>
      <c r="AC8" s="391"/>
      <c r="AE8" s="392"/>
      <c r="AF8" s="375"/>
    </row>
    <row r="9" spans="1:48" s="389" customFormat="1" ht="9.75" customHeight="1">
      <c r="A9" s="393"/>
      <c r="B9" s="393"/>
      <c r="C9" s="393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394"/>
      <c r="P9" s="395"/>
      <c r="Q9" s="395"/>
      <c r="R9" s="395"/>
      <c r="S9" s="395"/>
      <c r="T9" s="395"/>
      <c r="U9" s="395"/>
      <c r="V9" s="395"/>
      <c r="W9" s="395"/>
      <c r="X9" s="395"/>
      <c r="Y9" s="395"/>
      <c r="Z9" s="395"/>
      <c r="AE9" s="392"/>
      <c r="AF9" s="375"/>
    </row>
    <row r="10" spans="1:48" s="389" customFormat="1" ht="23.1" customHeight="1">
      <c r="A10" s="388" t="s">
        <v>47</v>
      </c>
      <c r="B10" s="388"/>
      <c r="C10" s="388"/>
      <c r="D10" s="388"/>
      <c r="E10" s="388"/>
      <c r="F10" s="388"/>
      <c r="G10" s="396"/>
      <c r="H10" s="397"/>
      <c r="I10" s="397"/>
      <c r="J10" s="397"/>
      <c r="K10" s="397"/>
      <c r="L10" s="397"/>
      <c r="M10" s="397"/>
      <c r="N10" s="397"/>
      <c r="Q10" s="384"/>
      <c r="R10" s="387" t="s">
        <v>96</v>
      </c>
      <c r="S10" s="387"/>
      <c r="T10" s="398"/>
      <c r="U10" s="398"/>
      <c r="V10" s="398"/>
      <c r="W10" s="398"/>
      <c r="X10" s="398"/>
      <c r="Y10" s="398"/>
      <c r="Z10" s="398"/>
      <c r="AE10" s="399"/>
    </row>
    <row r="11" spans="1:48" s="389" customFormat="1" ht="23.1" customHeight="1">
      <c r="A11" s="388" t="s">
        <v>47</v>
      </c>
      <c r="B11" s="388"/>
      <c r="C11" s="388"/>
      <c r="D11" s="388"/>
      <c r="E11" s="388"/>
      <c r="F11" s="388"/>
      <c r="G11" s="396"/>
      <c r="H11" s="397"/>
      <c r="I11" s="397"/>
      <c r="J11" s="397"/>
      <c r="K11" s="397"/>
      <c r="L11" s="397"/>
      <c r="M11" s="397"/>
      <c r="N11" s="397"/>
      <c r="Q11" s="384"/>
      <c r="R11" s="387" t="s">
        <v>96</v>
      </c>
      <c r="S11" s="387"/>
      <c r="T11" s="398"/>
      <c r="U11" s="398"/>
      <c r="V11" s="398"/>
      <c r="W11" s="398"/>
      <c r="X11" s="398"/>
      <c r="Y11" s="398"/>
      <c r="Z11" s="398"/>
      <c r="AE11" s="399"/>
    </row>
    <row r="12" spans="1:48" ht="17.100000000000001" customHeight="1">
      <c r="A12" s="400"/>
      <c r="B12" s="400"/>
      <c r="C12" s="401"/>
      <c r="D12" s="401"/>
      <c r="E12" s="401"/>
      <c r="F12" s="401"/>
      <c r="G12" s="401"/>
      <c r="H12" s="402"/>
      <c r="J12" s="401"/>
      <c r="K12" s="401"/>
      <c r="L12" s="401"/>
      <c r="M12" s="402"/>
      <c r="O12" s="403"/>
      <c r="P12" s="401"/>
      <c r="Q12" s="401"/>
      <c r="R12" s="401"/>
      <c r="S12" s="404"/>
      <c r="T12" s="404"/>
      <c r="U12" s="404"/>
      <c r="W12" s="404"/>
      <c r="X12" s="404"/>
      <c r="AM12" s="404"/>
      <c r="AN12" s="404"/>
      <c r="AO12" s="404"/>
      <c r="AP12" s="404"/>
      <c r="AQ12" s="404"/>
      <c r="AR12" s="404"/>
      <c r="AS12" s="404"/>
      <c r="AT12" s="404"/>
      <c r="AU12" s="404"/>
      <c r="AV12" s="404"/>
    </row>
    <row r="13" spans="1:48" ht="17.100000000000001" customHeight="1">
      <c r="A13" s="362" t="s">
        <v>97</v>
      </c>
      <c r="H13" s="406"/>
      <c r="I13" s="406"/>
      <c r="J13" s="406"/>
      <c r="K13" s="406"/>
      <c r="L13" s="406"/>
      <c r="M13" s="406"/>
      <c r="N13" s="406"/>
      <c r="O13" s="406"/>
      <c r="P13" s="406"/>
      <c r="S13" s="404"/>
      <c r="T13" s="404"/>
      <c r="U13" s="404"/>
    </row>
    <row r="14" spans="1:48" ht="17.100000000000001" customHeight="1">
      <c r="A14" s="407" t="s">
        <v>98</v>
      </c>
      <c r="B14" s="408"/>
      <c r="C14" s="409"/>
      <c r="D14" s="410" t="s">
        <v>131</v>
      </c>
      <c r="E14" s="411"/>
      <c r="F14" s="411"/>
      <c r="G14" s="410" t="s">
        <v>99</v>
      </c>
      <c r="H14" s="411"/>
      <c r="I14" s="411"/>
      <c r="J14" s="412" t="s">
        <v>103</v>
      </c>
      <c r="K14" s="412"/>
      <c r="L14" s="412"/>
      <c r="M14" s="412"/>
      <c r="N14" s="412"/>
      <c r="O14" s="412"/>
      <c r="P14" s="412"/>
      <c r="Q14" s="412"/>
      <c r="R14" s="412"/>
      <c r="S14" s="412"/>
      <c r="T14" s="412"/>
      <c r="U14" s="412"/>
      <c r="V14" s="412" t="s">
        <v>100</v>
      </c>
      <c r="W14" s="412"/>
      <c r="X14" s="412"/>
      <c r="Y14" s="412"/>
      <c r="Z14" s="412" t="s">
        <v>101</v>
      </c>
      <c r="AA14" s="412"/>
      <c r="AB14" s="412"/>
      <c r="AC14" s="412"/>
    </row>
    <row r="15" spans="1:48" ht="17.100000000000001" customHeight="1">
      <c r="A15" s="413"/>
      <c r="B15" s="414"/>
      <c r="C15" s="415"/>
      <c r="D15" s="416"/>
      <c r="E15" s="417"/>
      <c r="F15" s="417"/>
      <c r="G15" s="416"/>
      <c r="H15" s="417"/>
      <c r="I15" s="417"/>
      <c r="J15" s="412" t="s">
        <v>42</v>
      </c>
      <c r="K15" s="412"/>
      <c r="L15" s="412"/>
      <c r="M15" s="412" t="s">
        <v>43</v>
      </c>
      <c r="N15" s="412"/>
      <c r="O15" s="412"/>
      <c r="P15" s="412" t="s">
        <v>44</v>
      </c>
      <c r="Q15" s="412"/>
      <c r="R15" s="412"/>
      <c r="S15" s="412" t="s">
        <v>45</v>
      </c>
      <c r="T15" s="412"/>
      <c r="U15" s="412"/>
      <c r="V15" s="412"/>
      <c r="W15" s="412"/>
      <c r="X15" s="412"/>
      <c r="Y15" s="412"/>
      <c r="Z15" s="412"/>
      <c r="AA15" s="412"/>
      <c r="AB15" s="412"/>
      <c r="AC15" s="412"/>
      <c r="AD15" s="401"/>
      <c r="AE15" s="404"/>
    </row>
    <row r="16" spans="1:48" ht="21" customHeight="1">
      <c r="A16" s="412">
        <v>150</v>
      </c>
      <c r="B16" s="412"/>
      <c r="C16" s="412"/>
      <c r="D16" s="412" t="s">
        <v>132</v>
      </c>
      <c r="E16" s="412"/>
      <c r="F16" s="412"/>
      <c r="G16" s="412">
        <v>1</v>
      </c>
      <c r="H16" s="412"/>
      <c r="I16" s="412"/>
      <c r="J16" s="418">
        <v>1E-4</v>
      </c>
      <c r="K16" s="418"/>
      <c r="L16" s="418"/>
      <c r="M16" s="418">
        <v>1E-4</v>
      </c>
      <c r="N16" s="418"/>
      <c r="O16" s="418"/>
      <c r="P16" s="418">
        <v>1E-4</v>
      </c>
      <c r="Q16" s="418"/>
      <c r="R16" s="418"/>
      <c r="S16" s="418">
        <v>1E-4</v>
      </c>
      <c r="T16" s="418"/>
      <c r="U16" s="418"/>
      <c r="V16" s="418">
        <f t="shared" ref="V16:V19" si="0">AVERAGE(J16:U16)</f>
        <v>1E-4</v>
      </c>
      <c r="W16" s="418"/>
      <c r="X16" s="418"/>
      <c r="Y16" s="418"/>
      <c r="Z16" s="419">
        <f>_xlfn.STDEV.S(V16:Y19)</f>
        <v>1.4999999999999999E-4</v>
      </c>
      <c r="AA16" s="419"/>
      <c r="AB16" s="419"/>
      <c r="AC16" s="419"/>
      <c r="AD16" s="401"/>
      <c r="AE16" s="404"/>
    </row>
    <row r="17" spans="1:48" ht="21" customHeight="1">
      <c r="A17" s="412"/>
      <c r="B17" s="412"/>
      <c r="C17" s="412"/>
      <c r="D17" s="412"/>
      <c r="E17" s="412"/>
      <c r="F17" s="412"/>
      <c r="G17" s="412">
        <v>2</v>
      </c>
      <c r="H17" s="412"/>
      <c r="I17" s="412"/>
      <c r="J17" s="418">
        <v>1E-4</v>
      </c>
      <c r="K17" s="418"/>
      <c r="L17" s="418"/>
      <c r="M17" s="418">
        <v>1E-4</v>
      </c>
      <c r="N17" s="418"/>
      <c r="O17" s="418"/>
      <c r="P17" s="418">
        <v>1E-4</v>
      </c>
      <c r="Q17" s="418"/>
      <c r="R17" s="418"/>
      <c r="S17" s="418">
        <v>1E-4</v>
      </c>
      <c r="T17" s="418"/>
      <c r="U17" s="418"/>
      <c r="V17" s="418">
        <f t="shared" si="0"/>
        <v>1E-4</v>
      </c>
      <c r="W17" s="418"/>
      <c r="X17" s="418"/>
      <c r="Y17" s="418"/>
      <c r="Z17" s="419"/>
      <c r="AA17" s="419"/>
      <c r="AB17" s="419"/>
      <c r="AC17" s="419"/>
      <c r="AD17" s="401"/>
      <c r="AE17" s="404"/>
    </row>
    <row r="18" spans="1:48" ht="21" customHeight="1">
      <c r="A18" s="412"/>
      <c r="B18" s="412"/>
      <c r="C18" s="412"/>
      <c r="D18" s="412"/>
      <c r="E18" s="412"/>
      <c r="F18" s="412"/>
      <c r="G18" s="412">
        <v>3</v>
      </c>
      <c r="H18" s="412"/>
      <c r="I18" s="412"/>
      <c r="J18" s="418">
        <v>-1E-4</v>
      </c>
      <c r="K18" s="418"/>
      <c r="L18" s="418"/>
      <c r="M18" s="418">
        <v>-1E-4</v>
      </c>
      <c r="N18" s="418"/>
      <c r="O18" s="418"/>
      <c r="P18" s="418">
        <v>-1E-4</v>
      </c>
      <c r="Q18" s="418"/>
      <c r="R18" s="418"/>
      <c r="S18" s="418">
        <v>-1E-4</v>
      </c>
      <c r="T18" s="418"/>
      <c r="U18" s="418"/>
      <c r="V18" s="418">
        <f t="shared" si="0"/>
        <v>-1E-4</v>
      </c>
      <c r="W18" s="418"/>
      <c r="X18" s="418"/>
      <c r="Y18" s="418"/>
      <c r="Z18" s="419"/>
      <c r="AA18" s="419"/>
      <c r="AB18" s="419"/>
      <c r="AC18" s="419"/>
      <c r="AD18" s="401"/>
      <c r="AE18" s="404"/>
    </row>
    <row r="19" spans="1:48" ht="21" customHeight="1">
      <c r="A19" s="412"/>
      <c r="B19" s="412"/>
      <c r="C19" s="412"/>
      <c r="D19" s="412"/>
      <c r="E19" s="412"/>
      <c r="F19" s="412"/>
      <c r="G19" s="412">
        <v>4</v>
      </c>
      <c r="H19" s="412"/>
      <c r="I19" s="412"/>
      <c r="J19" s="418">
        <v>-2.0000000000000001E-4</v>
      </c>
      <c r="K19" s="418"/>
      <c r="L19" s="418"/>
      <c r="M19" s="418">
        <v>-2.0000000000000001E-4</v>
      </c>
      <c r="N19" s="418"/>
      <c r="O19" s="418"/>
      <c r="P19" s="418">
        <v>-2.0000000000000001E-4</v>
      </c>
      <c r="Q19" s="418"/>
      <c r="R19" s="418"/>
      <c r="S19" s="418">
        <v>-2.0000000000000001E-4</v>
      </c>
      <c r="T19" s="418"/>
      <c r="U19" s="418"/>
      <c r="V19" s="418">
        <f t="shared" si="0"/>
        <v>-2.0000000000000001E-4</v>
      </c>
      <c r="W19" s="418"/>
      <c r="X19" s="418"/>
      <c r="Y19" s="418"/>
      <c r="Z19" s="419"/>
      <c r="AA19" s="419"/>
      <c r="AB19" s="419"/>
      <c r="AC19" s="419"/>
      <c r="AF19" s="404"/>
      <c r="AG19" s="404"/>
      <c r="AH19" s="404"/>
      <c r="AI19" s="404"/>
      <c r="AJ19" s="404"/>
      <c r="AK19" s="404"/>
      <c r="AQ19" s="404"/>
      <c r="AR19" s="404"/>
      <c r="AS19" s="404"/>
      <c r="AT19" s="404"/>
      <c r="AU19" s="404"/>
      <c r="AV19" s="404"/>
    </row>
    <row r="20" spans="1:48" ht="21" customHeight="1">
      <c r="A20" s="412">
        <v>150</v>
      </c>
      <c r="B20" s="412"/>
      <c r="C20" s="412"/>
      <c r="D20" s="412" t="s">
        <v>136</v>
      </c>
      <c r="E20" s="412"/>
      <c r="F20" s="412"/>
      <c r="G20" s="412">
        <v>1</v>
      </c>
      <c r="H20" s="412"/>
      <c r="I20" s="412"/>
      <c r="J20" s="418">
        <v>1E-4</v>
      </c>
      <c r="K20" s="418"/>
      <c r="L20" s="418"/>
      <c r="M20" s="418">
        <v>1E-4</v>
      </c>
      <c r="N20" s="418"/>
      <c r="O20" s="418"/>
      <c r="P20" s="418">
        <v>1E-4</v>
      </c>
      <c r="Q20" s="418"/>
      <c r="R20" s="418"/>
      <c r="S20" s="418">
        <v>1E-4</v>
      </c>
      <c r="T20" s="418"/>
      <c r="U20" s="418"/>
      <c r="V20" s="418">
        <f t="shared" ref="V20:V23" si="1">AVERAGE(J20:U20)</f>
        <v>1E-4</v>
      </c>
      <c r="W20" s="418"/>
      <c r="X20" s="418"/>
      <c r="Y20" s="418"/>
      <c r="Z20" s="419">
        <f t="shared" ref="Z20" si="2">_xlfn.STDEV.S(V20:Y23)</f>
        <v>1.4999999999999999E-4</v>
      </c>
      <c r="AA20" s="419"/>
      <c r="AB20" s="419"/>
      <c r="AC20" s="419"/>
      <c r="AF20" s="404"/>
      <c r="AG20" s="404"/>
      <c r="AH20" s="404"/>
      <c r="AI20" s="404"/>
      <c r="AJ20" s="404"/>
      <c r="AK20" s="404"/>
      <c r="AQ20" s="404"/>
      <c r="AR20" s="404"/>
      <c r="AS20" s="404"/>
      <c r="AT20" s="404"/>
      <c r="AU20" s="404"/>
      <c r="AV20" s="404"/>
    </row>
    <row r="21" spans="1:48" ht="21" customHeight="1">
      <c r="A21" s="412"/>
      <c r="B21" s="412"/>
      <c r="C21" s="412"/>
      <c r="D21" s="412"/>
      <c r="E21" s="412"/>
      <c r="F21" s="412"/>
      <c r="G21" s="412">
        <v>2</v>
      </c>
      <c r="H21" s="412"/>
      <c r="I21" s="412"/>
      <c r="J21" s="418">
        <v>1E-4</v>
      </c>
      <c r="K21" s="418"/>
      <c r="L21" s="418"/>
      <c r="M21" s="418">
        <v>1E-4</v>
      </c>
      <c r="N21" s="418"/>
      <c r="O21" s="418"/>
      <c r="P21" s="418">
        <v>1E-4</v>
      </c>
      <c r="Q21" s="418"/>
      <c r="R21" s="418"/>
      <c r="S21" s="418">
        <v>1E-4</v>
      </c>
      <c r="T21" s="418"/>
      <c r="U21" s="418"/>
      <c r="V21" s="418">
        <f t="shared" si="1"/>
        <v>1E-4</v>
      </c>
      <c r="W21" s="418"/>
      <c r="X21" s="418"/>
      <c r="Y21" s="418"/>
      <c r="Z21" s="419"/>
      <c r="AA21" s="419"/>
      <c r="AB21" s="419"/>
      <c r="AC21" s="419"/>
      <c r="AF21" s="404"/>
      <c r="AG21" s="404"/>
      <c r="AH21" s="404"/>
      <c r="AI21" s="404"/>
      <c r="AJ21" s="404"/>
      <c r="AK21" s="404"/>
      <c r="AQ21" s="404"/>
      <c r="AR21" s="404"/>
      <c r="AS21" s="404"/>
      <c r="AT21" s="404"/>
      <c r="AU21" s="404"/>
      <c r="AV21" s="404"/>
    </row>
    <row r="22" spans="1:48" ht="21" customHeight="1">
      <c r="A22" s="412"/>
      <c r="B22" s="412"/>
      <c r="C22" s="412"/>
      <c r="D22" s="412"/>
      <c r="E22" s="412"/>
      <c r="F22" s="412"/>
      <c r="G22" s="412">
        <v>3</v>
      </c>
      <c r="H22" s="412"/>
      <c r="I22" s="412"/>
      <c r="J22" s="418">
        <v>-1E-4</v>
      </c>
      <c r="K22" s="418"/>
      <c r="L22" s="418"/>
      <c r="M22" s="418">
        <v>-1E-4</v>
      </c>
      <c r="N22" s="418"/>
      <c r="O22" s="418"/>
      <c r="P22" s="418">
        <v>-1E-4</v>
      </c>
      <c r="Q22" s="418"/>
      <c r="R22" s="418"/>
      <c r="S22" s="418">
        <v>-1E-4</v>
      </c>
      <c r="T22" s="418"/>
      <c r="U22" s="418"/>
      <c r="V22" s="418">
        <f t="shared" si="1"/>
        <v>-1E-4</v>
      </c>
      <c r="W22" s="418"/>
      <c r="X22" s="418"/>
      <c r="Y22" s="418"/>
      <c r="Z22" s="419"/>
      <c r="AA22" s="419"/>
      <c r="AB22" s="419"/>
      <c r="AC22" s="419"/>
      <c r="AF22" s="404"/>
      <c r="AG22" s="404"/>
      <c r="AH22" s="404"/>
      <c r="AI22" s="404"/>
      <c r="AJ22" s="404"/>
      <c r="AK22" s="404"/>
      <c r="AQ22" s="404"/>
      <c r="AR22" s="404"/>
      <c r="AS22" s="404"/>
      <c r="AT22" s="404"/>
      <c r="AU22" s="404"/>
      <c r="AV22" s="404"/>
    </row>
    <row r="23" spans="1:48" ht="21" customHeight="1">
      <c r="A23" s="412"/>
      <c r="B23" s="412"/>
      <c r="C23" s="412"/>
      <c r="D23" s="412"/>
      <c r="E23" s="412"/>
      <c r="F23" s="412"/>
      <c r="G23" s="412">
        <v>4</v>
      </c>
      <c r="H23" s="412"/>
      <c r="I23" s="412"/>
      <c r="J23" s="418">
        <v>-2.0000000000000001E-4</v>
      </c>
      <c r="K23" s="418"/>
      <c r="L23" s="418"/>
      <c r="M23" s="418">
        <v>-2.0000000000000001E-4</v>
      </c>
      <c r="N23" s="418"/>
      <c r="O23" s="418"/>
      <c r="P23" s="418">
        <v>-2.0000000000000001E-4</v>
      </c>
      <c r="Q23" s="418"/>
      <c r="R23" s="418"/>
      <c r="S23" s="418">
        <v>-2.0000000000000001E-4</v>
      </c>
      <c r="T23" s="418"/>
      <c r="U23" s="418"/>
      <c r="V23" s="418">
        <f t="shared" si="1"/>
        <v>-2.0000000000000001E-4</v>
      </c>
      <c r="W23" s="418"/>
      <c r="X23" s="418"/>
      <c r="Y23" s="418"/>
      <c r="Z23" s="419"/>
      <c r="AA23" s="419"/>
      <c r="AB23" s="419"/>
      <c r="AC23" s="419"/>
      <c r="AF23" s="404"/>
      <c r="AG23" s="404"/>
      <c r="AH23" s="404"/>
      <c r="AI23" s="404"/>
      <c r="AJ23" s="404"/>
      <c r="AK23" s="404"/>
      <c r="AQ23" s="404"/>
      <c r="AR23" s="404"/>
      <c r="AS23" s="404"/>
      <c r="AT23" s="404"/>
      <c r="AU23" s="404"/>
      <c r="AV23" s="404"/>
    </row>
    <row r="24" spans="1:48" ht="21" customHeight="1">
      <c r="A24" s="412">
        <v>150</v>
      </c>
      <c r="B24" s="412"/>
      <c r="C24" s="412"/>
      <c r="D24" s="412" t="s">
        <v>102</v>
      </c>
      <c r="E24" s="412"/>
      <c r="F24" s="412"/>
      <c r="G24" s="412">
        <v>1</v>
      </c>
      <c r="H24" s="412"/>
      <c r="I24" s="412"/>
      <c r="J24" s="418">
        <v>1E-4</v>
      </c>
      <c r="K24" s="418"/>
      <c r="L24" s="418"/>
      <c r="M24" s="418">
        <v>1E-4</v>
      </c>
      <c r="N24" s="418"/>
      <c r="O24" s="418"/>
      <c r="P24" s="418">
        <v>1E-4</v>
      </c>
      <c r="Q24" s="418"/>
      <c r="R24" s="418"/>
      <c r="S24" s="418">
        <v>1E-4</v>
      </c>
      <c r="T24" s="418"/>
      <c r="U24" s="418"/>
      <c r="V24" s="418">
        <f t="shared" ref="V24:V27" si="3">AVERAGE(J24:U24)</f>
        <v>1E-4</v>
      </c>
      <c r="W24" s="418"/>
      <c r="X24" s="418"/>
      <c r="Y24" s="418"/>
      <c r="Z24" s="419">
        <f t="shared" ref="Z24" si="4">_xlfn.STDEV.S(V24:Y27)</f>
        <v>1.4999999999999999E-4</v>
      </c>
      <c r="AA24" s="419"/>
      <c r="AB24" s="419"/>
      <c r="AC24" s="419"/>
      <c r="AF24" s="404"/>
      <c r="AG24" s="404"/>
      <c r="AH24" s="404"/>
      <c r="AI24" s="404"/>
      <c r="AJ24" s="404"/>
      <c r="AK24" s="404"/>
      <c r="AQ24" s="404"/>
      <c r="AR24" s="404"/>
      <c r="AS24" s="404"/>
      <c r="AT24" s="404"/>
      <c r="AU24" s="404"/>
      <c r="AV24" s="404"/>
    </row>
    <row r="25" spans="1:48" ht="21" customHeight="1">
      <c r="A25" s="412"/>
      <c r="B25" s="412"/>
      <c r="C25" s="412"/>
      <c r="D25" s="412"/>
      <c r="E25" s="412"/>
      <c r="F25" s="412"/>
      <c r="G25" s="412">
        <v>2</v>
      </c>
      <c r="H25" s="412"/>
      <c r="I25" s="412"/>
      <c r="J25" s="418">
        <v>1E-4</v>
      </c>
      <c r="K25" s="418"/>
      <c r="L25" s="418"/>
      <c r="M25" s="418">
        <v>1E-4</v>
      </c>
      <c r="N25" s="418"/>
      <c r="O25" s="418"/>
      <c r="P25" s="418">
        <v>1E-4</v>
      </c>
      <c r="Q25" s="418"/>
      <c r="R25" s="418"/>
      <c r="S25" s="418">
        <v>1E-4</v>
      </c>
      <c r="T25" s="418"/>
      <c r="U25" s="418"/>
      <c r="V25" s="418">
        <f t="shared" si="3"/>
        <v>1E-4</v>
      </c>
      <c r="W25" s="418"/>
      <c r="X25" s="418"/>
      <c r="Y25" s="418"/>
      <c r="Z25" s="419"/>
      <c r="AA25" s="419"/>
      <c r="AB25" s="419"/>
      <c r="AC25" s="419"/>
      <c r="AF25" s="404"/>
      <c r="AG25" s="404"/>
      <c r="AH25" s="404"/>
      <c r="AI25" s="404"/>
      <c r="AJ25" s="404"/>
      <c r="AK25" s="404"/>
      <c r="AQ25" s="404"/>
      <c r="AR25" s="404"/>
      <c r="AS25" s="404"/>
      <c r="AT25" s="404"/>
      <c r="AU25" s="404"/>
      <c r="AV25" s="404"/>
    </row>
    <row r="26" spans="1:48" ht="21" customHeight="1">
      <c r="A26" s="412"/>
      <c r="B26" s="412"/>
      <c r="C26" s="412"/>
      <c r="D26" s="412"/>
      <c r="E26" s="412"/>
      <c r="F26" s="412"/>
      <c r="G26" s="412">
        <v>3</v>
      </c>
      <c r="H26" s="412"/>
      <c r="I26" s="412"/>
      <c r="J26" s="418">
        <v>-1E-4</v>
      </c>
      <c r="K26" s="418"/>
      <c r="L26" s="418"/>
      <c r="M26" s="418">
        <v>-1E-4</v>
      </c>
      <c r="N26" s="418"/>
      <c r="O26" s="418"/>
      <c r="P26" s="418">
        <v>-1E-4</v>
      </c>
      <c r="Q26" s="418"/>
      <c r="R26" s="418"/>
      <c r="S26" s="418">
        <v>-1E-4</v>
      </c>
      <c r="T26" s="418"/>
      <c r="U26" s="418"/>
      <c r="V26" s="418">
        <f t="shared" si="3"/>
        <v>-1E-4</v>
      </c>
      <c r="W26" s="418"/>
      <c r="X26" s="418"/>
      <c r="Y26" s="418"/>
      <c r="Z26" s="419"/>
      <c r="AA26" s="419"/>
      <c r="AB26" s="419"/>
      <c r="AC26" s="419"/>
      <c r="AF26" s="404"/>
      <c r="AG26" s="404"/>
      <c r="AH26" s="404"/>
      <c r="AI26" s="404"/>
      <c r="AJ26" s="404"/>
      <c r="AK26" s="404"/>
      <c r="AQ26" s="404"/>
      <c r="AR26" s="404"/>
      <c r="AS26" s="404"/>
      <c r="AT26" s="404"/>
      <c r="AU26" s="404"/>
      <c r="AV26" s="404"/>
    </row>
    <row r="27" spans="1:48" ht="21" customHeight="1">
      <c r="A27" s="412"/>
      <c r="B27" s="412"/>
      <c r="C27" s="412"/>
      <c r="D27" s="412"/>
      <c r="E27" s="412"/>
      <c r="F27" s="412"/>
      <c r="G27" s="412">
        <v>4</v>
      </c>
      <c r="H27" s="412"/>
      <c r="I27" s="412"/>
      <c r="J27" s="418">
        <v>-2.0000000000000001E-4</v>
      </c>
      <c r="K27" s="418"/>
      <c r="L27" s="418"/>
      <c r="M27" s="418">
        <v>-2.0000000000000001E-4</v>
      </c>
      <c r="N27" s="418"/>
      <c r="O27" s="418"/>
      <c r="P27" s="418">
        <v>-2.0000000000000001E-4</v>
      </c>
      <c r="Q27" s="418"/>
      <c r="R27" s="418"/>
      <c r="S27" s="418">
        <v>-2.0000000000000001E-4</v>
      </c>
      <c r="T27" s="418"/>
      <c r="U27" s="418"/>
      <c r="V27" s="418">
        <f t="shared" si="3"/>
        <v>-2.0000000000000001E-4</v>
      </c>
      <c r="W27" s="418"/>
      <c r="X27" s="418"/>
      <c r="Y27" s="418"/>
      <c r="Z27" s="419"/>
      <c r="AA27" s="419"/>
      <c r="AB27" s="419"/>
      <c r="AC27" s="419"/>
      <c r="AF27" s="404"/>
      <c r="AG27" s="404"/>
      <c r="AH27" s="404"/>
      <c r="AI27" s="404"/>
      <c r="AJ27" s="404"/>
      <c r="AK27" s="404"/>
      <c r="AQ27" s="404"/>
      <c r="AR27" s="404"/>
      <c r="AS27" s="404"/>
      <c r="AT27" s="404"/>
      <c r="AU27" s="404"/>
      <c r="AV27" s="404"/>
    </row>
    <row r="28" spans="1:48" ht="21" customHeight="1">
      <c r="A28" s="401"/>
      <c r="B28" s="401"/>
      <c r="C28" s="401"/>
      <c r="D28" s="401"/>
      <c r="E28" s="401"/>
      <c r="F28" s="401"/>
      <c r="G28" s="401"/>
      <c r="H28" s="401"/>
      <c r="I28" s="401"/>
      <c r="J28" s="420"/>
      <c r="K28" s="420"/>
      <c r="L28" s="420"/>
      <c r="M28" s="420"/>
      <c r="N28" s="420"/>
      <c r="O28" s="420"/>
      <c r="P28" s="420"/>
      <c r="Q28" s="420"/>
      <c r="R28" s="420"/>
      <c r="S28" s="420"/>
      <c r="T28" s="420"/>
      <c r="U28" s="420"/>
      <c r="V28" s="420"/>
      <c r="W28" s="420"/>
      <c r="X28" s="420"/>
      <c r="Y28" s="420"/>
      <c r="Z28" s="421"/>
      <c r="AA28" s="421"/>
      <c r="AB28" s="421"/>
      <c r="AC28" s="421"/>
      <c r="AF28" s="404"/>
      <c r="AG28" s="404"/>
      <c r="AH28" s="404"/>
      <c r="AI28" s="404"/>
      <c r="AJ28" s="404"/>
      <c r="AK28" s="404"/>
      <c r="AQ28" s="404"/>
      <c r="AR28" s="404"/>
      <c r="AS28" s="404"/>
      <c r="AT28" s="404"/>
      <c r="AU28" s="404"/>
      <c r="AV28" s="404"/>
    </row>
    <row r="29" spans="1:48" ht="21" customHeight="1">
      <c r="A29" s="407" t="s">
        <v>98</v>
      </c>
      <c r="B29" s="408"/>
      <c r="C29" s="409"/>
      <c r="D29" s="410" t="s">
        <v>131</v>
      </c>
      <c r="E29" s="411"/>
      <c r="F29" s="411"/>
      <c r="G29" s="410" t="s">
        <v>99</v>
      </c>
      <c r="H29" s="411"/>
      <c r="I29" s="411"/>
      <c r="J29" s="412" t="s">
        <v>103</v>
      </c>
      <c r="K29" s="412"/>
      <c r="L29" s="412"/>
      <c r="M29" s="412"/>
      <c r="N29" s="412"/>
      <c r="O29" s="412"/>
      <c r="P29" s="412"/>
      <c r="Q29" s="412"/>
      <c r="R29" s="412"/>
      <c r="S29" s="412"/>
      <c r="T29" s="412"/>
      <c r="U29" s="412"/>
      <c r="V29" s="422" t="s">
        <v>128</v>
      </c>
      <c r="W29" s="418"/>
      <c r="X29" s="418"/>
      <c r="Y29" s="418" t="s">
        <v>104</v>
      </c>
      <c r="Z29" s="418"/>
      <c r="AA29" s="418"/>
      <c r="AB29" s="419" t="s">
        <v>13</v>
      </c>
      <c r="AC29" s="419"/>
      <c r="AD29" s="419"/>
      <c r="AE29" s="419"/>
      <c r="AF29" s="404"/>
      <c r="AG29" s="404"/>
      <c r="AH29" s="404"/>
      <c r="AI29" s="404"/>
      <c r="AJ29" s="404"/>
      <c r="AK29" s="404"/>
      <c r="AQ29" s="404"/>
      <c r="AR29" s="404"/>
      <c r="AS29" s="404"/>
      <c r="AT29" s="404"/>
      <c r="AU29" s="404"/>
      <c r="AV29" s="404"/>
    </row>
    <row r="30" spans="1:48" ht="21" customHeight="1">
      <c r="A30" s="413"/>
      <c r="B30" s="414"/>
      <c r="C30" s="415"/>
      <c r="D30" s="416"/>
      <c r="E30" s="417"/>
      <c r="F30" s="417"/>
      <c r="G30" s="416"/>
      <c r="H30" s="417"/>
      <c r="I30" s="417"/>
      <c r="J30" s="412" t="s">
        <v>42</v>
      </c>
      <c r="K30" s="412"/>
      <c r="L30" s="412"/>
      <c r="M30" s="412" t="s">
        <v>43</v>
      </c>
      <c r="N30" s="412"/>
      <c r="O30" s="412"/>
      <c r="P30" s="412" t="s">
        <v>44</v>
      </c>
      <c r="Q30" s="412"/>
      <c r="R30" s="412"/>
      <c r="S30" s="412" t="s">
        <v>45</v>
      </c>
      <c r="T30" s="412"/>
      <c r="U30" s="412"/>
      <c r="V30" s="418"/>
      <c r="W30" s="418"/>
      <c r="X30" s="418"/>
      <c r="Y30" s="418"/>
      <c r="Z30" s="418"/>
      <c r="AA30" s="418"/>
      <c r="AB30" s="419"/>
      <c r="AC30" s="419"/>
      <c r="AD30" s="419"/>
      <c r="AE30" s="419"/>
      <c r="AF30" s="404"/>
      <c r="AG30" s="404"/>
      <c r="AH30" s="404"/>
      <c r="AI30" s="404"/>
      <c r="AJ30" s="404"/>
      <c r="AK30" s="404"/>
      <c r="AQ30" s="404"/>
      <c r="AR30" s="404"/>
      <c r="AS30" s="404"/>
      <c r="AT30" s="404"/>
      <c r="AU30" s="404"/>
      <c r="AV30" s="404"/>
    </row>
    <row r="31" spans="1:48" ht="21" customHeight="1">
      <c r="A31" s="412">
        <v>150</v>
      </c>
      <c r="B31" s="412"/>
      <c r="C31" s="412"/>
      <c r="D31" s="412" t="s">
        <v>132</v>
      </c>
      <c r="E31" s="412"/>
      <c r="F31" s="412"/>
      <c r="G31" s="412">
        <v>1</v>
      </c>
      <c r="H31" s="412"/>
      <c r="I31" s="412"/>
      <c r="J31" s="418">
        <f>J16</f>
        <v>1E-4</v>
      </c>
      <c r="K31" s="418"/>
      <c r="L31" s="418"/>
      <c r="M31" s="418">
        <f>M16</f>
        <v>1E-4</v>
      </c>
      <c r="N31" s="418"/>
      <c r="O31" s="418"/>
      <c r="P31" s="418">
        <f>P17</f>
        <v>1E-4</v>
      </c>
      <c r="Q31" s="418"/>
      <c r="R31" s="418"/>
      <c r="S31" s="418">
        <f>S17</f>
        <v>1E-4</v>
      </c>
      <c r="T31" s="418"/>
      <c r="U31" s="418"/>
      <c r="V31" s="418">
        <f>AVERAGE(J31:U31)+A31</f>
        <v>150.0001</v>
      </c>
      <c r="W31" s="418"/>
      <c r="X31" s="418"/>
      <c r="Y31" s="423">
        <f>A31-V31</f>
        <v>-1.0000000000331966E-4</v>
      </c>
      <c r="Z31" s="423"/>
      <c r="AA31" s="423"/>
      <c r="AB31" s="424">
        <f>_xlfn.STDEV.S(AVERAGE(J31:U31),AVERAGE(J32:U32),AVERAGE(J33:U33),AVERAGE(J34:U34))/SQRT(4)</f>
        <v>5.2041649986653319E-5</v>
      </c>
      <c r="AC31" s="425"/>
      <c r="AD31" s="425"/>
      <c r="AE31" s="426"/>
      <c r="AF31" s="404"/>
      <c r="AG31" s="404"/>
      <c r="AH31" s="404"/>
      <c r="AI31" s="404"/>
      <c r="AJ31" s="404"/>
      <c r="AK31" s="404"/>
      <c r="AQ31" s="404"/>
      <c r="AR31" s="404"/>
      <c r="AS31" s="404"/>
      <c r="AT31" s="404"/>
      <c r="AU31" s="404"/>
      <c r="AV31" s="404"/>
    </row>
    <row r="32" spans="1:48" ht="21" customHeight="1">
      <c r="A32" s="412"/>
      <c r="B32" s="412"/>
      <c r="C32" s="412"/>
      <c r="D32" s="412"/>
      <c r="E32" s="412"/>
      <c r="F32" s="412"/>
      <c r="G32" s="412">
        <v>2</v>
      </c>
      <c r="H32" s="412"/>
      <c r="I32" s="412"/>
      <c r="J32" s="418">
        <f t="shared" ref="J32:J42" si="5">J17</f>
        <v>1E-4</v>
      </c>
      <c r="K32" s="418"/>
      <c r="L32" s="418"/>
      <c r="M32" s="418">
        <f t="shared" ref="M32:M42" si="6">M17</f>
        <v>1E-4</v>
      </c>
      <c r="N32" s="418"/>
      <c r="O32" s="418"/>
      <c r="P32" s="418">
        <f t="shared" ref="P32:P42" si="7">P18</f>
        <v>-1E-4</v>
      </c>
      <c r="Q32" s="418"/>
      <c r="R32" s="418"/>
      <c r="S32" s="418">
        <f t="shared" ref="S32:S42" si="8">S18</f>
        <v>-1E-4</v>
      </c>
      <c r="T32" s="418"/>
      <c r="U32" s="418"/>
      <c r="V32" s="418">
        <f>AVERAGE(J32:U32)+A31</f>
        <v>150</v>
      </c>
      <c r="W32" s="418"/>
      <c r="X32" s="418"/>
      <c r="Y32" s="423">
        <f>A31-V32</f>
        <v>0</v>
      </c>
      <c r="Z32" s="423"/>
      <c r="AA32" s="423"/>
      <c r="AB32" s="427"/>
      <c r="AC32" s="428"/>
      <c r="AD32" s="428"/>
      <c r="AE32" s="429"/>
      <c r="AF32" s="404"/>
      <c r="AG32" s="404"/>
      <c r="AH32" s="404"/>
      <c r="AI32" s="404"/>
      <c r="AJ32" s="404"/>
      <c r="AK32" s="404"/>
      <c r="AQ32" s="404"/>
      <c r="AR32" s="404"/>
      <c r="AS32" s="404"/>
      <c r="AT32" s="404"/>
      <c r="AU32" s="404"/>
      <c r="AV32" s="404"/>
    </row>
    <row r="33" spans="1:48" ht="21" customHeight="1">
      <c r="A33" s="412"/>
      <c r="B33" s="412"/>
      <c r="C33" s="412"/>
      <c r="D33" s="412"/>
      <c r="E33" s="412"/>
      <c r="F33" s="412"/>
      <c r="G33" s="412">
        <v>3</v>
      </c>
      <c r="H33" s="412"/>
      <c r="I33" s="412"/>
      <c r="J33" s="418">
        <f t="shared" si="5"/>
        <v>-1E-4</v>
      </c>
      <c r="K33" s="418"/>
      <c r="L33" s="418"/>
      <c r="M33" s="418">
        <f t="shared" si="6"/>
        <v>-1E-4</v>
      </c>
      <c r="N33" s="418"/>
      <c r="O33" s="418"/>
      <c r="P33" s="418">
        <f t="shared" si="7"/>
        <v>-2.0000000000000001E-4</v>
      </c>
      <c r="Q33" s="418"/>
      <c r="R33" s="418"/>
      <c r="S33" s="418">
        <f t="shared" si="8"/>
        <v>-2.0000000000000001E-4</v>
      </c>
      <c r="T33" s="418"/>
      <c r="U33" s="418"/>
      <c r="V33" s="418">
        <f>AVERAGE(J33:U33)+A31</f>
        <v>149.99985000000001</v>
      </c>
      <c r="W33" s="418"/>
      <c r="X33" s="418"/>
      <c r="Y33" s="423">
        <f>A31-V33</f>
        <v>1.4999999999076863E-4</v>
      </c>
      <c r="Z33" s="423"/>
      <c r="AA33" s="423"/>
      <c r="AB33" s="427"/>
      <c r="AC33" s="428"/>
      <c r="AD33" s="428"/>
      <c r="AE33" s="429"/>
      <c r="AF33" s="404"/>
      <c r="AG33" s="404"/>
      <c r="AH33" s="404"/>
      <c r="AI33" s="404"/>
      <c r="AJ33" s="404"/>
      <c r="AK33" s="404"/>
      <c r="AQ33" s="404"/>
      <c r="AR33" s="404"/>
      <c r="AS33" s="404"/>
      <c r="AT33" s="404"/>
      <c r="AU33" s="404"/>
      <c r="AV33" s="404"/>
    </row>
    <row r="34" spans="1:48" ht="21" customHeight="1">
      <c r="A34" s="412"/>
      <c r="B34" s="412"/>
      <c r="C34" s="412"/>
      <c r="D34" s="412"/>
      <c r="E34" s="412"/>
      <c r="F34" s="412"/>
      <c r="G34" s="412">
        <v>4</v>
      </c>
      <c r="H34" s="412"/>
      <c r="I34" s="412"/>
      <c r="J34" s="418">
        <f t="shared" si="5"/>
        <v>-2.0000000000000001E-4</v>
      </c>
      <c r="K34" s="418"/>
      <c r="L34" s="418"/>
      <c r="M34" s="418">
        <f t="shared" si="6"/>
        <v>-2.0000000000000001E-4</v>
      </c>
      <c r="N34" s="418"/>
      <c r="O34" s="418"/>
      <c r="P34" s="418">
        <f t="shared" si="7"/>
        <v>1E-4</v>
      </c>
      <c r="Q34" s="418"/>
      <c r="R34" s="418"/>
      <c r="S34" s="418">
        <f t="shared" si="8"/>
        <v>1E-4</v>
      </c>
      <c r="T34" s="418"/>
      <c r="U34" s="418"/>
      <c r="V34" s="418">
        <f>AVERAGE(J34:U34)+A31</f>
        <v>149.99995000000001</v>
      </c>
      <c r="W34" s="418"/>
      <c r="X34" s="418"/>
      <c r="Y34" s="423">
        <f>A31-V34</f>
        <v>4.9999999987448973E-5</v>
      </c>
      <c r="Z34" s="423"/>
      <c r="AA34" s="423"/>
      <c r="AB34" s="430"/>
      <c r="AC34" s="431"/>
      <c r="AD34" s="431"/>
      <c r="AE34" s="432"/>
      <c r="AF34" s="404"/>
      <c r="AG34" s="404"/>
      <c r="AH34" s="404"/>
      <c r="AI34" s="404"/>
      <c r="AJ34" s="404"/>
      <c r="AK34" s="404"/>
      <c r="AQ34" s="404"/>
      <c r="AR34" s="404"/>
      <c r="AS34" s="404"/>
      <c r="AT34" s="404"/>
      <c r="AU34" s="404"/>
      <c r="AV34" s="404"/>
    </row>
    <row r="35" spans="1:48" ht="21" customHeight="1">
      <c r="A35" s="412">
        <v>150</v>
      </c>
      <c r="B35" s="412"/>
      <c r="C35" s="412"/>
      <c r="D35" s="412" t="s">
        <v>136</v>
      </c>
      <c r="E35" s="412"/>
      <c r="F35" s="412"/>
      <c r="G35" s="412">
        <v>1</v>
      </c>
      <c r="H35" s="412"/>
      <c r="I35" s="412"/>
      <c r="J35" s="418">
        <f t="shared" si="5"/>
        <v>1E-4</v>
      </c>
      <c r="K35" s="418"/>
      <c r="L35" s="418"/>
      <c r="M35" s="418">
        <f t="shared" si="6"/>
        <v>1E-4</v>
      </c>
      <c r="N35" s="418"/>
      <c r="O35" s="418"/>
      <c r="P35" s="418">
        <f t="shared" si="7"/>
        <v>1E-4</v>
      </c>
      <c r="Q35" s="418"/>
      <c r="R35" s="418"/>
      <c r="S35" s="418">
        <f t="shared" si="8"/>
        <v>1E-4</v>
      </c>
      <c r="T35" s="418"/>
      <c r="U35" s="418"/>
      <c r="V35" s="418">
        <f>AVERAGE(J35:U35)+A35</f>
        <v>150.0001</v>
      </c>
      <c r="W35" s="418"/>
      <c r="X35" s="418"/>
      <c r="Y35" s="423">
        <f>A35-V35</f>
        <v>-1.0000000000331966E-4</v>
      </c>
      <c r="Z35" s="423"/>
      <c r="AA35" s="423"/>
      <c r="AB35" s="424">
        <f t="shared" ref="AB35" si="9">_xlfn.STDEV.S(AVERAGE(J35:U35),AVERAGE(J36:U36),AVERAGE(J37:U37),AVERAGE(J38:U38))/SQRT(4)</f>
        <v>5.2041649986653319E-5</v>
      </c>
      <c r="AC35" s="425"/>
      <c r="AD35" s="425"/>
      <c r="AE35" s="426"/>
      <c r="AF35" s="404"/>
      <c r="AG35" s="404"/>
      <c r="AH35" s="404"/>
      <c r="AI35" s="404"/>
      <c r="AJ35" s="404"/>
      <c r="AK35" s="404"/>
      <c r="AQ35" s="404"/>
      <c r="AR35" s="404"/>
      <c r="AS35" s="404"/>
      <c r="AT35" s="404"/>
      <c r="AU35" s="404"/>
      <c r="AV35" s="404"/>
    </row>
    <row r="36" spans="1:48" ht="21" customHeight="1">
      <c r="A36" s="412"/>
      <c r="B36" s="412"/>
      <c r="C36" s="412"/>
      <c r="D36" s="412"/>
      <c r="E36" s="412"/>
      <c r="F36" s="412"/>
      <c r="G36" s="412">
        <v>2</v>
      </c>
      <c r="H36" s="412"/>
      <c r="I36" s="412"/>
      <c r="J36" s="418">
        <f t="shared" si="5"/>
        <v>1E-4</v>
      </c>
      <c r="K36" s="418"/>
      <c r="L36" s="418"/>
      <c r="M36" s="418">
        <f t="shared" si="6"/>
        <v>1E-4</v>
      </c>
      <c r="N36" s="418"/>
      <c r="O36" s="418"/>
      <c r="P36" s="418">
        <f t="shared" si="7"/>
        <v>-1E-4</v>
      </c>
      <c r="Q36" s="418"/>
      <c r="R36" s="418"/>
      <c r="S36" s="418">
        <f t="shared" si="8"/>
        <v>-1E-4</v>
      </c>
      <c r="T36" s="418"/>
      <c r="U36" s="418"/>
      <c r="V36" s="418">
        <f>AVERAGE(J36:U36)+A35</f>
        <v>150</v>
      </c>
      <c r="W36" s="418"/>
      <c r="X36" s="418"/>
      <c r="Y36" s="423">
        <f>A35-V36</f>
        <v>0</v>
      </c>
      <c r="Z36" s="423"/>
      <c r="AA36" s="423"/>
      <c r="AB36" s="427"/>
      <c r="AC36" s="428"/>
      <c r="AD36" s="428"/>
      <c r="AE36" s="429"/>
      <c r="AF36" s="404"/>
      <c r="AG36" s="404"/>
      <c r="AH36" s="404"/>
      <c r="AI36" s="404"/>
      <c r="AJ36" s="404"/>
      <c r="AK36" s="404"/>
      <c r="AQ36" s="404"/>
      <c r="AR36" s="404"/>
      <c r="AS36" s="404"/>
      <c r="AT36" s="404"/>
      <c r="AU36" s="404"/>
      <c r="AV36" s="404"/>
    </row>
    <row r="37" spans="1:48" ht="21" customHeight="1">
      <c r="A37" s="412"/>
      <c r="B37" s="412"/>
      <c r="C37" s="412"/>
      <c r="D37" s="412"/>
      <c r="E37" s="412"/>
      <c r="F37" s="412"/>
      <c r="G37" s="412">
        <v>3</v>
      </c>
      <c r="H37" s="412"/>
      <c r="I37" s="412"/>
      <c r="J37" s="418">
        <f t="shared" si="5"/>
        <v>-1E-4</v>
      </c>
      <c r="K37" s="418"/>
      <c r="L37" s="418"/>
      <c r="M37" s="418">
        <f t="shared" si="6"/>
        <v>-1E-4</v>
      </c>
      <c r="N37" s="418"/>
      <c r="O37" s="418"/>
      <c r="P37" s="418">
        <f t="shared" si="7"/>
        <v>-2.0000000000000001E-4</v>
      </c>
      <c r="Q37" s="418"/>
      <c r="R37" s="418"/>
      <c r="S37" s="418">
        <f t="shared" si="8"/>
        <v>-2.0000000000000001E-4</v>
      </c>
      <c r="T37" s="418"/>
      <c r="U37" s="418"/>
      <c r="V37" s="418">
        <f>AVERAGE(J37:U37)+A35</f>
        <v>149.99985000000001</v>
      </c>
      <c r="W37" s="418"/>
      <c r="X37" s="418"/>
      <c r="Y37" s="423">
        <f>A35-V37</f>
        <v>1.4999999999076863E-4</v>
      </c>
      <c r="Z37" s="423"/>
      <c r="AA37" s="423"/>
      <c r="AB37" s="427"/>
      <c r="AC37" s="428"/>
      <c r="AD37" s="428"/>
      <c r="AE37" s="429"/>
      <c r="AF37" s="404"/>
      <c r="AG37" s="404"/>
      <c r="AH37" s="404"/>
      <c r="AI37" s="404"/>
      <c r="AJ37" s="404"/>
      <c r="AK37" s="404"/>
      <c r="AQ37" s="404"/>
      <c r="AR37" s="404"/>
      <c r="AS37" s="404"/>
      <c r="AT37" s="404"/>
      <c r="AU37" s="404"/>
      <c r="AV37" s="404"/>
    </row>
    <row r="38" spans="1:48" ht="21" customHeight="1">
      <c r="A38" s="412"/>
      <c r="B38" s="412"/>
      <c r="C38" s="412"/>
      <c r="D38" s="412"/>
      <c r="E38" s="412"/>
      <c r="F38" s="412"/>
      <c r="G38" s="412">
        <v>4</v>
      </c>
      <c r="H38" s="412"/>
      <c r="I38" s="412"/>
      <c r="J38" s="418">
        <f t="shared" si="5"/>
        <v>-2.0000000000000001E-4</v>
      </c>
      <c r="K38" s="418"/>
      <c r="L38" s="418"/>
      <c r="M38" s="418">
        <f t="shared" si="6"/>
        <v>-2.0000000000000001E-4</v>
      </c>
      <c r="N38" s="418"/>
      <c r="O38" s="418"/>
      <c r="P38" s="418">
        <f t="shared" si="7"/>
        <v>1E-4</v>
      </c>
      <c r="Q38" s="418"/>
      <c r="R38" s="418"/>
      <c r="S38" s="418">
        <f t="shared" si="8"/>
        <v>1E-4</v>
      </c>
      <c r="T38" s="418"/>
      <c r="U38" s="418"/>
      <c r="V38" s="418">
        <f>AVERAGE(J38:U38)+A35</f>
        <v>149.99995000000001</v>
      </c>
      <c r="W38" s="418"/>
      <c r="X38" s="418"/>
      <c r="Y38" s="423">
        <f>A35-V38</f>
        <v>4.9999999987448973E-5</v>
      </c>
      <c r="Z38" s="423"/>
      <c r="AA38" s="423"/>
      <c r="AB38" s="430"/>
      <c r="AC38" s="431"/>
      <c r="AD38" s="431"/>
      <c r="AE38" s="432"/>
      <c r="AF38" s="404"/>
      <c r="AG38" s="404"/>
      <c r="AH38" s="404"/>
      <c r="AI38" s="404"/>
      <c r="AJ38" s="404"/>
      <c r="AK38" s="404"/>
      <c r="AQ38" s="404"/>
      <c r="AR38" s="404"/>
      <c r="AS38" s="404"/>
      <c r="AT38" s="404"/>
      <c r="AU38" s="404"/>
      <c r="AV38" s="404"/>
    </row>
    <row r="39" spans="1:48" ht="21" customHeight="1">
      <c r="A39" s="412">
        <v>150</v>
      </c>
      <c r="B39" s="412"/>
      <c r="C39" s="412"/>
      <c r="D39" s="412" t="s">
        <v>102</v>
      </c>
      <c r="E39" s="412"/>
      <c r="F39" s="412"/>
      <c r="G39" s="412">
        <v>1</v>
      </c>
      <c r="H39" s="412"/>
      <c r="I39" s="412"/>
      <c r="J39" s="418">
        <f t="shared" si="5"/>
        <v>1E-4</v>
      </c>
      <c r="K39" s="418"/>
      <c r="L39" s="418"/>
      <c r="M39" s="418">
        <f t="shared" si="6"/>
        <v>1E-4</v>
      </c>
      <c r="N39" s="418"/>
      <c r="O39" s="418"/>
      <c r="P39" s="418">
        <f t="shared" si="7"/>
        <v>1E-4</v>
      </c>
      <c r="Q39" s="418"/>
      <c r="R39" s="418"/>
      <c r="S39" s="418">
        <f t="shared" si="8"/>
        <v>1E-4</v>
      </c>
      <c r="T39" s="418"/>
      <c r="U39" s="418"/>
      <c r="V39" s="418">
        <f>AVERAGE(J39:U39)+A39</f>
        <v>150.0001</v>
      </c>
      <c r="W39" s="418"/>
      <c r="X39" s="418"/>
      <c r="Y39" s="423">
        <f>A39-V39</f>
        <v>-1.0000000000331966E-4</v>
      </c>
      <c r="Z39" s="423"/>
      <c r="AA39" s="423"/>
      <c r="AB39" s="424">
        <f t="shared" ref="AB39" si="10">_xlfn.STDEV.S(AVERAGE(J39:U39),AVERAGE(J40:U40),AVERAGE(J41:U41),AVERAGE(J42:U42))/SQRT(4)</f>
        <v>5.5433894565208628E-5</v>
      </c>
      <c r="AC39" s="425"/>
      <c r="AD39" s="425"/>
      <c r="AE39" s="426"/>
      <c r="AF39" s="404"/>
      <c r="AG39" s="404"/>
      <c r="AH39" s="404"/>
      <c r="AI39" s="404"/>
      <c r="AJ39" s="404"/>
      <c r="AK39" s="404"/>
      <c r="AL39" s="404"/>
      <c r="AM39" s="404"/>
      <c r="AN39" s="404"/>
      <c r="AO39" s="404"/>
      <c r="AP39" s="404"/>
      <c r="AQ39" s="404"/>
      <c r="AR39" s="404"/>
      <c r="AS39" s="404"/>
      <c r="AT39" s="404"/>
      <c r="AU39" s="404"/>
      <c r="AV39" s="404"/>
    </row>
    <row r="40" spans="1:48" ht="21" customHeight="1">
      <c r="A40" s="412"/>
      <c r="B40" s="412"/>
      <c r="C40" s="412"/>
      <c r="D40" s="412"/>
      <c r="E40" s="412"/>
      <c r="F40" s="412"/>
      <c r="G40" s="412">
        <v>2</v>
      </c>
      <c r="H40" s="412"/>
      <c r="I40" s="412"/>
      <c r="J40" s="418">
        <f t="shared" si="5"/>
        <v>1E-4</v>
      </c>
      <c r="K40" s="418"/>
      <c r="L40" s="418"/>
      <c r="M40" s="418">
        <f t="shared" si="6"/>
        <v>1E-4</v>
      </c>
      <c r="N40" s="418"/>
      <c r="O40" s="418"/>
      <c r="P40" s="418">
        <f t="shared" si="7"/>
        <v>-1E-4</v>
      </c>
      <c r="Q40" s="418"/>
      <c r="R40" s="418"/>
      <c r="S40" s="418">
        <f t="shared" si="8"/>
        <v>-1E-4</v>
      </c>
      <c r="T40" s="418"/>
      <c r="U40" s="418"/>
      <c r="V40" s="418">
        <f>AVERAGE(J40:U40)+A39</f>
        <v>150</v>
      </c>
      <c r="W40" s="418"/>
      <c r="X40" s="418"/>
      <c r="Y40" s="423">
        <f>A39-V40</f>
        <v>0</v>
      </c>
      <c r="Z40" s="423"/>
      <c r="AA40" s="423"/>
      <c r="AB40" s="427"/>
      <c r="AC40" s="428"/>
      <c r="AD40" s="428"/>
      <c r="AE40" s="429"/>
      <c r="AF40" s="433"/>
      <c r="AG40" s="433"/>
      <c r="AH40" s="433"/>
      <c r="AI40" s="433"/>
      <c r="AJ40" s="434"/>
      <c r="AK40" s="434"/>
      <c r="AL40" s="434"/>
      <c r="AM40" s="434"/>
      <c r="AN40" s="435"/>
      <c r="AO40" s="435"/>
      <c r="AP40" s="435"/>
      <c r="AQ40" s="435"/>
      <c r="AR40" s="435"/>
      <c r="AS40" s="404"/>
      <c r="AT40" s="404"/>
      <c r="AU40" s="404"/>
      <c r="AV40" s="404"/>
    </row>
    <row r="41" spans="1:48" ht="21" customHeight="1">
      <c r="A41" s="412"/>
      <c r="B41" s="412"/>
      <c r="C41" s="412"/>
      <c r="D41" s="412"/>
      <c r="E41" s="412"/>
      <c r="F41" s="412"/>
      <c r="G41" s="412">
        <v>3</v>
      </c>
      <c r="H41" s="412"/>
      <c r="I41" s="412"/>
      <c r="J41" s="418">
        <f t="shared" si="5"/>
        <v>-1E-4</v>
      </c>
      <c r="K41" s="418"/>
      <c r="L41" s="418"/>
      <c r="M41" s="418">
        <f t="shared" si="6"/>
        <v>-1E-4</v>
      </c>
      <c r="N41" s="418"/>
      <c r="O41" s="418"/>
      <c r="P41" s="418">
        <f t="shared" si="7"/>
        <v>-2.0000000000000001E-4</v>
      </c>
      <c r="Q41" s="418"/>
      <c r="R41" s="418"/>
      <c r="S41" s="418">
        <f t="shared" si="8"/>
        <v>-2.0000000000000001E-4</v>
      </c>
      <c r="T41" s="418"/>
      <c r="U41" s="418"/>
      <c r="V41" s="418">
        <f>AVERAGE(J41:U41)+A39</f>
        <v>149.99985000000001</v>
      </c>
      <c r="W41" s="418"/>
      <c r="X41" s="418"/>
      <c r="Y41" s="423">
        <f>A39-V41</f>
        <v>1.4999999999076863E-4</v>
      </c>
      <c r="Z41" s="423"/>
      <c r="AA41" s="423"/>
      <c r="AB41" s="427"/>
      <c r="AC41" s="428"/>
      <c r="AD41" s="428"/>
      <c r="AE41" s="429"/>
      <c r="AF41" s="433"/>
      <c r="AG41" s="433"/>
      <c r="AH41" s="433"/>
      <c r="AI41" s="433"/>
      <c r="AJ41" s="434"/>
      <c r="AK41" s="434"/>
      <c r="AL41" s="434"/>
      <c r="AM41" s="434"/>
      <c r="AN41" s="435"/>
      <c r="AO41" s="435"/>
      <c r="AP41" s="435"/>
      <c r="AQ41" s="435"/>
      <c r="AR41" s="435"/>
      <c r="AS41" s="436"/>
      <c r="AT41" s="436"/>
      <c r="AU41" s="404"/>
      <c r="AV41" s="404"/>
    </row>
    <row r="42" spans="1:48" ht="21" customHeight="1">
      <c r="A42" s="412"/>
      <c r="B42" s="412"/>
      <c r="C42" s="412"/>
      <c r="D42" s="412"/>
      <c r="E42" s="412"/>
      <c r="F42" s="412"/>
      <c r="G42" s="412">
        <v>4</v>
      </c>
      <c r="H42" s="412"/>
      <c r="I42" s="412"/>
      <c r="J42" s="418">
        <f t="shared" si="5"/>
        <v>-2.0000000000000001E-4</v>
      </c>
      <c r="K42" s="418"/>
      <c r="L42" s="418"/>
      <c r="M42" s="418">
        <f t="shared" si="6"/>
        <v>-2.0000000000000001E-4</v>
      </c>
      <c r="N42" s="418"/>
      <c r="O42" s="418"/>
      <c r="P42" s="418">
        <f t="shared" si="7"/>
        <v>0</v>
      </c>
      <c r="Q42" s="418"/>
      <c r="R42" s="418"/>
      <c r="S42" s="418">
        <f t="shared" si="8"/>
        <v>0</v>
      </c>
      <c r="T42" s="418"/>
      <c r="U42" s="418"/>
      <c r="V42" s="418">
        <f>AVERAGE(J42:U42)+A39</f>
        <v>149.9999</v>
      </c>
      <c r="W42" s="418"/>
      <c r="X42" s="418"/>
      <c r="Y42" s="423">
        <f>A39-V42</f>
        <v>1.0000000000331966E-4</v>
      </c>
      <c r="Z42" s="423"/>
      <c r="AA42" s="423"/>
      <c r="AB42" s="430"/>
      <c r="AC42" s="431"/>
      <c r="AD42" s="431"/>
      <c r="AE42" s="432"/>
      <c r="AF42" s="437"/>
      <c r="AG42" s="437"/>
      <c r="AH42" s="437"/>
      <c r="AI42" s="437"/>
      <c r="AJ42" s="438"/>
      <c r="AK42" s="438"/>
      <c r="AL42" s="438"/>
      <c r="AM42" s="438"/>
      <c r="AN42" s="439"/>
      <c r="AO42" s="439"/>
      <c r="AP42" s="439"/>
      <c r="AQ42" s="439"/>
      <c r="AR42" s="439"/>
      <c r="AS42" s="404"/>
      <c r="AT42" s="404"/>
      <c r="AU42" s="404"/>
      <c r="AV42" s="404"/>
    </row>
    <row r="43" spans="1:48" ht="21" customHeight="1">
      <c r="A43" s="440"/>
      <c r="B43" s="440"/>
      <c r="C43" s="440"/>
      <c r="D43" s="441"/>
      <c r="E43" s="441"/>
      <c r="F43" s="441"/>
      <c r="G43" s="441"/>
      <c r="H43" s="404"/>
      <c r="I43" s="404"/>
      <c r="J43" s="404"/>
      <c r="K43" s="404"/>
      <c r="L43" s="404"/>
      <c r="N43" s="440"/>
      <c r="AB43" s="362"/>
      <c r="AC43" s="401"/>
      <c r="AD43" s="401"/>
      <c r="AE43" s="404"/>
      <c r="AJ43" s="441"/>
      <c r="AM43" s="404"/>
      <c r="AN43" s="404"/>
      <c r="AO43" s="404"/>
      <c r="AP43" s="404"/>
      <c r="AQ43" s="404"/>
      <c r="AR43" s="401"/>
    </row>
    <row r="44" spans="1:48" ht="21" customHeight="1">
      <c r="A44" s="440" t="s">
        <v>105</v>
      </c>
      <c r="B44" s="440"/>
      <c r="C44" s="440"/>
      <c r="D44" s="441"/>
      <c r="E44" s="442"/>
      <c r="F44" s="442"/>
      <c r="G44" s="442"/>
      <c r="H44" s="443"/>
      <c r="I44" s="443"/>
      <c r="J44" s="443"/>
      <c r="K44" s="443"/>
      <c r="L44" s="443"/>
      <c r="N44" s="440"/>
      <c r="W44" s="404"/>
      <c r="X44" s="404"/>
      <c r="Y44" s="404"/>
      <c r="Z44" s="404"/>
      <c r="AA44" s="404"/>
      <c r="AB44" s="401"/>
      <c r="AC44" s="401"/>
      <c r="AD44" s="401"/>
      <c r="AE44" s="404"/>
    </row>
    <row r="45" spans="1:48" ht="21" customHeight="1">
      <c r="A45" s="440"/>
      <c r="B45" s="440"/>
      <c r="C45" s="440"/>
      <c r="D45" s="441"/>
      <c r="E45" s="441"/>
      <c r="F45" s="441"/>
      <c r="G45" s="441"/>
      <c r="H45" s="404"/>
      <c r="I45" s="404"/>
      <c r="J45" s="401"/>
      <c r="K45" s="404"/>
      <c r="L45" s="404"/>
      <c r="M45" s="404"/>
      <c r="N45" s="440"/>
      <c r="O45" s="440"/>
      <c r="P45" s="440"/>
      <c r="Q45" s="441"/>
      <c r="R45" s="441"/>
      <c r="S45" s="441"/>
      <c r="U45" s="404"/>
      <c r="V45" s="404"/>
      <c r="W45" s="404"/>
      <c r="X45" s="404"/>
      <c r="Y45" s="404"/>
      <c r="Z45" s="404"/>
      <c r="AA45" s="404"/>
      <c r="AB45" s="401"/>
      <c r="AC45" s="401"/>
      <c r="AD45" s="401"/>
      <c r="AE45" s="404"/>
    </row>
    <row r="46" spans="1:48" ht="18" customHeight="1">
      <c r="A46" s="404"/>
      <c r="B46" s="404"/>
      <c r="C46" s="404"/>
      <c r="D46" s="401"/>
      <c r="E46" s="404"/>
      <c r="F46" s="404"/>
      <c r="G46" s="404"/>
      <c r="H46" s="404"/>
      <c r="I46" s="404"/>
      <c r="J46" s="404"/>
      <c r="K46" s="404"/>
      <c r="L46" s="404"/>
      <c r="M46" s="404"/>
      <c r="T46" s="441"/>
    </row>
    <row r="47" spans="1:48" ht="23.1" customHeight="1">
      <c r="B47" s="444">
        <v>11</v>
      </c>
      <c r="C47" s="444"/>
      <c r="D47" s="445" t="s">
        <v>106</v>
      </c>
      <c r="E47" s="446"/>
      <c r="F47" s="447"/>
      <c r="G47" s="447"/>
      <c r="H47" s="448"/>
      <c r="I47" s="448"/>
      <c r="J47" s="448"/>
      <c r="K47" s="448"/>
      <c r="N47" s="448"/>
      <c r="O47" s="448"/>
      <c r="P47" s="448"/>
      <c r="Q47" s="448"/>
      <c r="R47" s="448"/>
      <c r="S47" s="448"/>
      <c r="U47" s="448"/>
      <c r="AB47" s="362"/>
      <c r="AC47" s="362"/>
      <c r="AD47" s="362"/>
    </row>
    <row r="48" spans="1:48" ht="18" customHeight="1">
      <c r="A48" s="404"/>
      <c r="B48" s="404"/>
      <c r="C48" s="404"/>
      <c r="D48" s="401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48"/>
      <c r="U48" s="404"/>
      <c r="V48" s="404"/>
      <c r="W48" s="404"/>
      <c r="X48" s="404"/>
      <c r="Y48" s="404"/>
      <c r="Z48" s="404"/>
    </row>
    <row r="49" spans="1:31" ht="18" customHeight="1">
      <c r="A49" s="404"/>
      <c r="B49" s="404"/>
      <c r="C49" s="404"/>
      <c r="D49" s="401"/>
      <c r="E49" s="404"/>
      <c r="F49" s="404"/>
      <c r="G49" s="404"/>
      <c r="H49" s="404"/>
      <c r="I49" s="404"/>
      <c r="J49" s="404"/>
      <c r="K49" s="404"/>
      <c r="L49" s="404"/>
      <c r="M49" s="404"/>
      <c r="N49" s="404"/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</row>
    <row r="50" spans="1:31" ht="18" customHeight="1">
      <c r="A50" s="404"/>
      <c r="B50" s="404"/>
      <c r="C50" s="404"/>
      <c r="D50" s="401"/>
      <c r="E50" s="404"/>
      <c r="F50" s="404"/>
      <c r="G50" s="404"/>
      <c r="H50" s="404"/>
      <c r="I50" s="404"/>
      <c r="J50" s="404"/>
      <c r="K50" s="404"/>
      <c r="L50" s="404"/>
      <c r="M50" s="404"/>
      <c r="N50" s="404"/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04"/>
    </row>
    <row r="51" spans="1:31" ht="18" customHeight="1">
      <c r="A51" s="404"/>
      <c r="B51" s="404"/>
      <c r="C51" s="404"/>
      <c r="D51" s="401"/>
      <c r="E51" s="404"/>
      <c r="F51" s="404"/>
      <c r="G51" s="404"/>
      <c r="H51" s="404"/>
      <c r="I51" s="404"/>
      <c r="J51" s="404"/>
      <c r="K51" s="404"/>
      <c r="L51" s="404"/>
      <c r="M51" s="404"/>
      <c r="N51" s="404"/>
      <c r="O51" s="404"/>
      <c r="P51" s="404"/>
      <c r="Q51" s="404"/>
      <c r="R51" s="404"/>
      <c r="S51" s="404"/>
      <c r="T51" s="404"/>
      <c r="U51" s="404"/>
      <c r="V51" s="404"/>
      <c r="W51" s="404"/>
      <c r="X51" s="404"/>
      <c r="Y51" s="404"/>
      <c r="Z51" s="404"/>
    </row>
    <row r="52" spans="1:31" ht="6" customHeight="1">
      <c r="A52" s="404"/>
      <c r="B52" s="404"/>
      <c r="C52" s="404"/>
      <c r="D52" s="404"/>
      <c r="E52" s="404"/>
      <c r="F52" s="404"/>
      <c r="G52" s="404"/>
      <c r="H52" s="404"/>
      <c r="I52" s="404"/>
      <c r="J52" s="404"/>
      <c r="K52" s="404"/>
      <c r="L52" s="404"/>
      <c r="M52" s="404"/>
      <c r="N52" s="404"/>
      <c r="O52" s="404"/>
      <c r="P52" s="404"/>
      <c r="Q52" s="404"/>
      <c r="R52" s="404"/>
      <c r="S52" s="404"/>
      <c r="T52" s="404"/>
      <c r="U52" s="404"/>
      <c r="V52" s="404"/>
      <c r="W52" s="404"/>
      <c r="X52" s="404"/>
      <c r="Y52" s="404"/>
      <c r="Z52" s="404"/>
    </row>
    <row r="53" spans="1:31" ht="18" customHeight="1">
      <c r="A53" s="404"/>
      <c r="B53" s="404"/>
      <c r="C53" s="404"/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</row>
    <row r="54" spans="1:31" ht="18" customHeight="1">
      <c r="A54" s="404"/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</row>
    <row r="55" spans="1:31" ht="18" customHeight="1">
      <c r="A55" s="404"/>
      <c r="B55" s="404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</row>
    <row r="56" spans="1:31" ht="18" customHeight="1">
      <c r="A56" s="404"/>
      <c r="B56" s="404"/>
      <c r="C56" s="404"/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4"/>
      <c r="O56" s="404"/>
      <c r="P56" s="404"/>
      <c r="Q56" s="404"/>
      <c r="R56" s="404"/>
      <c r="S56" s="404"/>
      <c r="T56" s="404"/>
      <c r="U56" s="404"/>
      <c r="V56" s="404"/>
      <c r="W56" s="404"/>
      <c r="X56" s="404"/>
      <c r="Y56" s="404"/>
      <c r="Z56" s="404"/>
    </row>
    <row r="57" spans="1:31" ht="18" customHeight="1">
      <c r="A57" s="449"/>
      <c r="B57" s="450"/>
      <c r="C57" s="450"/>
      <c r="D57" s="450"/>
      <c r="E57" s="450"/>
      <c r="F57" s="451"/>
      <c r="G57" s="451"/>
      <c r="H57" s="451"/>
      <c r="I57" s="451"/>
      <c r="J57" s="403"/>
      <c r="K57" s="403"/>
      <c r="L57" s="403"/>
      <c r="M57" s="403"/>
      <c r="N57" s="403"/>
      <c r="O57" s="403"/>
      <c r="P57" s="403"/>
      <c r="Q57" s="403"/>
      <c r="R57" s="403"/>
      <c r="S57" s="404"/>
      <c r="T57" s="404"/>
      <c r="U57" s="404"/>
      <c r="V57" s="404"/>
      <c r="W57" s="404"/>
      <c r="X57" s="404"/>
      <c r="Y57" s="404"/>
      <c r="Z57" s="404"/>
    </row>
    <row r="58" spans="1:31" ht="6" customHeight="1">
      <c r="A58" s="452"/>
      <c r="B58" s="404"/>
      <c r="C58" s="404"/>
      <c r="D58" s="404"/>
      <c r="E58" s="404"/>
      <c r="F58" s="403"/>
      <c r="G58" s="403"/>
      <c r="H58" s="403"/>
      <c r="I58" s="403"/>
      <c r="J58" s="403"/>
      <c r="K58" s="403"/>
      <c r="L58" s="403"/>
      <c r="M58" s="403"/>
      <c r="N58" s="403"/>
      <c r="O58" s="403"/>
      <c r="P58" s="403"/>
      <c r="Q58" s="403"/>
      <c r="R58" s="403"/>
      <c r="S58" s="404"/>
      <c r="T58" s="404"/>
      <c r="U58" s="404"/>
      <c r="V58" s="404"/>
      <c r="W58" s="404"/>
      <c r="X58" s="404"/>
      <c r="Y58" s="404"/>
      <c r="Z58" s="404"/>
    </row>
    <row r="59" spans="1:31" ht="18" customHeight="1">
      <c r="A59" s="404"/>
      <c r="B59" s="404"/>
      <c r="C59" s="404"/>
      <c r="D59" s="401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</row>
    <row r="60" spans="1:31" ht="18" customHeight="1">
      <c r="A60" s="404"/>
      <c r="B60" s="404"/>
      <c r="C60" s="404"/>
      <c r="D60" s="401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404"/>
    </row>
    <row r="61" spans="1:31" ht="18" customHeight="1">
      <c r="A61" s="404"/>
      <c r="B61" s="404"/>
      <c r="C61" s="404"/>
      <c r="D61" s="401"/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  <c r="R61" s="404"/>
      <c r="S61" s="404"/>
      <c r="T61" s="404"/>
      <c r="U61" s="404"/>
      <c r="V61" s="404"/>
      <c r="W61" s="404"/>
      <c r="X61" s="404"/>
      <c r="Y61" s="404"/>
      <c r="Z61" s="404"/>
      <c r="AA61" s="404"/>
      <c r="AE61" s="404"/>
    </row>
    <row r="62" spans="1:31" ht="6.75" customHeight="1">
      <c r="A62" s="404"/>
      <c r="B62" s="404"/>
      <c r="C62" s="404"/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404"/>
      <c r="AA62" s="404"/>
      <c r="AB62" s="401"/>
      <c r="AC62" s="401"/>
      <c r="AD62" s="401"/>
      <c r="AE62" s="404"/>
    </row>
    <row r="63" spans="1:31" ht="18" customHeight="1">
      <c r="A63" s="450"/>
      <c r="B63" s="404"/>
      <c r="C63" s="404"/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  <c r="R63" s="404"/>
      <c r="S63" s="404"/>
      <c r="T63" s="404"/>
      <c r="U63" s="404"/>
      <c r="V63" s="404"/>
      <c r="W63" s="404"/>
      <c r="X63" s="404"/>
      <c r="Y63" s="404"/>
      <c r="Z63" s="404"/>
      <c r="AA63" s="404"/>
      <c r="AB63" s="401"/>
      <c r="AC63" s="401"/>
      <c r="AD63" s="401"/>
      <c r="AE63" s="404"/>
    </row>
    <row r="64" spans="1:31" ht="6.75" customHeight="1">
      <c r="A64" s="404"/>
      <c r="B64" s="404"/>
      <c r="C64" s="404"/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4"/>
      <c r="R64" s="404"/>
      <c r="S64" s="404"/>
      <c r="T64" s="404"/>
      <c r="U64" s="404"/>
      <c r="V64" s="404"/>
      <c r="W64" s="404"/>
      <c r="X64" s="404"/>
      <c r="Y64" s="404"/>
      <c r="Z64" s="404"/>
      <c r="AA64" s="404"/>
      <c r="AB64" s="401"/>
      <c r="AC64" s="401"/>
      <c r="AD64" s="401"/>
      <c r="AE64" s="404"/>
    </row>
    <row r="65" spans="1:31" ht="18" customHeight="1">
      <c r="A65" s="404"/>
      <c r="B65" s="404"/>
      <c r="C65" s="404"/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  <c r="R65" s="404"/>
      <c r="S65" s="404"/>
      <c r="T65" s="404"/>
      <c r="U65" s="404"/>
      <c r="V65" s="404"/>
      <c r="W65" s="404"/>
      <c r="X65" s="404"/>
      <c r="Y65" s="404"/>
      <c r="Z65" s="404"/>
      <c r="AA65" s="404"/>
      <c r="AB65" s="401"/>
      <c r="AC65" s="401"/>
      <c r="AD65" s="401"/>
      <c r="AE65" s="404"/>
    </row>
    <row r="66" spans="1:31" ht="18" customHeight="1">
      <c r="A66" s="404"/>
      <c r="B66" s="404"/>
      <c r="C66" s="404"/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404"/>
      <c r="AA66" s="404"/>
      <c r="AB66" s="401"/>
      <c r="AC66" s="401"/>
      <c r="AD66" s="401"/>
      <c r="AE66" s="404"/>
    </row>
    <row r="67" spans="1:31" ht="18" customHeight="1">
      <c r="A67" s="404"/>
      <c r="B67" s="404"/>
      <c r="C67" s="404"/>
      <c r="D67" s="404"/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4"/>
      <c r="Y67" s="404"/>
      <c r="Z67" s="404"/>
      <c r="AA67" s="404"/>
      <c r="AB67" s="401"/>
      <c r="AC67" s="401"/>
      <c r="AD67" s="401"/>
      <c r="AE67" s="404"/>
    </row>
    <row r="68" spans="1:31" ht="18" customHeight="1">
      <c r="A68" s="404"/>
      <c r="B68" s="404"/>
      <c r="C68" s="404"/>
      <c r="D68" s="404"/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  <c r="R68" s="404"/>
      <c r="S68" s="404"/>
      <c r="T68" s="404"/>
      <c r="U68" s="404"/>
      <c r="V68" s="404"/>
      <c r="W68" s="404"/>
      <c r="X68" s="404"/>
      <c r="Y68" s="404"/>
      <c r="Z68" s="404"/>
      <c r="AA68" s="404"/>
      <c r="AB68" s="401"/>
      <c r="AC68" s="401"/>
      <c r="AD68" s="401"/>
      <c r="AE68" s="404"/>
    </row>
    <row r="69" spans="1:31" ht="18" customHeight="1">
      <c r="A69" s="404"/>
      <c r="B69" s="404"/>
      <c r="C69" s="404"/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  <c r="Q69" s="404"/>
      <c r="R69" s="404"/>
      <c r="S69" s="404"/>
      <c r="T69" s="404"/>
      <c r="U69" s="404"/>
      <c r="V69" s="404"/>
      <c r="W69" s="404"/>
      <c r="X69" s="404"/>
      <c r="Y69" s="404"/>
      <c r="Z69" s="404"/>
      <c r="AA69" s="404"/>
      <c r="AB69" s="401"/>
      <c r="AC69" s="401"/>
      <c r="AD69" s="401"/>
      <c r="AE69" s="404"/>
    </row>
    <row r="70" spans="1:31" ht="18" customHeight="1">
      <c r="A70" s="404"/>
      <c r="B70" s="404"/>
      <c r="C70" s="404"/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4"/>
      <c r="P70" s="404"/>
      <c r="Q70" s="404"/>
      <c r="R70" s="404"/>
      <c r="S70" s="404"/>
      <c r="T70" s="404"/>
      <c r="U70" s="404"/>
      <c r="V70" s="404"/>
      <c r="W70" s="404"/>
      <c r="X70" s="404"/>
      <c r="Y70" s="404"/>
      <c r="Z70" s="404"/>
      <c r="AA70" s="404"/>
      <c r="AB70" s="401"/>
      <c r="AC70" s="401"/>
      <c r="AD70" s="401"/>
      <c r="AE70" s="404"/>
    </row>
    <row r="71" spans="1:31" ht="18" customHeight="1">
      <c r="A71" s="404"/>
      <c r="B71" s="404"/>
      <c r="C71" s="404"/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  <c r="R71" s="404"/>
      <c r="S71" s="404"/>
      <c r="T71" s="404"/>
      <c r="U71" s="404"/>
      <c r="V71" s="404"/>
      <c r="W71" s="404"/>
      <c r="X71" s="404"/>
      <c r="Y71" s="404"/>
      <c r="Z71" s="404"/>
      <c r="AA71" s="404"/>
      <c r="AB71" s="401"/>
      <c r="AC71" s="401"/>
      <c r="AD71" s="401"/>
      <c r="AE71" s="404"/>
    </row>
    <row r="72" spans="1:31" ht="18" customHeight="1">
      <c r="A72" s="404"/>
      <c r="B72" s="404"/>
      <c r="C72" s="404"/>
      <c r="D72" s="404"/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  <c r="R72" s="404"/>
      <c r="S72" s="404"/>
      <c r="T72" s="404"/>
      <c r="U72" s="404"/>
      <c r="V72" s="404"/>
      <c r="W72" s="404"/>
      <c r="X72" s="404"/>
      <c r="Y72" s="404"/>
      <c r="Z72" s="404"/>
      <c r="AA72" s="404"/>
      <c r="AB72" s="401"/>
      <c r="AC72" s="401"/>
      <c r="AD72" s="401"/>
      <c r="AE72" s="404"/>
    </row>
    <row r="73" spans="1:31" ht="18" customHeight="1">
      <c r="A73" s="404"/>
      <c r="B73" s="404"/>
      <c r="C73" s="404"/>
      <c r="D73" s="404"/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  <c r="R73" s="404"/>
      <c r="S73" s="404"/>
      <c r="T73" s="404"/>
      <c r="U73" s="404"/>
      <c r="V73" s="404"/>
      <c r="W73" s="404"/>
      <c r="X73" s="404"/>
      <c r="Y73" s="404"/>
      <c r="Z73" s="404"/>
      <c r="AA73" s="404"/>
      <c r="AB73" s="401"/>
      <c r="AC73" s="401"/>
      <c r="AD73" s="401"/>
      <c r="AE73" s="404"/>
    </row>
    <row r="74" spans="1:31" ht="18" customHeight="1">
      <c r="A74" s="404"/>
      <c r="B74" s="404"/>
      <c r="C74" s="404"/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404"/>
      <c r="AB74" s="401"/>
      <c r="AC74" s="401"/>
      <c r="AD74" s="401"/>
      <c r="AE74" s="404"/>
    </row>
    <row r="75" spans="1:31" ht="18" customHeight="1">
      <c r="A75" s="404"/>
      <c r="B75" s="404"/>
      <c r="C75" s="404"/>
      <c r="D75" s="404"/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  <c r="R75" s="404"/>
      <c r="S75" s="404"/>
      <c r="T75" s="404"/>
      <c r="U75" s="404"/>
      <c r="V75" s="404"/>
      <c r="W75" s="404"/>
      <c r="X75" s="404"/>
      <c r="Y75" s="404"/>
      <c r="Z75" s="404"/>
      <c r="AA75" s="404"/>
      <c r="AB75" s="401"/>
      <c r="AC75" s="401"/>
      <c r="AD75" s="401"/>
      <c r="AE75" s="404"/>
    </row>
    <row r="76" spans="1:31" ht="18" customHeight="1">
      <c r="A76" s="404"/>
      <c r="B76" s="404"/>
      <c r="C76" s="404"/>
      <c r="D76" s="404"/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4"/>
      <c r="P76" s="404"/>
      <c r="Q76" s="404"/>
      <c r="R76" s="404"/>
      <c r="S76" s="404"/>
      <c r="T76" s="404"/>
      <c r="U76" s="404"/>
      <c r="V76" s="404"/>
      <c r="W76" s="404"/>
      <c r="X76" s="404"/>
      <c r="Y76" s="404"/>
      <c r="Z76" s="404"/>
      <c r="AA76" s="404"/>
      <c r="AB76" s="401"/>
      <c r="AC76" s="401"/>
      <c r="AD76" s="401"/>
      <c r="AE76" s="404"/>
    </row>
    <row r="77" spans="1:31" ht="18" customHeight="1">
      <c r="A77" s="404"/>
      <c r="B77" s="404"/>
      <c r="C77" s="404"/>
      <c r="D77" s="404"/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4"/>
      <c r="P77" s="404"/>
      <c r="Q77" s="404"/>
      <c r="R77" s="404"/>
      <c r="S77" s="404"/>
      <c r="T77" s="404"/>
      <c r="U77" s="404"/>
      <c r="V77" s="404"/>
      <c r="W77" s="404"/>
      <c r="X77" s="404"/>
      <c r="Y77" s="404"/>
      <c r="Z77" s="404"/>
      <c r="AA77" s="404"/>
      <c r="AB77" s="401"/>
      <c r="AC77" s="401"/>
      <c r="AD77" s="401"/>
      <c r="AE77" s="404"/>
    </row>
    <row r="78" spans="1:31" ht="16.5" customHeight="1">
      <c r="A78" s="404"/>
      <c r="B78" s="404"/>
      <c r="C78" s="404"/>
      <c r="D78" s="404"/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  <c r="R78" s="404"/>
      <c r="S78" s="404"/>
      <c r="T78" s="404"/>
      <c r="U78" s="404"/>
      <c r="V78" s="404"/>
      <c r="W78" s="404"/>
      <c r="X78" s="404"/>
      <c r="Y78" s="404"/>
      <c r="Z78" s="404"/>
      <c r="AA78" s="404"/>
      <c r="AB78" s="401"/>
      <c r="AC78" s="401"/>
      <c r="AD78" s="401"/>
      <c r="AE78" s="404"/>
    </row>
    <row r="79" spans="1:31" ht="16.5" customHeight="1">
      <c r="A79" s="404"/>
      <c r="B79" s="404"/>
      <c r="C79" s="404"/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  <c r="P79" s="404"/>
      <c r="Q79" s="404"/>
      <c r="R79" s="404"/>
      <c r="S79" s="404"/>
      <c r="T79" s="404"/>
      <c r="U79" s="404"/>
      <c r="V79" s="404"/>
      <c r="W79" s="404"/>
      <c r="X79" s="404"/>
      <c r="Y79" s="404"/>
      <c r="Z79" s="404"/>
      <c r="AA79" s="404"/>
      <c r="AB79" s="401"/>
      <c r="AC79" s="401"/>
      <c r="AD79" s="401"/>
      <c r="AE79" s="404"/>
    </row>
    <row r="80" spans="1:31" ht="16.5" customHeight="1">
      <c r="A80" s="404"/>
      <c r="B80" s="404"/>
      <c r="C80" s="404"/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404"/>
      <c r="AB80" s="401"/>
      <c r="AC80" s="401"/>
      <c r="AD80" s="401"/>
      <c r="AE80" s="404"/>
    </row>
    <row r="81" spans="1:31" ht="16.5" customHeight="1">
      <c r="A81" s="404"/>
      <c r="B81" s="404"/>
      <c r="C81" s="404"/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401"/>
      <c r="AC81" s="401"/>
      <c r="AD81" s="401"/>
      <c r="AE81" s="404"/>
    </row>
    <row r="82" spans="1:31" ht="16.5" customHeight="1">
      <c r="A82" s="404"/>
      <c r="B82" s="404"/>
      <c r="C82" s="404"/>
      <c r="D82" s="404"/>
      <c r="E82" s="404"/>
      <c r="F82" s="404"/>
      <c r="G82" s="404"/>
      <c r="H82" s="404"/>
      <c r="I82" s="404"/>
      <c r="J82" s="404"/>
      <c r="K82" s="404"/>
      <c r="L82" s="404"/>
      <c r="M82" s="404"/>
      <c r="N82" s="404"/>
      <c r="O82" s="404"/>
      <c r="P82" s="404"/>
      <c r="Q82" s="404"/>
      <c r="R82" s="404"/>
      <c r="S82" s="404"/>
      <c r="T82" s="404"/>
      <c r="U82" s="404"/>
      <c r="V82" s="404"/>
      <c r="W82" s="404"/>
      <c r="X82" s="404"/>
      <c r="Y82" s="404"/>
      <c r="Z82" s="404"/>
      <c r="AA82" s="404"/>
      <c r="AB82" s="401"/>
      <c r="AC82" s="401"/>
      <c r="AD82" s="401"/>
      <c r="AE82" s="404"/>
    </row>
    <row r="83" spans="1:31" ht="16.5" customHeight="1">
      <c r="A83" s="404"/>
      <c r="B83" s="404"/>
      <c r="C83" s="404"/>
      <c r="D83" s="404"/>
      <c r="E83" s="404"/>
      <c r="F83" s="404"/>
      <c r="G83" s="404"/>
      <c r="H83" s="404"/>
      <c r="I83" s="404"/>
      <c r="J83" s="404"/>
      <c r="K83" s="404"/>
      <c r="L83" s="404"/>
      <c r="M83" s="404"/>
      <c r="N83" s="404"/>
      <c r="O83" s="404"/>
      <c r="P83" s="404"/>
      <c r="Q83" s="404"/>
      <c r="R83" s="404"/>
      <c r="S83" s="404"/>
      <c r="T83" s="404"/>
      <c r="U83" s="404"/>
      <c r="V83" s="404"/>
      <c r="W83" s="404"/>
      <c r="X83" s="404"/>
      <c r="Y83" s="404"/>
      <c r="Z83" s="404"/>
      <c r="AA83" s="404"/>
      <c r="AB83" s="401"/>
      <c r="AC83" s="401"/>
      <c r="AD83" s="401"/>
      <c r="AE83" s="404"/>
    </row>
    <row r="84" spans="1:31" ht="16.5" customHeight="1">
      <c r="A84" s="404"/>
      <c r="B84" s="404"/>
      <c r="C84" s="404"/>
      <c r="D84" s="404"/>
      <c r="E84" s="404"/>
      <c r="F84" s="404"/>
      <c r="G84" s="404"/>
      <c r="H84" s="404"/>
      <c r="I84" s="404"/>
      <c r="J84" s="404"/>
      <c r="K84" s="404"/>
      <c r="L84" s="404"/>
      <c r="M84" s="404"/>
      <c r="N84" s="404"/>
      <c r="O84" s="404"/>
      <c r="P84" s="404"/>
      <c r="Q84" s="404"/>
      <c r="R84" s="404"/>
      <c r="S84" s="404"/>
      <c r="T84" s="404"/>
      <c r="U84" s="404"/>
      <c r="V84" s="404"/>
      <c r="W84" s="404"/>
      <c r="X84" s="404"/>
      <c r="Y84" s="404"/>
      <c r="Z84" s="404"/>
      <c r="AA84" s="404"/>
      <c r="AB84" s="401"/>
      <c r="AC84" s="401"/>
      <c r="AD84" s="401"/>
      <c r="AE84" s="404"/>
    </row>
    <row r="85" spans="1:31" ht="16.5" customHeight="1">
      <c r="A85" s="404"/>
      <c r="B85" s="404"/>
      <c r="C85" s="404"/>
      <c r="D85" s="404"/>
      <c r="E85" s="404"/>
      <c r="F85" s="404"/>
      <c r="G85" s="404"/>
      <c r="H85" s="404"/>
      <c r="I85" s="404"/>
      <c r="J85" s="404"/>
      <c r="K85" s="404"/>
      <c r="L85" s="404"/>
      <c r="M85" s="404"/>
      <c r="N85" s="404"/>
      <c r="O85" s="404"/>
      <c r="P85" s="404"/>
      <c r="Q85" s="404"/>
      <c r="R85" s="404"/>
      <c r="S85" s="404"/>
      <c r="T85" s="404"/>
      <c r="U85" s="404"/>
      <c r="V85" s="404"/>
      <c r="W85" s="404"/>
      <c r="X85" s="404"/>
      <c r="Y85" s="404"/>
      <c r="Z85" s="404"/>
      <c r="AA85" s="404"/>
      <c r="AB85" s="401"/>
      <c r="AC85" s="401"/>
      <c r="AD85" s="401"/>
      <c r="AE85" s="404"/>
    </row>
    <row r="86" spans="1:31" ht="16.5" customHeight="1">
      <c r="A86" s="404"/>
      <c r="B86" s="404"/>
      <c r="C86" s="404"/>
      <c r="D86" s="404"/>
      <c r="E86" s="404"/>
      <c r="F86" s="404"/>
      <c r="G86" s="404"/>
      <c r="H86" s="404"/>
      <c r="I86" s="404"/>
      <c r="J86" s="404"/>
      <c r="K86" s="404"/>
      <c r="L86" s="404"/>
      <c r="M86" s="404"/>
      <c r="N86" s="404"/>
      <c r="O86" s="404"/>
      <c r="P86" s="404"/>
      <c r="Q86" s="404"/>
      <c r="R86" s="404"/>
      <c r="S86" s="404"/>
      <c r="T86" s="404"/>
      <c r="U86" s="404"/>
      <c r="V86" s="404"/>
      <c r="W86" s="404"/>
      <c r="X86" s="404"/>
      <c r="Y86" s="404"/>
      <c r="Z86" s="404"/>
      <c r="AA86" s="404"/>
      <c r="AB86" s="401"/>
      <c r="AC86" s="401"/>
      <c r="AD86" s="401"/>
      <c r="AE86" s="404"/>
    </row>
    <row r="87" spans="1:31" ht="16.5" customHeight="1">
      <c r="A87" s="404"/>
      <c r="B87" s="404"/>
      <c r="C87" s="404"/>
      <c r="D87" s="404"/>
      <c r="E87" s="404"/>
      <c r="F87" s="404"/>
      <c r="G87" s="404"/>
      <c r="H87" s="404"/>
      <c r="I87" s="404"/>
      <c r="J87" s="404"/>
      <c r="K87" s="404"/>
      <c r="L87" s="404"/>
      <c r="M87" s="404"/>
      <c r="N87" s="404"/>
      <c r="O87" s="404"/>
      <c r="P87" s="404"/>
      <c r="Q87" s="404"/>
      <c r="R87" s="404"/>
      <c r="S87" s="404"/>
      <c r="T87" s="404"/>
      <c r="U87" s="404"/>
      <c r="V87" s="404"/>
      <c r="W87" s="404"/>
      <c r="X87" s="404"/>
      <c r="Y87" s="404"/>
      <c r="Z87" s="404"/>
      <c r="AA87" s="404"/>
      <c r="AB87" s="401"/>
      <c r="AC87" s="401"/>
      <c r="AD87" s="401"/>
      <c r="AE87" s="404"/>
    </row>
    <row r="88" spans="1:31" ht="16.5" customHeight="1">
      <c r="A88" s="404"/>
      <c r="B88" s="404"/>
      <c r="C88" s="404"/>
      <c r="D88" s="404"/>
      <c r="E88" s="404"/>
      <c r="F88" s="404"/>
      <c r="G88" s="404"/>
      <c r="H88" s="404"/>
      <c r="I88" s="404"/>
      <c r="J88" s="404"/>
      <c r="K88" s="404"/>
      <c r="L88" s="404"/>
      <c r="M88" s="404"/>
      <c r="N88" s="404"/>
      <c r="O88" s="404"/>
      <c r="P88" s="404"/>
      <c r="Q88" s="404"/>
      <c r="R88" s="404"/>
      <c r="S88" s="404"/>
      <c r="T88" s="404"/>
      <c r="U88" s="404"/>
      <c r="V88" s="404"/>
      <c r="W88" s="404"/>
      <c r="X88" s="404"/>
      <c r="Y88" s="404"/>
      <c r="Z88" s="404"/>
      <c r="AA88" s="404"/>
      <c r="AB88" s="401"/>
      <c r="AC88" s="401"/>
      <c r="AD88" s="401"/>
      <c r="AE88" s="404"/>
    </row>
    <row r="89" spans="1:31" ht="16.5" customHeight="1">
      <c r="A89" s="404"/>
      <c r="B89" s="404"/>
      <c r="C89" s="404"/>
      <c r="D89" s="404"/>
      <c r="E89" s="404"/>
      <c r="F89" s="404"/>
      <c r="G89" s="404"/>
      <c r="H89" s="404"/>
      <c r="I89" s="404"/>
      <c r="J89" s="404"/>
      <c r="K89" s="404"/>
      <c r="L89" s="404"/>
      <c r="M89" s="404"/>
      <c r="N89" s="404"/>
      <c r="O89" s="404"/>
      <c r="P89" s="404"/>
      <c r="Q89" s="404"/>
      <c r="R89" s="404"/>
      <c r="S89" s="404"/>
      <c r="T89" s="404"/>
      <c r="U89" s="404"/>
      <c r="V89" s="404"/>
      <c r="W89" s="404"/>
      <c r="X89" s="404"/>
      <c r="Y89" s="404"/>
      <c r="Z89" s="404"/>
      <c r="AA89" s="404"/>
      <c r="AB89" s="401"/>
      <c r="AC89" s="401"/>
      <c r="AD89" s="401"/>
      <c r="AE89" s="404"/>
    </row>
    <row r="90" spans="1:31" ht="16.5" customHeight="1">
      <c r="A90" s="404"/>
      <c r="B90" s="404"/>
      <c r="C90" s="404"/>
      <c r="D90" s="404"/>
      <c r="E90" s="404"/>
      <c r="F90" s="404"/>
      <c r="G90" s="404"/>
      <c r="H90" s="404"/>
      <c r="I90" s="404"/>
      <c r="J90" s="404"/>
      <c r="K90" s="404"/>
      <c r="L90" s="404"/>
      <c r="M90" s="404"/>
      <c r="N90" s="404"/>
      <c r="O90" s="404"/>
      <c r="P90" s="404"/>
      <c r="Q90" s="404"/>
      <c r="R90" s="404"/>
      <c r="S90" s="404"/>
      <c r="T90" s="404"/>
      <c r="U90" s="404"/>
      <c r="V90" s="404"/>
      <c r="W90" s="404"/>
      <c r="X90" s="404"/>
      <c r="Y90" s="404"/>
      <c r="Z90" s="404"/>
      <c r="AA90" s="404"/>
      <c r="AB90" s="401"/>
      <c r="AC90" s="401"/>
      <c r="AD90" s="401"/>
      <c r="AE90" s="404"/>
    </row>
    <row r="91" spans="1:31" ht="16.5" customHeight="1">
      <c r="A91" s="404"/>
      <c r="B91" s="404"/>
      <c r="C91" s="404"/>
      <c r="D91" s="404"/>
      <c r="E91" s="404"/>
      <c r="F91" s="404"/>
      <c r="G91" s="404"/>
      <c r="H91" s="404"/>
      <c r="I91" s="404"/>
      <c r="J91" s="404"/>
      <c r="K91" s="404"/>
      <c r="L91" s="404"/>
      <c r="M91" s="404"/>
      <c r="N91" s="404"/>
      <c r="O91" s="404"/>
      <c r="P91" s="404"/>
      <c r="Q91" s="404"/>
      <c r="R91" s="404"/>
      <c r="S91" s="404"/>
      <c r="T91" s="404"/>
      <c r="U91" s="404"/>
      <c r="V91" s="404"/>
      <c r="W91" s="404"/>
      <c r="X91" s="404"/>
      <c r="Y91" s="404"/>
      <c r="Z91" s="404"/>
      <c r="AA91" s="404"/>
      <c r="AB91" s="401"/>
      <c r="AC91" s="401"/>
      <c r="AD91" s="401"/>
      <c r="AE91" s="404"/>
    </row>
    <row r="92" spans="1:31" ht="16.5" customHeight="1">
      <c r="A92" s="404"/>
      <c r="B92" s="404"/>
      <c r="C92" s="404"/>
      <c r="D92" s="404"/>
      <c r="E92" s="404"/>
      <c r="F92" s="404"/>
      <c r="G92" s="404"/>
      <c r="H92" s="404"/>
      <c r="I92" s="404"/>
      <c r="J92" s="404"/>
      <c r="K92" s="404"/>
      <c r="L92" s="404"/>
      <c r="M92" s="404"/>
      <c r="N92" s="404"/>
      <c r="O92" s="404"/>
      <c r="P92" s="404"/>
      <c r="Q92" s="404"/>
      <c r="R92" s="404"/>
      <c r="S92" s="404"/>
      <c r="T92" s="404"/>
      <c r="U92" s="404"/>
      <c r="V92" s="404"/>
      <c r="W92" s="404"/>
      <c r="X92" s="404"/>
      <c r="Y92" s="404"/>
      <c r="Z92" s="404"/>
      <c r="AA92" s="404"/>
      <c r="AB92" s="401"/>
      <c r="AC92" s="401"/>
      <c r="AD92" s="401"/>
      <c r="AE92" s="404"/>
    </row>
    <row r="93" spans="1:31" ht="16.5" customHeight="1">
      <c r="A93" s="404"/>
      <c r="B93" s="404"/>
      <c r="C93" s="404"/>
      <c r="D93" s="404"/>
      <c r="E93" s="404"/>
      <c r="F93" s="404"/>
      <c r="G93" s="404"/>
      <c r="H93" s="404"/>
      <c r="I93" s="404"/>
      <c r="J93" s="404"/>
      <c r="K93" s="404"/>
      <c r="L93" s="404"/>
      <c r="M93" s="404"/>
      <c r="N93" s="404"/>
      <c r="O93" s="404"/>
      <c r="P93" s="404"/>
      <c r="Q93" s="404"/>
      <c r="R93" s="404"/>
      <c r="S93" s="404"/>
      <c r="T93" s="404"/>
      <c r="U93" s="404"/>
      <c r="V93" s="404"/>
      <c r="W93" s="404"/>
      <c r="X93" s="404"/>
      <c r="Y93" s="404"/>
      <c r="Z93" s="404"/>
      <c r="AA93" s="404"/>
      <c r="AB93" s="401"/>
      <c r="AC93" s="401"/>
      <c r="AD93" s="401"/>
      <c r="AE93" s="404"/>
    </row>
    <row r="94" spans="1:31" ht="16.5" customHeight="1">
      <c r="A94" s="404"/>
      <c r="B94" s="404"/>
      <c r="C94" s="404"/>
      <c r="D94" s="404"/>
      <c r="E94" s="404"/>
      <c r="F94" s="404"/>
      <c r="G94" s="404"/>
      <c r="H94" s="404"/>
      <c r="I94" s="404"/>
      <c r="J94" s="404"/>
      <c r="K94" s="404"/>
      <c r="L94" s="404"/>
      <c r="M94" s="404"/>
      <c r="N94" s="404"/>
      <c r="O94" s="404"/>
      <c r="P94" s="404"/>
      <c r="Q94" s="404"/>
      <c r="R94" s="404"/>
      <c r="S94" s="404"/>
      <c r="T94" s="404"/>
      <c r="U94" s="404"/>
      <c r="V94" s="404"/>
      <c r="W94" s="404"/>
      <c r="X94" s="404"/>
      <c r="Y94" s="404"/>
      <c r="Z94" s="404"/>
      <c r="AA94" s="404"/>
      <c r="AB94" s="401"/>
      <c r="AC94" s="401"/>
      <c r="AD94" s="401"/>
      <c r="AE94" s="404"/>
    </row>
    <row r="95" spans="1:31" ht="16.5" customHeight="1">
      <c r="A95" s="404"/>
      <c r="B95" s="404"/>
      <c r="C95" s="404"/>
      <c r="D95" s="404"/>
      <c r="E95" s="404"/>
      <c r="F95" s="404"/>
      <c r="G95" s="404"/>
      <c r="H95" s="404"/>
      <c r="I95" s="404"/>
      <c r="J95" s="404"/>
      <c r="K95" s="404"/>
      <c r="L95" s="404"/>
      <c r="M95" s="404"/>
      <c r="N95" s="404"/>
      <c r="O95" s="404"/>
      <c r="P95" s="404"/>
      <c r="Q95" s="404"/>
      <c r="R95" s="404"/>
      <c r="S95" s="404"/>
      <c r="T95" s="404"/>
      <c r="U95" s="404"/>
      <c r="V95" s="404"/>
      <c r="W95" s="404"/>
      <c r="X95" s="404"/>
      <c r="Y95" s="404"/>
      <c r="Z95" s="404"/>
      <c r="AA95" s="404"/>
      <c r="AB95" s="401"/>
      <c r="AC95" s="401"/>
      <c r="AD95" s="401"/>
      <c r="AE95" s="404"/>
    </row>
    <row r="96" spans="1:31" ht="16.5" customHeight="1">
      <c r="A96" s="404"/>
      <c r="B96" s="404"/>
      <c r="C96" s="404"/>
      <c r="D96" s="404"/>
      <c r="E96" s="404"/>
      <c r="F96" s="404"/>
      <c r="G96" s="404"/>
      <c r="H96" s="404"/>
      <c r="I96" s="404"/>
      <c r="J96" s="404"/>
      <c r="K96" s="404"/>
      <c r="L96" s="404"/>
      <c r="M96" s="404"/>
      <c r="N96" s="404"/>
      <c r="O96" s="404"/>
      <c r="P96" s="404"/>
      <c r="Q96" s="404"/>
      <c r="R96" s="404"/>
      <c r="S96" s="404"/>
      <c r="T96" s="404"/>
      <c r="U96" s="404"/>
      <c r="V96" s="404"/>
      <c r="W96" s="404"/>
      <c r="X96" s="404"/>
      <c r="Y96" s="404"/>
      <c r="Z96" s="404"/>
      <c r="AA96" s="404"/>
      <c r="AB96" s="401"/>
      <c r="AC96" s="401"/>
      <c r="AD96" s="401"/>
      <c r="AE96" s="404"/>
    </row>
    <row r="97" spans="1:31" ht="16.5" customHeight="1">
      <c r="A97" s="404"/>
      <c r="B97" s="404"/>
      <c r="C97" s="404"/>
      <c r="D97" s="404"/>
      <c r="E97" s="404"/>
      <c r="F97" s="404"/>
      <c r="G97" s="404"/>
      <c r="H97" s="404"/>
      <c r="I97" s="404"/>
      <c r="J97" s="404"/>
      <c r="K97" s="404"/>
      <c r="L97" s="404"/>
      <c r="M97" s="404"/>
      <c r="N97" s="404"/>
      <c r="O97" s="404"/>
      <c r="P97" s="404"/>
      <c r="Q97" s="404"/>
      <c r="R97" s="404"/>
      <c r="S97" s="404"/>
      <c r="T97" s="404"/>
      <c r="U97" s="404"/>
      <c r="V97" s="404"/>
      <c r="W97" s="404"/>
      <c r="X97" s="404"/>
      <c r="Y97" s="404"/>
      <c r="Z97" s="404"/>
      <c r="AA97" s="404"/>
      <c r="AB97" s="401"/>
      <c r="AC97" s="401"/>
      <c r="AD97" s="401"/>
      <c r="AE97" s="404"/>
    </row>
    <row r="98" spans="1:31" ht="18" customHeight="1">
      <c r="A98" s="404"/>
      <c r="B98" s="404"/>
      <c r="C98" s="404"/>
      <c r="D98" s="404"/>
      <c r="E98" s="404"/>
      <c r="F98" s="404"/>
      <c r="G98" s="404"/>
      <c r="H98" s="404"/>
      <c r="I98" s="404"/>
      <c r="J98" s="404"/>
      <c r="K98" s="404"/>
      <c r="L98" s="404"/>
      <c r="M98" s="404"/>
      <c r="N98" s="404"/>
      <c r="O98" s="404"/>
      <c r="P98" s="404"/>
      <c r="Q98" s="404"/>
      <c r="R98" s="404"/>
      <c r="S98" s="404"/>
      <c r="T98" s="404"/>
      <c r="U98" s="404"/>
      <c r="V98" s="404"/>
      <c r="W98" s="404"/>
      <c r="X98" s="404"/>
      <c r="Y98" s="404"/>
      <c r="Z98" s="404"/>
      <c r="AA98" s="404"/>
      <c r="AB98" s="401"/>
      <c r="AC98" s="401"/>
      <c r="AD98" s="401"/>
      <c r="AE98" s="404"/>
    </row>
    <row r="99" spans="1:31" ht="6" customHeight="1">
      <c r="A99" s="404"/>
      <c r="B99" s="404"/>
      <c r="C99" s="404"/>
      <c r="D99" s="404"/>
      <c r="E99" s="404"/>
      <c r="F99" s="404"/>
      <c r="G99" s="404"/>
      <c r="H99" s="404"/>
      <c r="I99" s="404"/>
      <c r="J99" s="404"/>
      <c r="K99" s="404"/>
      <c r="L99" s="404"/>
      <c r="M99" s="404"/>
      <c r="N99" s="404"/>
      <c r="O99" s="404"/>
      <c r="P99" s="404"/>
      <c r="Q99" s="404"/>
      <c r="R99" s="404"/>
      <c r="S99" s="404"/>
      <c r="T99" s="404"/>
      <c r="U99" s="404"/>
      <c r="V99" s="404"/>
      <c r="W99" s="404"/>
      <c r="X99" s="404"/>
      <c r="Y99" s="404"/>
      <c r="Z99" s="404"/>
      <c r="AA99" s="404"/>
      <c r="AB99" s="401"/>
      <c r="AC99" s="401"/>
      <c r="AD99" s="401"/>
      <c r="AE99" s="404"/>
    </row>
    <row r="100" spans="1:31" ht="18" customHeight="1">
      <c r="A100" s="404"/>
      <c r="B100" s="404"/>
      <c r="C100" s="404"/>
      <c r="D100" s="404"/>
      <c r="E100" s="404"/>
      <c r="F100" s="404"/>
      <c r="G100" s="404"/>
      <c r="H100" s="404"/>
      <c r="I100" s="404"/>
      <c r="J100" s="404"/>
      <c r="K100" s="404"/>
      <c r="L100" s="404"/>
      <c r="M100" s="404"/>
      <c r="N100" s="404"/>
      <c r="O100" s="404"/>
      <c r="P100" s="404"/>
      <c r="Q100" s="404"/>
      <c r="R100" s="404"/>
      <c r="S100" s="404"/>
      <c r="T100" s="404"/>
      <c r="U100" s="404"/>
      <c r="V100" s="404"/>
      <c r="W100" s="404"/>
      <c r="X100" s="404"/>
      <c r="Y100" s="404"/>
      <c r="Z100" s="404"/>
      <c r="AA100" s="404"/>
      <c r="AB100" s="401"/>
      <c r="AC100" s="401"/>
      <c r="AD100" s="401"/>
      <c r="AE100" s="404"/>
    </row>
    <row r="101" spans="1:31" ht="18" customHeight="1">
      <c r="A101" s="404"/>
      <c r="B101" s="404"/>
      <c r="C101" s="404"/>
      <c r="D101" s="404"/>
      <c r="E101" s="404"/>
      <c r="F101" s="404"/>
      <c r="G101" s="404"/>
      <c r="H101" s="404"/>
      <c r="I101" s="404"/>
      <c r="J101" s="404"/>
      <c r="K101" s="404"/>
      <c r="L101" s="404"/>
      <c r="M101" s="404"/>
      <c r="N101" s="404"/>
      <c r="O101" s="404"/>
      <c r="P101" s="404"/>
      <c r="Q101" s="404"/>
      <c r="R101" s="404"/>
      <c r="S101" s="404"/>
      <c r="T101" s="404"/>
      <c r="U101" s="404"/>
      <c r="V101" s="404"/>
      <c r="W101" s="404"/>
      <c r="X101" s="404"/>
      <c r="Y101" s="404"/>
      <c r="Z101" s="404"/>
      <c r="AA101" s="404"/>
      <c r="AB101" s="401"/>
      <c r="AC101" s="401"/>
      <c r="AD101" s="401"/>
      <c r="AE101" s="404"/>
    </row>
    <row r="102" spans="1:31" ht="16.5" customHeight="1">
      <c r="A102" s="404"/>
      <c r="B102" s="404"/>
      <c r="C102" s="404"/>
      <c r="D102" s="404"/>
      <c r="E102" s="404"/>
      <c r="F102" s="404"/>
      <c r="G102" s="404"/>
      <c r="H102" s="404"/>
      <c r="I102" s="404"/>
      <c r="J102" s="404"/>
      <c r="K102" s="404"/>
      <c r="L102" s="404"/>
      <c r="M102" s="404"/>
      <c r="N102" s="404"/>
      <c r="O102" s="404"/>
      <c r="P102" s="404"/>
      <c r="Q102" s="404"/>
      <c r="R102" s="404"/>
      <c r="S102" s="404"/>
      <c r="T102" s="404"/>
      <c r="U102" s="404"/>
      <c r="V102" s="404"/>
      <c r="W102" s="404"/>
      <c r="X102" s="404"/>
      <c r="Y102" s="404"/>
      <c r="Z102" s="404"/>
      <c r="AA102" s="404"/>
      <c r="AB102" s="401"/>
      <c r="AC102" s="401"/>
      <c r="AD102" s="401"/>
      <c r="AE102" s="404"/>
    </row>
    <row r="103" spans="1:31" ht="16.5" customHeight="1">
      <c r="A103" s="404"/>
      <c r="B103" s="404"/>
      <c r="C103" s="404"/>
      <c r="D103" s="404"/>
      <c r="E103" s="404"/>
      <c r="F103" s="404"/>
      <c r="G103" s="404"/>
      <c r="H103" s="404"/>
      <c r="I103" s="404"/>
      <c r="J103" s="404"/>
      <c r="K103" s="404"/>
      <c r="L103" s="404"/>
      <c r="M103" s="404"/>
      <c r="N103" s="404"/>
      <c r="O103" s="404"/>
      <c r="P103" s="404"/>
      <c r="Q103" s="404"/>
      <c r="R103" s="404"/>
      <c r="S103" s="404"/>
      <c r="T103" s="404"/>
      <c r="U103" s="404"/>
      <c r="V103" s="404"/>
      <c r="W103" s="404"/>
      <c r="X103" s="404"/>
      <c r="Y103" s="404"/>
      <c r="Z103" s="404"/>
      <c r="AA103" s="404"/>
      <c r="AB103" s="401"/>
      <c r="AC103" s="401"/>
      <c r="AD103" s="401"/>
      <c r="AE103" s="404"/>
    </row>
    <row r="104" spans="1:31" ht="16.5" customHeight="1">
      <c r="A104" s="449"/>
      <c r="B104" s="450"/>
      <c r="C104" s="450"/>
      <c r="D104" s="450"/>
      <c r="E104" s="450"/>
      <c r="F104" s="451"/>
      <c r="G104" s="451"/>
      <c r="H104" s="451"/>
      <c r="I104" s="451"/>
      <c r="J104" s="403"/>
      <c r="K104" s="403"/>
      <c r="L104" s="403"/>
      <c r="M104" s="403"/>
      <c r="N104" s="403"/>
      <c r="O104" s="403"/>
      <c r="P104" s="403"/>
      <c r="Q104" s="403"/>
      <c r="R104" s="403"/>
      <c r="S104" s="404"/>
      <c r="T104" s="404"/>
      <c r="U104" s="404"/>
      <c r="V104" s="404"/>
      <c r="W104" s="404"/>
      <c r="X104" s="404"/>
      <c r="Y104" s="404"/>
      <c r="Z104" s="404"/>
      <c r="AA104" s="404"/>
      <c r="AB104" s="401"/>
      <c r="AC104" s="401"/>
      <c r="AD104" s="401"/>
      <c r="AE104" s="404"/>
    </row>
    <row r="105" spans="1:31" ht="6" customHeight="1">
      <c r="A105" s="452"/>
      <c r="B105" s="404"/>
      <c r="C105" s="404"/>
      <c r="D105" s="404"/>
      <c r="E105" s="404"/>
      <c r="F105" s="403"/>
      <c r="G105" s="403"/>
      <c r="H105" s="403"/>
      <c r="I105" s="403"/>
      <c r="J105" s="403"/>
      <c r="K105" s="403"/>
      <c r="L105" s="403"/>
      <c r="M105" s="403"/>
      <c r="N105" s="403"/>
      <c r="O105" s="403"/>
      <c r="P105" s="403"/>
      <c r="Q105" s="403"/>
      <c r="R105" s="403"/>
      <c r="S105" s="404"/>
      <c r="T105" s="404"/>
      <c r="U105" s="404"/>
      <c r="V105" s="404"/>
      <c r="W105" s="404"/>
      <c r="X105" s="404"/>
      <c r="Y105" s="404"/>
      <c r="Z105" s="404"/>
      <c r="AA105" s="404"/>
      <c r="AB105" s="401"/>
      <c r="AC105" s="401"/>
      <c r="AD105" s="401"/>
      <c r="AE105" s="404"/>
    </row>
    <row r="106" spans="1:31" ht="16.5" customHeight="1">
      <c r="A106" s="404"/>
      <c r="B106" s="404"/>
      <c r="C106" s="404"/>
      <c r="D106" s="401"/>
      <c r="E106" s="404"/>
      <c r="F106" s="404"/>
      <c r="G106" s="404"/>
      <c r="H106" s="404"/>
      <c r="I106" s="404"/>
      <c r="J106" s="404"/>
      <c r="K106" s="404"/>
      <c r="L106" s="404"/>
      <c r="M106" s="404"/>
      <c r="N106" s="404"/>
      <c r="O106" s="404"/>
      <c r="P106" s="404"/>
      <c r="Q106" s="404"/>
      <c r="R106" s="404"/>
      <c r="S106" s="404"/>
      <c r="T106" s="404"/>
      <c r="U106" s="404"/>
      <c r="V106" s="404"/>
      <c r="W106" s="404"/>
      <c r="X106" s="404"/>
      <c r="Y106" s="404"/>
      <c r="Z106" s="404"/>
      <c r="AA106" s="404"/>
      <c r="AB106" s="401"/>
      <c r="AC106" s="401"/>
      <c r="AD106" s="401"/>
      <c r="AE106" s="404"/>
    </row>
    <row r="107" spans="1:31" ht="16.5" customHeight="1">
      <c r="A107" s="404"/>
      <c r="B107" s="404"/>
      <c r="C107" s="404"/>
      <c r="D107" s="401"/>
      <c r="E107" s="404"/>
      <c r="F107" s="404"/>
      <c r="G107" s="404"/>
      <c r="H107" s="404"/>
      <c r="I107" s="404"/>
      <c r="J107" s="404"/>
      <c r="K107" s="404"/>
      <c r="L107" s="404"/>
      <c r="M107" s="404"/>
      <c r="N107" s="404"/>
      <c r="O107" s="404"/>
      <c r="P107" s="404"/>
      <c r="Q107" s="404"/>
      <c r="R107" s="404"/>
      <c r="S107" s="404"/>
      <c r="T107" s="404"/>
      <c r="U107" s="404"/>
      <c r="V107" s="404"/>
      <c r="W107" s="404"/>
      <c r="X107" s="404"/>
      <c r="Y107" s="404"/>
      <c r="Z107" s="404"/>
      <c r="AA107" s="404"/>
      <c r="AB107" s="401"/>
      <c r="AC107" s="401"/>
      <c r="AD107" s="401"/>
      <c r="AE107" s="404"/>
    </row>
    <row r="108" spans="1:31" ht="16.5" customHeight="1">
      <c r="A108" s="404"/>
      <c r="B108" s="404"/>
      <c r="C108" s="404"/>
      <c r="D108" s="401"/>
      <c r="E108" s="404"/>
      <c r="F108" s="404"/>
      <c r="G108" s="404"/>
      <c r="H108" s="404"/>
      <c r="I108" s="404"/>
      <c r="J108" s="404"/>
      <c r="K108" s="404"/>
      <c r="L108" s="404"/>
      <c r="M108" s="404"/>
      <c r="N108" s="404"/>
      <c r="O108" s="404"/>
      <c r="P108" s="404"/>
      <c r="Q108" s="404"/>
      <c r="R108" s="404"/>
      <c r="S108" s="404"/>
      <c r="T108" s="404"/>
      <c r="U108" s="404"/>
      <c r="V108" s="404"/>
      <c r="W108" s="404"/>
      <c r="X108" s="404"/>
      <c r="Y108" s="404"/>
      <c r="Z108" s="404"/>
      <c r="AA108" s="404"/>
      <c r="AB108" s="401"/>
      <c r="AC108" s="401"/>
      <c r="AD108" s="401"/>
      <c r="AE108" s="404"/>
    </row>
    <row r="109" spans="1:31" ht="6" customHeight="1">
      <c r="A109" s="404"/>
      <c r="B109" s="404"/>
      <c r="C109" s="404"/>
      <c r="D109" s="404"/>
      <c r="E109" s="404"/>
      <c r="F109" s="404"/>
      <c r="G109" s="404"/>
      <c r="H109" s="404"/>
      <c r="I109" s="404"/>
      <c r="J109" s="404"/>
      <c r="K109" s="404"/>
      <c r="L109" s="404"/>
      <c r="M109" s="404"/>
      <c r="N109" s="404"/>
      <c r="O109" s="404"/>
      <c r="P109" s="404"/>
      <c r="Q109" s="404"/>
      <c r="R109" s="404"/>
      <c r="S109" s="404"/>
      <c r="T109" s="404"/>
      <c r="U109" s="404"/>
      <c r="V109" s="404"/>
      <c r="W109" s="404"/>
      <c r="X109" s="404"/>
      <c r="Y109" s="404"/>
      <c r="Z109" s="404"/>
      <c r="AA109" s="404"/>
      <c r="AB109" s="401"/>
      <c r="AC109" s="401"/>
      <c r="AD109" s="401"/>
      <c r="AE109" s="404"/>
    </row>
    <row r="110" spans="1:31" ht="16.5" customHeight="1">
      <c r="A110" s="450"/>
      <c r="B110" s="404"/>
      <c r="C110" s="404"/>
      <c r="D110" s="404"/>
      <c r="E110" s="404"/>
      <c r="F110" s="404"/>
      <c r="G110" s="404"/>
      <c r="H110" s="404"/>
      <c r="I110" s="404"/>
      <c r="J110" s="404"/>
      <c r="K110" s="404"/>
      <c r="L110" s="404"/>
      <c r="M110" s="404"/>
      <c r="N110" s="404"/>
      <c r="O110" s="404"/>
      <c r="P110" s="404"/>
      <c r="Q110" s="404"/>
      <c r="R110" s="404"/>
      <c r="S110" s="404"/>
      <c r="T110" s="404"/>
      <c r="U110" s="404"/>
      <c r="V110" s="404"/>
      <c r="W110" s="404"/>
      <c r="X110" s="404"/>
      <c r="Y110" s="404"/>
      <c r="Z110" s="404"/>
      <c r="AA110" s="404"/>
      <c r="AB110" s="401"/>
      <c r="AC110" s="401"/>
      <c r="AD110" s="401"/>
      <c r="AE110" s="404"/>
    </row>
    <row r="111" spans="1:31" ht="6" customHeight="1">
      <c r="A111" s="404"/>
      <c r="B111" s="404"/>
      <c r="C111" s="404"/>
      <c r="D111" s="404"/>
      <c r="E111" s="404"/>
      <c r="F111" s="404"/>
      <c r="G111" s="404"/>
      <c r="H111" s="404"/>
      <c r="I111" s="404"/>
      <c r="J111" s="404"/>
      <c r="K111" s="404"/>
      <c r="L111" s="404"/>
      <c r="M111" s="404"/>
      <c r="N111" s="404"/>
      <c r="O111" s="404"/>
      <c r="P111" s="404"/>
      <c r="Q111" s="404"/>
      <c r="R111" s="404"/>
      <c r="S111" s="404"/>
      <c r="T111" s="404"/>
      <c r="U111" s="404"/>
      <c r="V111" s="404"/>
      <c r="W111" s="404"/>
      <c r="X111" s="404"/>
      <c r="Y111" s="404"/>
      <c r="Z111" s="404"/>
      <c r="AA111" s="404"/>
      <c r="AB111" s="401"/>
      <c r="AC111" s="401"/>
      <c r="AD111" s="401"/>
      <c r="AE111" s="404"/>
    </row>
    <row r="112" spans="1:31" ht="16.5" customHeight="1">
      <c r="A112" s="450"/>
      <c r="B112" s="450"/>
      <c r="C112" s="450"/>
      <c r="D112" s="453"/>
      <c r="E112" s="450"/>
      <c r="F112" s="450"/>
      <c r="G112" s="450"/>
      <c r="H112" s="450"/>
      <c r="I112" s="450"/>
      <c r="J112" s="450"/>
      <c r="K112" s="450"/>
      <c r="L112" s="450"/>
      <c r="M112" s="450"/>
      <c r="N112" s="450"/>
      <c r="O112" s="450"/>
      <c r="P112" s="404"/>
      <c r="Q112" s="404"/>
      <c r="R112" s="404"/>
      <c r="S112" s="404"/>
      <c r="T112" s="404"/>
      <c r="U112" s="404"/>
      <c r="V112" s="404"/>
      <c r="W112" s="404"/>
      <c r="X112" s="404"/>
      <c r="Y112" s="404"/>
      <c r="Z112" s="404"/>
      <c r="AA112" s="404"/>
      <c r="AB112" s="401"/>
      <c r="AC112" s="401"/>
      <c r="AD112" s="401"/>
      <c r="AE112" s="404"/>
    </row>
    <row r="113" spans="1:31" ht="18.75" customHeight="1">
      <c r="A113" s="450"/>
      <c r="B113" s="450"/>
      <c r="C113" s="450"/>
      <c r="D113" s="453"/>
      <c r="E113" s="450"/>
      <c r="F113" s="450"/>
      <c r="G113" s="450"/>
      <c r="H113" s="450"/>
      <c r="I113" s="450"/>
      <c r="J113" s="450"/>
      <c r="K113" s="450"/>
      <c r="L113" s="450"/>
      <c r="M113" s="450"/>
      <c r="N113" s="450"/>
      <c r="O113" s="450"/>
      <c r="P113" s="404"/>
      <c r="Q113" s="404"/>
      <c r="R113" s="404"/>
      <c r="S113" s="404"/>
      <c r="T113" s="404"/>
      <c r="U113" s="404"/>
      <c r="V113" s="404"/>
      <c r="W113" s="404"/>
      <c r="X113" s="404"/>
      <c r="Y113" s="404"/>
      <c r="Z113" s="404"/>
      <c r="AA113" s="404"/>
      <c r="AB113" s="401"/>
      <c r="AC113" s="401"/>
      <c r="AD113" s="401"/>
      <c r="AE113" s="404"/>
    </row>
    <row r="114" spans="1:31" ht="18.75" customHeight="1">
      <c r="A114" s="404"/>
      <c r="B114" s="404"/>
      <c r="C114" s="404"/>
      <c r="D114" s="401"/>
      <c r="E114" s="404"/>
      <c r="F114" s="404"/>
      <c r="G114" s="404"/>
      <c r="H114" s="404"/>
      <c r="I114" s="404"/>
      <c r="J114" s="404"/>
      <c r="K114" s="404"/>
      <c r="L114" s="404"/>
      <c r="M114" s="404"/>
      <c r="N114" s="404"/>
      <c r="O114" s="404"/>
      <c r="P114" s="404"/>
      <c r="Q114" s="404"/>
      <c r="R114" s="404"/>
      <c r="S114" s="404"/>
      <c r="T114" s="404"/>
      <c r="U114" s="404"/>
      <c r="V114" s="404"/>
      <c r="W114" s="404"/>
      <c r="X114" s="404"/>
      <c r="Y114" s="404"/>
      <c r="Z114" s="404"/>
      <c r="AA114" s="404"/>
      <c r="AB114" s="401"/>
      <c r="AC114" s="401"/>
      <c r="AD114" s="401"/>
      <c r="AE114" s="404"/>
    </row>
    <row r="115" spans="1:31" ht="18.75" customHeight="1">
      <c r="A115" s="404"/>
      <c r="B115" s="404"/>
      <c r="C115" s="404"/>
      <c r="D115" s="401"/>
      <c r="E115" s="404"/>
      <c r="F115" s="404"/>
      <c r="G115" s="404"/>
      <c r="H115" s="404"/>
      <c r="I115" s="404"/>
      <c r="J115" s="404"/>
      <c r="K115" s="404"/>
      <c r="L115" s="404"/>
      <c r="M115" s="404"/>
      <c r="N115" s="404"/>
      <c r="O115" s="404"/>
      <c r="P115" s="404"/>
      <c r="Q115" s="404"/>
      <c r="R115" s="404"/>
      <c r="S115" s="404"/>
      <c r="T115" s="404"/>
      <c r="U115" s="404"/>
      <c r="V115" s="404"/>
      <c r="W115" s="404"/>
      <c r="X115" s="404"/>
      <c r="Y115" s="404"/>
      <c r="Z115" s="404"/>
      <c r="AA115" s="404"/>
      <c r="AB115" s="401"/>
      <c r="AC115" s="401"/>
      <c r="AD115" s="401"/>
      <c r="AE115" s="404"/>
    </row>
    <row r="116" spans="1:31" ht="18.75" customHeight="1">
      <c r="A116" s="404"/>
      <c r="B116" s="404"/>
      <c r="C116" s="404"/>
      <c r="D116" s="401"/>
      <c r="E116" s="404"/>
      <c r="F116" s="404"/>
      <c r="G116" s="404"/>
      <c r="H116" s="404"/>
      <c r="I116" s="404"/>
      <c r="J116" s="404"/>
      <c r="K116" s="404"/>
      <c r="L116" s="404"/>
      <c r="M116" s="404"/>
      <c r="N116" s="404"/>
      <c r="O116" s="404"/>
      <c r="P116" s="404"/>
      <c r="Q116" s="404"/>
      <c r="R116" s="404"/>
      <c r="S116" s="404"/>
      <c r="T116" s="404"/>
      <c r="U116" s="404"/>
      <c r="V116" s="404"/>
      <c r="W116" s="404"/>
      <c r="X116" s="404"/>
      <c r="Y116" s="404"/>
      <c r="Z116" s="404"/>
      <c r="AA116" s="404"/>
      <c r="AB116" s="401"/>
      <c r="AC116" s="401"/>
      <c r="AD116" s="401"/>
      <c r="AE116" s="404"/>
    </row>
    <row r="117" spans="1:31" ht="18.75" customHeight="1">
      <c r="A117" s="404"/>
      <c r="B117" s="404"/>
      <c r="C117" s="404"/>
      <c r="D117" s="401"/>
      <c r="E117" s="404"/>
      <c r="F117" s="404"/>
      <c r="G117" s="404"/>
      <c r="H117" s="404"/>
      <c r="I117" s="404"/>
      <c r="J117" s="404"/>
      <c r="K117" s="404"/>
      <c r="L117" s="404"/>
      <c r="M117" s="404"/>
      <c r="N117" s="404"/>
      <c r="O117" s="404"/>
      <c r="P117" s="404"/>
      <c r="Q117" s="404"/>
      <c r="R117" s="404"/>
      <c r="S117" s="404"/>
      <c r="T117" s="404"/>
      <c r="U117" s="404"/>
      <c r="V117" s="404"/>
      <c r="W117" s="404"/>
      <c r="X117" s="404"/>
      <c r="Y117" s="404"/>
      <c r="Z117" s="404"/>
      <c r="AA117" s="404"/>
      <c r="AB117" s="401"/>
      <c r="AC117" s="401"/>
      <c r="AD117" s="401"/>
      <c r="AE117" s="404"/>
    </row>
    <row r="118" spans="1:31" ht="18.75" customHeight="1">
      <c r="A118" s="404"/>
      <c r="B118" s="404"/>
      <c r="C118" s="404"/>
      <c r="D118" s="401"/>
      <c r="E118" s="404"/>
      <c r="F118" s="404"/>
      <c r="G118" s="404"/>
      <c r="H118" s="404"/>
      <c r="I118" s="404"/>
      <c r="J118" s="404"/>
      <c r="K118" s="404"/>
      <c r="L118" s="404"/>
      <c r="M118" s="404"/>
      <c r="N118" s="404"/>
      <c r="O118" s="404"/>
      <c r="P118" s="404"/>
      <c r="Q118" s="404"/>
      <c r="R118" s="404"/>
      <c r="S118" s="404"/>
      <c r="T118" s="404"/>
      <c r="U118" s="404"/>
      <c r="V118" s="404"/>
      <c r="W118" s="404"/>
      <c r="X118" s="404"/>
      <c r="Y118" s="404"/>
      <c r="Z118" s="404"/>
      <c r="AA118" s="404"/>
      <c r="AB118" s="401"/>
      <c r="AC118" s="401"/>
      <c r="AD118" s="401"/>
      <c r="AE118" s="404"/>
    </row>
    <row r="119" spans="1:31" ht="18.75" customHeight="1">
      <c r="A119" s="404"/>
      <c r="B119" s="404"/>
      <c r="C119" s="404"/>
      <c r="D119" s="401"/>
      <c r="E119" s="404"/>
      <c r="F119" s="404"/>
      <c r="G119" s="404"/>
      <c r="H119" s="404"/>
      <c r="I119" s="404"/>
      <c r="J119" s="404"/>
      <c r="K119" s="404"/>
      <c r="L119" s="404"/>
      <c r="M119" s="404"/>
      <c r="N119" s="404"/>
      <c r="O119" s="404"/>
      <c r="P119" s="404"/>
      <c r="Q119" s="404"/>
      <c r="R119" s="404"/>
      <c r="S119" s="404"/>
      <c r="T119" s="404"/>
      <c r="U119" s="404"/>
      <c r="V119" s="404"/>
      <c r="W119" s="404"/>
      <c r="X119" s="404"/>
      <c r="Y119" s="404"/>
      <c r="Z119" s="404"/>
      <c r="AA119" s="404"/>
      <c r="AB119" s="401"/>
      <c r="AC119" s="401"/>
      <c r="AD119" s="401"/>
      <c r="AE119" s="404"/>
    </row>
    <row r="120" spans="1:31" ht="18.75" customHeight="1">
      <c r="A120" s="404"/>
      <c r="B120" s="404"/>
      <c r="C120" s="404"/>
      <c r="D120" s="401"/>
      <c r="E120" s="404"/>
      <c r="F120" s="404"/>
      <c r="G120" s="404"/>
      <c r="H120" s="404"/>
      <c r="I120" s="404"/>
      <c r="J120" s="404"/>
      <c r="K120" s="404"/>
      <c r="L120" s="404"/>
      <c r="M120" s="404"/>
      <c r="N120" s="404"/>
      <c r="O120" s="404"/>
      <c r="P120" s="404"/>
      <c r="Q120" s="404"/>
      <c r="R120" s="404"/>
      <c r="S120" s="404"/>
      <c r="T120" s="404"/>
      <c r="U120" s="404"/>
      <c r="V120" s="404"/>
      <c r="W120" s="404"/>
      <c r="X120" s="404"/>
      <c r="Y120" s="404"/>
      <c r="Z120" s="404"/>
      <c r="AA120" s="404"/>
      <c r="AB120" s="401"/>
      <c r="AC120" s="401"/>
      <c r="AD120" s="401"/>
      <c r="AE120" s="404"/>
    </row>
    <row r="121" spans="1:31" ht="18.75" customHeight="1">
      <c r="A121" s="404"/>
      <c r="B121" s="404"/>
      <c r="C121" s="404"/>
      <c r="D121" s="401"/>
      <c r="E121" s="404"/>
      <c r="F121" s="404"/>
      <c r="G121" s="404"/>
      <c r="H121" s="404"/>
      <c r="I121" s="404"/>
      <c r="J121" s="404"/>
      <c r="K121" s="404"/>
      <c r="L121" s="404"/>
      <c r="M121" s="404"/>
      <c r="N121" s="404"/>
      <c r="O121" s="404"/>
      <c r="P121" s="404"/>
      <c r="Q121" s="404"/>
      <c r="R121" s="404"/>
      <c r="S121" s="404"/>
      <c r="T121" s="404"/>
      <c r="U121" s="404"/>
      <c r="V121" s="404"/>
      <c r="W121" s="404"/>
      <c r="X121" s="404"/>
      <c r="Y121" s="404"/>
      <c r="Z121" s="404"/>
      <c r="AA121" s="404"/>
      <c r="AB121" s="401"/>
      <c r="AC121" s="401"/>
      <c r="AD121" s="401"/>
      <c r="AE121" s="404"/>
    </row>
    <row r="122" spans="1:31" ht="18.75" customHeight="1">
      <c r="A122" s="404"/>
      <c r="B122" s="404"/>
      <c r="C122" s="404"/>
      <c r="D122" s="401"/>
      <c r="E122" s="404"/>
      <c r="F122" s="404"/>
      <c r="G122" s="404"/>
      <c r="H122" s="404"/>
      <c r="I122" s="404"/>
      <c r="J122" s="404"/>
      <c r="K122" s="404"/>
      <c r="L122" s="404"/>
      <c r="M122" s="404"/>
      <c r="N122" s="404"/>
      <c r="O122" s="404"/>
      <c r="P122" s="404"/>
      <c r="Q122" s="404"/>
      <c r="R122" s="404"/>
      <c r="S122" s="404"/>
      <c r="T122" s="404"/>
      <c r="U122" s="404"/>
      <c r="V122" s="404"/>
      <c r="W122" s="404"/>
      <c r="X122" s="404"/>
      <c r="Y122" s="404"/>
      <c r="Z122" s="404"/>
      <c r="AA122" s="404"/>
      <c r="AB122" s="401"/>
      <c r="AC122" s="401"/>
      <c r="AD122" s="401"/>
      <c r="AE122" s="404"/>
    </row>
    <row r="123" spans="1:31" ht="18.75" customHeight="1">
      <c r="A123" s="404"/>
      <c r="B123" s="404"/>
      <c r="C123" s="404"/>
      <c r="D123" s="401"/>
      <c r="E123" s="404"/>
      <c r="F123" s="404"/>
      <c r="G123" s="404"/>
      <c r="H123" s="404"/>
      <c r="I123" s="404"/>
      <c r="J123" s="404"/>
      <c r="K123" s="404"/>
      <c r="L123" s="404"/>
      <c r="M123" s="404"/>
      <c r="N123" s="404"/>
      <c r="O123" s="404"/>
      <c r="P123" s="404"/>
      <c r="Q123" s="404"/>
      <c r="R123" s="404"/>
      <c r="S123" s="404"/>
      <c r="T123" s="404"/>
      <c r="U123" s="404"/>
      <c r="V123" s="404"/>
      <c r="W123" s="404"/>
      <c r="X123" s="404"/>
      <c r="Y123" s="404"/>
      <c r="Z123" s="404"/>
      <c r="AA123" s="404"/>
      <c r="AB123" s="401"/>
      <c r="AC123" s="401"/>
      <c r="AD123" s="401"/>
      <c r="AE123" s="404"/>
    </row>
    <row r="124" spans="1:31" ht="18.75" customHeight="1">
      <c r="A124" s="404"/>
      <c r="B124" s="404"/>
      <c r="C124" s="404"/>
      <c r="D124" s="401"/>
      <c r="E124" s="404"/>
      <c r="F124" s="404"/>
      <c r="G124" s="404"/>
      <c r="H124" s="404"/>
      <c r="I124" s="404"/>
      <c r="J124" s="404"/>
      <c r="K124" s="404"/>
      <c r="L124" s="404"/>
      <c r="M124" s="404"/>
      <c r="N124" s="404"/>
      <c r="O124" s="404"/>
      <c r="P124" s="404"/>
      <c r="Q124" s="404"/>
      <c r="R124" s="404"/>
      <c r="S124" s="404"/>
      <c r="T124" s="404"/>
      <c r="U124" s="404"/>
      <c r="V124" s="404"/>
      <c r="W124" s="404"/>
      <c r="X124" s="404"/>
      <c r="Y124" s="404"/>
      <c r="Z124" s="404"/>
      <c r="AA124" s="404"/>
      <c r="AB124" s="401"/>
      <c r="AC124" s="401"/>
      <c r="AD124" s="401"/>
      <c r="AE124" s="404"/>
    </row>
    <row r="125" spans="1:31" ht="18.75" customHeight="1">
      <c r="A125" s="404"/>
      <c r="B125" s="404"/>
      <c r="C125" s="404"/>
      <c r="D125" s="401"/>
      <c r="E125" s="404"/>
      <c r="F125" s="404"/>
      <c r="G125" s="404"/>
      <c r="H125" s="404"/>
      <c r="I125" s="404"/>
      <c r="J125" s="404"/>
      <c r="K125" s="404"/>
      <c r="L125" s="404"/>
      <c r="M125" s="404"/>
      <c r="N125" s="404"/>
      <c r="O125" s="404"/>
      <c r="P125" s="404"/>
      <c r="Q125" s="404"/>
      <c r="R125" s="404"/>
      <c r="S125" s="404"/>
      <c r="T125" s="404"/>
      <c r="U125" s="404"/>
      <c r="V125" s="404"/>
      <c r="W125" s="404"/>
      <c r="X125" s="404"/>
      <c r="Y125" s="404"/>
      <c r="Z125" s="404"/>
      <c r="AA125" s="404"/>
      <c r="AB125" s="401"/>
      <c r="AC125" s="401"/>
      <c r="AD125" s="401"/>
      <c r="AE125" s="404"/>
    </row>
    <row r="126" spans="1:31" ht="18.75" customHeight="1">
      <c r="A126" s="404"/>
      <c r="B126" s="404"/>
      <c r="C126" s="404"/>
      <c r="D126" s="401"/>
      <c r="E126" s="404"/>
      <c r="F126" s="404"/>
      <c r="G126" s="404"/>
      <c r="H126" s="404"/>
      <c r="I126" s="404"/>
      <c r="J126" s="404"/>
      <c r="K126" s="404"/>
      <c r="L126" s="404"/>
      <c r="M126" s="404"/>
      <c r="N126" s="404"/>
      <c r="O126" s="404"/>
      <c r="P126" s="404"/>
      <c r="Q126" s="404"/>
      <c r="R126" s="404"/>
      <c r="S126" s="404"/>
      <c r="T126" s="404"/>
      <c r="U126" s="404"/>
      <c r="V126" s="404"/>
      <c r="W126" s="404"/>
      <c r="X126" s="404"/>
      <c r="Y126" s="404"/>
      <c r="Z126" s="404"/>
      <c r="AA126" s="404"/>
      <c r="AB126" s="401"/>
      <c r="AC126" s="401"/>
      <c r="AD126" s="401"/>
      <c r="AE126" s="404"/>
    </row>
    <row r="127" spans="1:31" ht="18.75" customHeight="1">
      <c r="A127" s="404"/>
      <c r="B127" s="404"/>
      <c r="C127" s="404"/>
      <c r="D127" s="401"/>
      <c r="E127" s="404"/>
      <c r="F127" s="404"/>
      <c r="G127" s="404"/>
      <c r="H127" s="404"/>
      <c r="I127" s="404"/>
      <c r="J127" s="404"/>
      <c r="K127" s="404"/>
      <c r="L127" s="404"/>
      <c r="M127" s="404"/>
      <c r="N127" s="404"/>
      <c r="O127" s="404"/>
      <c r="P127" s="404"/>
      <c r="Q127" s="404"/>
      <c r="R127" s="404"/>
      <c r="S127" s="404"/>
      <c r="T127" s="404"/>
      <c r="U127" s="404"/>
      <c r="V127" s="404"/>
      <c r="W127" s="404"/>
      <c r="X127" s="404"/>
      <c r="Y127" s="404"/>
      <c r="Z127" s="404"/>
      <c r="AA127" s="404"/>
      <c r="AB127" s="401"/>
      <c r="AC127" s="401"/>
      <c r="AD127" s="401"/>
      <c r="AE127" s="404"/>
    </row>
    <row r="128" spans="1:31" ht="18.75" customHeight="1">
      <c r="A128" s="404"/>
      <c r="B128" s="404"/>
      <c r="C128" s="404"/>
      <c r="D128" s="401"/>
      <c r="E128" s="404"/>
      <c r="F128" s="404"/>
      <c r="G128" s="404"/>
      <c r="H128" s="404"/>
      <c r="I128" s="404"/>
      <c r="J128" s="404"/>
      <c r="K128" s="404"/>
      <c r="L128" s="404"/>
      <c r="M128" s="404"/>
      <c r="N128" s="404"/>
      <c r="O128" s="404"/>
      <c r="P128" s="404"/>
      <c r="Q128" s="404"/>
      <c r="R128" s="404"/>
      <c r="S128" s="404"/>
      <c r="T128" s="404"/>
      <c r="U128" s="404"/>
      <c r="V128" s="404"/>
      <c r="W128" s="404"/>
      <c r="X128" s="404"/>
      <c r="Y128" s="404"/>
      <c r="Z128" s="404"/>
      <c r="AA128" s="404"/>
      <c r="AB128" s="401"/>
      <c r="AC128" s="401"/>
      <c r="AD128" s="401"/>
      <c r="AE128" s="404"/>
    </row>
    <row r="129" spans="1:31" ht="18.75" customHeight="1">
      <c r="A129" s="404"/>
      <c r="B129" s="404"/>
      <c r="C129" s="404"/>
      <c r="D129" s="401"/>
      <c r="E129" s="404"/>
      <c r="F129" s="404"/>
      <c r="G129" s="404"/>
      <c r="H129" s="404"/>
      <c r="I129" s="404"/>
      <c r="J129" s="404"/>
      <c r="K129" s="404"/>
      <c r="L129" s="404"/>
      <c r="M129" s="404"/>
      <c r="N129" s="404"/>
      <c r="O129" s="404"/>
      <c r="P129" s="404"/>
      <c r="Q129" s="404"/>
      <c r="R129" s="404"/>
      <c r="S129" s="404"/>
      <c r="T129" s="404"/>
      <c r="U129" s="404"/>
      <c r="V129" s="404"/>
      <c r="W129" s="404"/>
      <c r="X129" s="404"/>
      <c r="Y129" s="404"/>
      <c r="Z129" s="404"/>
      <c r="AA129" s="404"/>
      <c r="AB129" s="401"/>
      <c r="AC129" s="401"/>
      <c r="AD129" s="401"/>
      <c r="AE129" s="404"/>
    </row>
    <row r="130" spans="1:31" ht="18.75" customHeight="1">
      <c r="A130" s="404"/>
      <c r="B130" s="404"/>
      <c r="C130" s="404"/>
      <c r="D130" s="401"/>
      <c r="E130" s="404"/>
      <c r="F130" s="404"/>
      <c r="G130" s="404"/>
      <c r="H130" s="404"/>
      <c r="I130" s="404"/>
      <c r="J130" s="404"/>
      <c r="K130" s="404"/>
      <c r="L130" s="404"/>
      <c r="M130" s="404"/>
      <c r="N130" s="404"/>
      <c r="O130" s="404"/>
      <c r="P130" s="404"/>
      <c r="Q130" s="404"/>
      <c r="R130" s="404"/>
      <c r="S130" s="404"/>
      <c r="T130" s="404"/>
      <c r="U130" s="404"/>
      <c r="V130" s="404"/>
      <c r="W130" s="404"/>
      <c r="X130" s="404"/>
      <c r="Y130" s="404"/>
      <c r="Z130" s="404"/>
      <c r="AA130" s="404"/>
      <c r="AB130" s="401"/>
      <c r="AC130" s="401"/>
      <c r="AD130" s="401"/>
      <c r="AE130" s="404"/>
    </row>
    <row r="131" spans="1:31" ht="18.75" customHeight="1">
      <c r="A131" s="404"/>
      <c r="B131" s="404"/>
      <c r="C131" s="404"/>
      <c r="D131" s="401"/>
      <c r="E131" s="404"/>
      <c r="F131" s="404"/>
      <c r="G131" s="404"/>
      <c r="H131" s="404"/>
      <c r="I131" s="404"/>
      <c r="J131" s="404"/>
      <c r="K131" s="404"/>
      <c r="L131" s="404"/>
      <c r="M131" s="404"/>
      <c r="N131" s="404"/>
      <c r="O131" s="404"/>
      <c r="P131" s="404"/>
      <c r="Q131" s="404"/>
      <c r="R131" s="404"/>
      <c r="S131" s="404"/>
      <c r="T131" s="404"/>
      <c r="U131" s="404"/>
      <c r="V131" s="404"/>
      <c r="W131" s="404"/>
      <c r="X131" s="404"/>
      <c r="Y131" s="404"/>
      <c r="Z131" s="404"/>
      <c r="AA131" s="404"/>
      <c r="AB131" s="401"/>
      <c r="AC131" s="401"/>
      <c r="AD131" s="401"/>
      <c r="AE131" s="404"/>
    </row>
    <row r="132" spans="1:31" ht="18.75" customHeight="1">
      <c r="A132" s="404"/>
      <c r="B132" s="404"/>
      <c r="C132" s="404"/>
      <c r="D132" s="401"/>
      <c r="E132" s="404"/>
      <c r="F132" s="404"/>
      <c r="G132" s="404"/>
      <c r="H132" s="404"/>
      <c r="I132" s="404"/>
      <c r="J132" s="404"/>
      <c r="K132" s="404"/>
      <c r="L132" s="404"/>
      <c r="M132" s="404"/>
      <c r="N132" s="404"/>
      <c r="O132" s="404"/>
      <c r="P132" s="404"/>
      <c r="Q132" s="404"/>
      <c r="R132" s="404"/>
      <c r="S132" s="404"/>
      <c r="T132" s="404"/>
      <c r="U132" s="404"/>
      <c r="V132" s="404"/>
      <c r="W132" s="404"/>
      <c r="X132" s="404"/>
      <c r="Y132" s="404"/>
      <c r="Z132" s="404"/>
      <c r="AA132" s="404"/>
      <c r="AB132" s="401"/>
      <c r="AC132" s="401"/>
      <c r="AD132" s="401"/>
      <c r="AE132" s="404"/>
    </row>
    <row r="133" spans="1:31" ht="18.75" customHeight="1">
      <c r="A133" s="404"/>
      <c r="B133" s="404"/>
      <c r="C133" s="404"/>
      <c r="D133" s="401"/>
      <c r="E133" s="404"/>
      <c r="F133" s="404"/>
      <c r="G133" s="404"/>
      <c r="H133" s="404"/>
      <c r="I133" s="404"/>
      <c r="J133" s="404"/>
      <c r="K133" s="404"/>
      <c r="L133" s="404"/>
      <c r="M133" s="404"/>
      <c r="N133" s="404"/>
      <c r="O133" s="404"/>
      <c r="P133" s="404"/>
      <c r="Q133" s="404"/>
      <c r="R133" s="404"/>
      <c r="S133" s="404"/>
      <c r="T133" s="404"/>
      <c r="U133" s="404"/>
      <c r="V133" s="404"/>
      <c r="W133" s="404"/>
      <c r="X133" s="404"/>
      <c r="Y133" s="404"/>
      <c r="Z133" s="404"/>
      <c r="AA133" s="404"/>
      <c r="AB133" s="401"/>
      <c r="AC133" s="401"/>
      <c r="AD133" s="401"/>
      <c r="AE133" s="404"/>
    </row>
    <row r="134" spans="1:31" ht="18.75" customHeight="1">
      <c r="A134" s="404"/>
      <c r="B134" s="404"/>
      <c r="C134" s="404"/>
      <c r="D134" s="401"/>
      <c r="E134" s="404"/>
      <c r="F134" s="404"/>
      <c r="G134" s="404"/>
      <c r="H134" s="404"/>
      <c r="I134" s="404"/>
      <c r="J134" s="404"/>
      <c r="K134" s="404"/>
      <c r="L134" s="404"/>
      <c r="M134" s="404"/>
      <c r="N134" s="404"/>
      <c r="O134" s="404"/>
      <c r="P134" s="404"/>
      <c r="Q134" s="404"/>
      <c r="R134" s="404"/>
      <c r="S134" s="404"/>
      <c r="T134" s="404"/>
      <c r="U134" s="404"/>
      <c r="V134" s="404"/>
      <c r="W134" s="404"/>
      <c r="X134" s="404"/>
      <c r="Y134" s="404"/>
      <c r="Z134" s="404"/>
      <c r="AA134" s="404"/>
      <c r="AB134" s="401"/>
      <c r="AC134" s="401"/>
      <c r="AD134" s="401"/>
      <c r="AE134" s="404"/>
    </row>
    <row r="135" spans="1:31" ht="18.75" customHeight="1">
      <c r="A135" s="404"/>
      <c r="B135" s="404"/>
      <c r="C135" s="404"/>
      <c r="D135" s="401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04"/>
      <c r="P135" s="404"/>
      <c r="Q135" s="404"/>
      <c r="R135" s="404"/>
      <c r="S135" s="404"/>
      <c r="T135" s="404"/>
      <c r="U135" s="404"/>
      <c r="V135" s="404"/>
      <c r="W135" s="404"/>
      <c r="X135" s="404"/>
      <c r="Y135" s="404"/>
      <c r="Z135" s="404"/>
      <c r="AA135" s="404"/>
      <c r="AB135" s="401"/>
      <c r="AC135" s="401"/>
      <c r="AD135" s="401"/>
      <c r="AE135" s="404"/>
    </row>
    <row r="136" spans="1:31" ht="18.75" customHeight="1">
      <c r="A136" s="404"/>
      <c r="B136" s="404"/>
      <c r="C136" s="404"/>
      <c r="D136" s="401"/>
      <c r="E136" s="404"/>
      <c r="F136" s="404"/>
      <c r="G136" s="404"/>
      <c r="H136" s="404"/>
      <c r="I136" s="404"/>
      <c r="J136" s="404"/>
      <c r="K136" s="404"/>
      <c r="L136" s="404"/>
      <c r="M136" s="404"/>
      <c r="N136" s="404"/>
      <c r="O136" s="404"/>
      <c r="P136" s="404"/>
      <c r="Q136" s="404"/>
      <c r="R136" s="404"/>
      <c r="S136" s="404"/>
      <c r="T136" s="404"/>
      <c r="U136" s="404"/>
      <c r="V136" s="404"/>
      <c r="W136" s="404"/>
      <c r="X136" s="404"/>
      <c r="Y136" s="404"/>
      <c r="Z136" s="404"/>
      <c r="AA136" s="404"/>
      <c r="AB136" s="401"/>
      <c r="AC136" s="401"/>
      <c r="AD136" s="401"/>
      <c r="AE136" s="404"/>
    </row>
    <row r="137" spans="1:31" ht="18.75" customHeight="1">
      <c r="A137" s="404"/>
      <c r="B137" s="404"/>
      <c r="C137" s="404"/>
      <c r="D137" s="401"/>
      <c r="E137" s="404"/>
      <c r="F137" s="404"/>
      <c r="G137" s="404"/>
      <c r="H137" s="404"/>
      <c r="I137" s="404"/>
      <c r="J137" s="404"/>
      <c r="K137" s="404"/>
      <c r="L137" s="404"/>
      <c r="M137" s="404"/>
      <c r="N137" s="404"/>
      <c r="O137" s="404"/>
      <c r="P137" s="404"/>
      <c r="Q137" s="404"/>
      <c r="R137" s="404"/>
      <c r="S137" s="404"/>
      <c r="T137" s="404"/>
      <c r="U137" s="404"/>
      <c r="V137" s="404"/>
      <c r="W137" s="404"/>
      <c r="X137" s="404"/>
      <c r="Y137" s="404"/>
      <c r="Z137" s="404"/>
      <c r="AA137" s="404"/>
      <c r="AB137" s="401"/>
      <c r="AC137" s="401"/>
      <c r="AD137" s="401"/>
      <c r="AE137" s="404"/>
    </row>
    <row r="138" spans="1:31" ht="18.75" customHeight="1">
      <c r="A138" s="404"/>
      <c r="B138" s="404"/>
      <c r="C138" s="404"/>
      <c r="D138" s="401"/>
      <c r="E138" s="404"/>
      <c r="F138" s="404"/>
      <c r="G138" s="404"/>
      <c r="H138" s="404"/>
      <c r="I138" s="404"/>
      <c r="J138" s="404"/>
      <c r="K138" s="404"/>
      <c r="L138" s="404"/>
      <c r="M138" s="404"/>
      <c r="N138" s="404"/>
      <c r="O138" s="404"/>
      <c r="P138" s="404"/>
      <c r="Q138" s="404"/>
      <c r="R138" s="404"/>
      <c r="S138" s="404"/>
      <c r="T138" s="404"/>
      <c r="U138" s="404"/>
      <c r="V138" s="404"/>
      <c r="W138" s="404"/>
      <c r="X138" s="404"/>
      <c r="Y138" s="404"/>
      <c r="Z138" s="404"/>
      <c r="AA138" s="404"/>
      <c r="AB138" s="401"/>
      <c r="AC138" s="401"/>
      <c r="AD138" s="401"/>
      <c r="AE138" s="404"/>
    </row>
    <row r="139" spans="1:31" ht="18.75" customHeight="1">
      <c r="A139" s="404"/>
      <c r="B139" s="404"/>
      <c r="C139" s="404"/>
      <c r="D139" s="401"/>
      <c r="E139" s="404"/>
      <c r="F139" s="404"/>
      <c r="G139" s="404"/>
      <c r="H139" s="404"/>
      <c r="I139" s="404"/>
      <c r="J139" s="404"/>
      <c r="K139" s="404"/>
      <c r="L139" s="404"/>
      <c r="M139" s="404"/>
      <c r="N139" s="404"/>
      <c r="O139" s="404"/>
      <c r="P139" s="404"/>
      <c r="Q139" s="404"/>
      <c r="R139" s="404"/>
      <c r="S139" s="404"/>
      <c r="T139" s="404"/>
      <c r="U139" s="404"/>
      <c r="V139" s="404"/>
      <c r="W139" s="404"/>
      <c r="X139" s="404"/>
      <c r="Y139" s="404"/>
      <c r="Z139" s="404"/>
      <c r="AA139" s="404"/>
      <c r="AB139" s="401"/>
      <c r="AC139" s="401"/>
      <c r="AD139" s="401"/>
      <c r="AE139" s="404"/>
    </row>
    <row r="140" spans="1:31" ht="18.75" customHeight="1">
      <c r="A140" s="404"/>
      <c r="B140" s="404"/>
      <c r="C140" s="404"/>
      <c r="D140" s="401"/>
      <c r="E140" s="404"/>
      <c r="F140" s="404"/>
      <c r="G140" s="404"/>
      <c r="H140" s="404"/>
      <c r="I140" s="404"/>
      <c r="J140" s="404"/>
      <c r="K140" s="404"/>
      <c r="L140" s="404"/>
      <c r="M140" s="404"/>
      <c r="N140" s="404"/>
      <c r="O140" s="404"/>
      <c r="P140" s="404"/>
      <c r="Q140" s="404"/>
      <c r="R140" s="404"/>
      <c r="S140" s="404"/>
      <c r="T140" s="404"/>
      <c r="U140" s="404"/>
      <c r="V140" s="404"/>
      <c r="W140" s="404"/>
      <c r="X140" s="404"/>
      <c r="Y140" s="404"/>
      <c r="Z140" s="404"/>
      <c r="AA140" s="404"/>
      <c r="AB140" s="401"/>
      <c r="AC140" s="401"/>
      <c r="AD140" s="401"/>
      <c r="AE140" s="404"/>
    </row>
    <row r="141" spans="1:31" ht="18.75" customHeight="1">
      <c r="A141" s="404"/>
      <c r="B141" s="404"/>
      <c r="C141" s="404"/>
      <c r="D141" s="401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4"/>
      <c r="P141" s="404"/>
      <c r="Q141" s="404"/>
      <c r="R141" s="404"/>
      <c r="S141" s="404"/>
      <c r="T141" s="404"/>
      <c r="U141" s="404"/>
      <c r="V141" s="404"/>
      <c r="W141" s="404"/>
      <c r="X141" s="404"/>
      <c r="Y141" s="404"/>
      <c r="Z141" s="404"/>
      <c r="AA141" s="404"/>
      <c r="AB141" s="401"/>
      <c r="AC141" s="401"/>
      <c r="AD141" s="401"/>
      <c r="AE141" s="404"/>
    </row>
    <row r="142" spans="1:31" ht="18.75" customHeight="1">
      <c r="A142" s="404"/>
      <c r="B142" s="404"/>
      <c r="C142" s="404"/>
      <c r="D142" s="401"/>
      <c r="E142" s="404"/>
      <c r="F142" s="404"/>
      <c r="G142" s="404"/>
      <c r="H142" s="404"/>
      <c r="I142" s="404"/>
      <c r="J142" s="404"/>
      <c r="K142" s="404"/>
      <c r="L142" s="404"/>
      <c r="M142" s="404"/>
      <c r="N142" s="404"/>
      <c r="O142" s="404"/>
      <c r="P142" s="404"/>
      <c r="Q142" s="404"/>
      <c r="R142" s="404"/>
      <c r="S142" s="404"/>
      <c r="T142" s="404"/>
      <c r="U142" s="404"/>
      <c r="V142" s="404"/>
      <c r="W142" s="404"/>
      <c r="X142" s="404"/>
      <c r="Y142" s="404"/>
      <c r="Z142" s="404"/>
      <c r="AA142" s="404"/>
      <c r="AB142" s="401"/>
      <c r="AC142" s="401"/>
      <c r="AD142" s="401"/>
      <c r="AE142" s="404"/>
    </row>
    <row r="143" spans="1:31" ht="6" customHeight="1">
      <c r="A143" s="404"/>
      <c r="B143" s="404"/>
      <c r="C143" s="404"/>
      <c r="D143" s="404"/>
      <c r="E143" s="404"/>
      <c r="F143" s="404"/>
      <c r="G143" s="404"/>
      <c r="H143" s="404"/>
      <c r="I143" s="404"/>
      <c r="J143" s="404"/>
      <c r="K143" s="404"/>
      <c r="L143" s="404"/>
      <c r="M143" s="404"/>
      <c r="N143" s="404"/>
      <c r="O143" s="404"/>
      <c r="P143" s="404"/>
      <c r="Q143" s="404"/>
      <c r="R143" s="404"/>
      <c r="S143" s="404"/>
      <c r="T143" s="404"/>
      <c r="U143" s="404"/>
      <c r="V143" s="404"/>
      <c r="W143" s="404"/>
      <c r="X143" s="404"/>
      <c r="Y143" s="404"/>
      <c r="Z143" s="404"/>
      <c r="AA143" s="404"/>
      <c r="AB143" s="401"/>
      <c r="AC143" s="401"/>
      <c r="AD143" s="401"/>
      <c r="AE143" s="404"/>
    </row>
    <row r="144" spans="1:31" ht="18.75" customHeight="1">
      <c r="A144" s="404"/>
      <c r="B144" s="404"/>
      <c r="C144" s="404"/>
      <c r="D144" s="404"/>
      <c r="E144" s="404"/>
      <c r="F144" s="404"/>
      <c r="G144" s="404"/>
      <c r="H144" s="404"/>
      <c r="I144" s="404"/>
      <c r="J144" s="404"/>
      <c r="K144" s="404"/>
      <c r="L144" s="404"/>
      <c r="M144" s="404"/>
      <c r="N144" s="404"/>
      <c r="O144" s="404"/>
      <c r="P144" s="404"/>
      <c r="Q144" s="404"/>
      <c r="R144" s="404"/>
      <c r="S144" s="404"/>
      <c r="T144" s="404"/>
      <c r="U144" s="404"/>
      <c r="V144" s="404"/>
      <c r="W144" s="404"/>
      <c r="X144" s="404"/>
      <c r="Y144" s="404"/>
      <c r="Z144" s="404"/>
      <c r="AA144" s="404"/>
      <c r="AB144" s="401"/>
      <c r="AC144" s="401"/>
      <c r="AD144" s="401"/>
      <c r="AE144" s="404"/>
    </row>
    <row r="145" spans="1:31" ht="18.75" customHeight="1">
      <c r="A145" s="404"/>
      <c r="B145" s="404"/>
      <c r="C145" s="404"/>
      <c r="D145" s="404"/>
      <c r="E145" s="404"/>
      <c r="F145" s="404"/>
      <c r="G145" s="404"/>
      <c r="H145" s="404"/>
      <c r="I145" s="404"/>
      <c r="J145" s="404"/>
      <c r="K145" s="404"/>
      <c r="L145" s="404"/>
      <c r="M145" s="404"/>
      <c r="N145" s="404"/>
      <c r="O145" s="404"/>
      <c r="P145" s="404"/>
      <c r="Q145" s="404"/>
      <c r="R145" s="404"/>
      <c r="S145" s="404"/>
      <c r="T145" s="404"/>
      <c r="U145" s="404"/>
      <c r="V145" s="404"/>
      <c r="W145" s="404"/>
      <c r="X145" s="404"/>
      <c r="Y145" s="404"/>
      <c r="Z145" s="404"/>
      <c r="AA145" s="404"/>
      <c r="AB145" s="401"/>
      <c r="AC145" s="401"/>
      <c r="AD145" s="401"/>
      <c r="AE145" s="404"/>
    </row>
    <row r="146" spans="1:31" ht="18.75" customHeight="1">
      <c r="A146" s="404"/>
      <c r="B146" s="404"/>
      <c r="C146" s="404"/>
      <c r="D146" s="404"/>
      <c r="E146" s="404"/>
      <c r="F146" s="404"/>
      <c r="G146" s="404"/>
      <c r="H146" s="404"/>
      <c r="I146" s="404"/>
      <c r="J146" s="404"/>
      <c r="K146" s="404"/>
      <c r="L146" s="404"/>
      <c r="M146" s="404"/>
      <c r="N146" s="404"/>
      <c r="O146" s="404"/>
      <c r="P146" s="404"/>
      <c r="Q146" s="404"/>
      <c r="R146" s="404"/>
      <c r="S146" s="404"/>
      <c r="T146" s="404"/>
      <c r="U146" s="404"/>
      <c r="V146" s="404"/>
      <c r="W146" s="404"/>
      <c r="X146" s="404"/>
      <c r="Y146" s="404"/>
      <c r="Z146" s="404"/>
      <c r="AA146" s="404"/>
      <c r="AB146" s="401"/>
      <c r="AC146" s="401"/>
      <c r="AD146" s="401"/>
      <c r="AE146" s="404"/>
    </row>
    <row r="147" spans="1:31" ht="18.75" customHeight="1">
      <c r="A147" s="404"/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4"/>
      <c r="P147" s="404"/>
      <c r="Q147" s="404"/>
      <c r="R147" s="404"/>
      <c r="S147" s="404"/>
      <c r="T147" s="404"/>
      <c r="U147" s="404"/>
      <c r="V147" s="404"/>
      <c r="W147" s="404"/>
      <c r="X147" s="404"/>
      <c r="Y147" s="404"/>
      <c r="Z147" s="404"/>
      <c r="AA147" s="404"/>
      <c r="AB147" s="401"/>
      <c r="AC147" s="401"/>
      <c r="AD147" s="401"/>
      <c r="AE147" s="404"/>
    </row>
    <row r="148" spans="1:31" ht="18.75" customHeight="1">
      <c r="A148" s="450"/>
      <c r="B148" s="404"/>
      <c r="C148" s="404"/>
      <c r="D148" s="404"/>
      <c r="E148" s="404"/>
      <c r="F148" s="404"/>
      <c r="G148" s="404"/>
      <c r="H148" s="404"/>
      <c r="I148" s="404"/>
      <c r="J148" s="404"/>
      <c r="K148" s="404"/>
      <c r="L148" s="404"/>
      <c r="M148" s="404"/>
      <c r="N148" s="404"/>
      <c r="O148" s="404"/>
      <c r="P148" s="404"/>
      <c r="Q148" s="404"/>
      <c r="R148" s="404"/>
      <c r="S148" s="404"/>
      <c r="T148" s="404"/>
      <c r="U148" s="404"/>
      <c r="V148" s="404"/>
      <c r="W148" s="404"/>
      <c r="X148" s="404"/>
      <c r="Y148" s="404"/>
      <c r="Z148" s="404"/>
      <c r="AA148" s="404"/>
      <c r="AB148" s="401"/>
      <c r="AC148" s="401"/>
      <c r="AD148" s="401"/>
      <c r="AE148" s="404"/>
    </row>
    <row r="149" spans="1:31" ht="6" customHeight="1">
      <c r="A149" s="404"/>
      <c r="B149" s="404"/>
      <c r="C149" s="404"/>
      <c r="D149" s="404"/>
      <c r="E149" s="404"/>
      <c r="F149" s="404"/>
      <c r="G149" s="404"/>
      <c r="H149" s="404"/>
      <c r="I149" s="404"/>
      <c r="J149" s="404"/>
      <c r="K149" s="404"/>
      <c r="L149" s="404"/>
      <c r="M149" s="404"/>
      <c r="N149" s="404"/>
      <c r="O149" s="404"/>
      <c r="P149" s="404"/>
      <c r="Q149" s="404"/>
      <c r="R149" s="404"/>
      <c r="S149" s="404"/>
      <c r="T149" s="404"/>
      <c r="U149" s="404"/>
      <c r="V149" s="404"/>
      <c r="W149" s="404"/>
      <c r="X149" s="404"/>
      <c r="Y149" s="404"/>
      <c r="Z149" s="404"/>
      <c r="AA149" s="404"/>
      <c r="AB149" s="401"/>
      <c r="AC149" s="401"/>
      <c r="AD149" s="401"/>
      <c r="AE149" s="404"/>
    </row>
    <row r="150" spans="1:31" ht="18.75" customHeight="1">
      <c r="A150" s="450"/>
      <c r="B150" s="450"/>
      <c r="C150" s="450"/>
      <c r="D150" s="453"/>
      <c r="E150" s="450"/>
      <c r="F150" s="450"/>
      <c r="G150" s="450"/>
      <c r="H150" s="450"/>
      <c r="I150" s="450"/>
      <c r="J150" s="450"/>
      <c r="K150" s="450"/>
      <c r="L150" s="450"/>
      <c r="M150" s="450"/>
      <c r="N150" s="450"/>
      <c r="O150" s="450"/>
      <c r="P150" s="404"/>
      <c r="Q150" s="404"/>
      <c r="R150" s="404"/>
      <c r="S150" s="404"/>
      <c r="T150" s="404"/>
      <c r="U150" s="404"/>
      <c r="V150" s="404"/>
      <c r="W150" s="404"/>
      <c r="X150" s="404"/>
      <c r="Y150" s="404"/>
      <c r="Z150" s="404"/>
      <c r="AA150" s="404"/>
      <c r="AB150" s="401"/>
      <c r="AC150" s="401"/>
      <c r="AD150" s="401"/>
      <c r="AE150" s="404"/>
    </row>
    <row r="151" spans="1:31" ht="18.75" customHeight="1">
      <c r="A151" s="450"/>
      <c r="B151" s="450"/>
      <c r="C151" s="450"/>
      <c r="D151" s="453"/>
      <c r="E151" s="450"/>
      <c r="F151" s="450"/>
      <c r="G151" s="450"/>
      <c r="H151" s="450"/>
      <c r="I151" s="450"/>
      <c r="J151" s="450"/>
      <c r="K151" s="450"/>
      <c r="L151" s="450"/>
      <c r="M151" s="450"/>
      <c r="N151" s="450"/>
      <c r="O151" s="450"/>
      <c r="P151" s="404"/>
      <c r="Q151" s="404"/>
      <c r="R151" s="404"/>
      <c r="S151" s="404"/>
      <c r="T151" s="404"/>
      <c r="U151" s="404"/>
      <c r="V151" s="404"/>
      <c r="W151" s="404"/>
      <c r="X151" s="404"/>
      <c r="Y151" s="404"/>
      <c r="Z151" s="404"/>
      <c r="AA151" s="404"/>
      <c r="AB151" s="401"/>
      <c r="AC151" s="401"/>
      <c r="AD151" s="401"/>
      <c r="AE151" s="404"/>
    </row>
    <row r="152" spans="1:31" ht="18.75" customHeight="1">
      <c r="A152" s="404"/>
      <c r="B152" s="404"/>
      <c r="C152" s="404"/>
      <c r="D152" s="401"/>
      <c r="E152" s="404"/>
      <c r="F152" s="404"/>
      <c r="G152" s="404"/>
      <c r="H152" s="404"/>
      <c r="I152" s="404"/>
      <c r="J152" s="404"/>
      <c r="K152" s="404"/>
      <c r="L152" s="404"/>
      <c r="M152" s="404"/>
      <c r="N152" s="404"/>
      <c r="O152" s="404"/>
      <c r="P152" s="404"/>
      <c r="Q152" s="404"/>
      <c r="R152" s="404"/>
      <c r="S152" s="404"/>
      <c r="T152" s="404"/>
      <c r="U152" s="404"/>
      <c r="V152" s="404"/>
      <c r="W152" s="404"/>
      <c r="X152" s="404"/>
      <c r="Y152" s="404"/>
      <c r="Z152" s="404"/>
      <c r="AA152" s="404"/>
      <c r="AB152" s="401"/>
      <c r="AC152" s="401"/>
      <c r="AD152" s="401"/>
      <c r="AE152" s="404"/>
    </row>
    <row r="153" spans="1:31" ht="18.75" customHeight="1">
      <c r="A153" s="404"/>
      <c r="B153" s="404"/>
      <c r="C153" s="404"/>
      <c r="D153" s="401"/>
      <c r="E153" s="404"/>
      <c r="F153" s="404"/>
      <c r="G153" s="404"/>
      <c r="H153" s="404"/>
      <c r="I153" s="404"/>
      <c r="J153" s="404"/>
      <c r="K153" s="404"/>
      <c r="L153" s="404"/>
      <c r="M153" s="404"/>
      <c r="N153" s="404"/>
      <c r="O153" s="404"/>
      <c r="P153" s="404"/>
      <c r="Q153" s="404"/>
      <c r="R153" s="404"/>
      <c r="S153" s="404"/>
      <c r="T153" s="404"/>
      <c r="U153" s="404"/>
      <c r="V153" s="404"/>
      <c r="W153" s="404"/>
      <c r="X153" s="404"/>
      <c r="Y153" s="404"/>
      <c r="Z153" s="404"/>
      <c r="AA153" s="404"/>
      <c r="AB153" s="401"/>
      <c r="AC153" s="401"/>
      <c r="AD153" s="401"/>
      <c r="AE153" s="404"/>
    </row>
    <row r="154" spans="1:31" ht="18.75" customHeight="1">
      <c r="A154" s="404"/>
      <c r="B154" s="404"/>
      <c r="C154" s="404"/>
      <c r="D154" s="401"/>
      <c r="E154" s="404"/>
      <c r="F154" s="404"/>
      <c r="G154" s="404"/>
      <c r="H154" s="404"/>
      <c r="I154" s="404"/>
      <c r="J154" s="404"/>
      <c r="K154" s="404"/>
      <c r="L154" s="404"/>
      <c r="M154" s="404"/>
      <c r="N154" s="404"/>
      <c r="O154" s="404"/>
      <c r="P154" s="404"/>
      <c r="Q154" s="404"/>
      <c r="R154" s="404"/>
      <c r="S154" s="404"/>
      <c r="T154" s="404"/>
      <c r="U154" s="404"/>
      <c r="V154" s="404"/>
      <c r="W154" s="404"/>
      <c r="X154" s="404"/>
      <c r="Y154" s="404"/>
      <c r="Z154" s="404"/>
      <c r="AA154" s="404"/>
      <c r="AB154" s="401"/>
      <c r="AC154" s="401"/>
      <c r="AD154" s="401"/>
      <c r="AE154" s="404"/>
    </row>
    <row r="155" spans="1:31" ht="18.75" customHeight="1">
      <c r="A155" s="404"/>
      <c r="B155" s="404"/>
      <c r="C155" s="404"/>
      <c r="D155" s="401"/>
      <c r="E155" s="404"/>
      <c r="F155" s="404"/>
      <c r="G155" s="404"/>
      <c r="H155" s="404"/>
      <c r="I155" s="404"/>
      <c r="J155" s="404"/>
      <c r="K155" s="404"/>
      <c r="L155" s="404"/>
      <c r="M155" s="404"/>
      <c r="N155" s="404"/>
      <c r="O155" s="404"/>
      <c r="P155" s="404"/>
      <c r="Q155" s="404"/>
      <c r="R155" s="404"/>
      <c r="S155" s="404"/>
      <c r="T155" s="404"/>
      <c r="U155" s="404"/>
      <c r="V155" s="404"/>
      <c r="W155" s="404"/>
      <c r="X155" s="404"/>
      <c r="Y155" s="404"/>
      <c r="Z155" s="404"/>
      <c r="AA155" s="404"/>
      <c r="AB155" s="401"/>
      <c r="AC155" s="401"/>
      <c r="AD155" s="401"/>
      <c r="AE155" s="404"/>
    </row>
    <row r="156" spans="1:31" ht="18.75" customHeight="1">
      <c r="A156" s="404"/>
      <c r="B156" s="404"/>
      <c r="C156" s="404"/>
      <c r="D156" s="401"/>
      <c r="E156" s="404"/>
      <c r="F156" s="404"/>
      <c r="G156" s="404"/>
      <c r="H156" s="404"/>
      <c r="I156" s="404"/>
      <c r="J156" s="404"/>
      <c r="K156" s="404"/>
      <c r="L156" s="404"/>
      <c r="M156" s="404"/>
      <c r="N156" s="404"/>
      <c r="O156" s="404"/>
      <c r="P156" s="404"/>
      <c r="Q156" s="404"/>
      <c r="R156" s="404"/>
      <c r="S156" s="404"/>
      <c r="T156" s="404"/>
      <c r="U156" s="404"/>
      <c r="V156" s="404"/>
      <c r="W156" s="404"/>
      <c r="X156" s="404"/>
      <c r="Y156" s="404"/>
      <c r="Z156" s="404"/>
      <c r="AA156" s="404"/>
      <c r="AB156" s="401"/>
      <c r="AC156" s="401"/>
      <c r="AD156" s="401"/>
      <c r="AE156" s="404"/>
    </row>
    <row r="157" spans="1:31" ht="18.75" customHeight="1">
      <c r="A157" s="404"/>
      <c r="B157" s="404"/>
      <c r="C157" s="404"/>
      <c r="D157" s="401"/>
      <c r="E157" s="404"/>
      <c r="F157" s="404"/>
      <c r="G157" s="404"/>
      <c r="H157" s="404"/>
      <c r="I157" s="404"/>
      <c r="J157" s="404"/>
      <c r="K157" s="404"/>
      <c r="L157" s="404"/>
      <c r="M157" s="404"/>
      <c r="N157" s="404"/>
      <c r="O157" s="404"/>
      <c r="P157" s="404"/>
      <c r="Q157" s="404"/>
      <c r="R157" s="404"/>
      <c r="S157" s="404"/>
      <c r="T157" s="404"/>
      <c r="U157" s="404"/>
      <c r="V157" s="404"/>
      <c r="W157" s="404"/>
      <c r="X157" s="404"/>
      <c r="Y157" s="404"/>
      <c r="Z157" s="404"/>
      <c r="AA157" s="404"/>
      <c r="AB157" s="401"/>
      <c r="AC157" s="401"/>
      <c r="AD157" s="401"/>
      <c r="AE157" s="404"/>
    </row>
    <row r="158" spans="1:31" ht="18.75" customHeight="1">
      <c r="A158" s="404"/>
      <c r="B158" s="404"/>
      <c r="C158" s="404"/>
      <c r="D158" s="401"/>
      <c r="E158" s="404"/>
      <c r="F158" s="404"/>
      <c r="G158" s="404"/>
      <c r="H158" s="404"/>
      <c r="I158" s="404"/>
      <c r="J158" s="404"/>
      <c r="K158" s="404"/>
      <c r="L158" s="404"/>
      <c r="M158" s="404"/>
      <c r="N158" s="404"/>
      <c r="O158" s="404"/>
      <c r="P158" s="404"/>
      <c r="Q158" s="404"/>
      <c r="R158" s="404"/>
      <c r="S158" s="404"/>
      <c r="T158" s="404"/>
      <c r="U158" s="404"/>
      <c r="V158" s="404"/>
      <c r="W158" s="404"/>
      <c r="X158" s="404"/>
      <c r="Y158" s="404"/>
      <c r="Z158" s="404"/>
      <c r="AA158" s="404"/>
      <c r="AB158" s="401"/>
      <c r="AC158" s="401"/>
      <c r="AD158" s="401"/>
      <c r="AE158" s="404"/>
    </row>
    <row r="159" spans="1:31" ht="18.75" customHeight="1">
      <c r="A159" s="404"/>
      <c r="B159" s="404"/>
      <c r="C159" s="404"/>
      <c r="D159" s="401"/>
      <c r="E159" s="404"/>
      <c r="F159" s="404"/>
      <c r="G159" s="404"/>
      <c r="H159" s="404"/>
      <c r="I159" s="404"/>
      <c r="J159" s="404"/>
      <c r="K159" s="404"/>
      <c r="L159" s="404"/>
      <c r="M159" s="404"/>
      <c r="N159" s="404"/>
      <c r="O159" s="404"/>
      <c r="P159" s="404"/>
      <c r="Q159" s="404"/>
      <c r="R159" s="404"/>
      <c r="S159" s="404"/>
      <c r="T159" s="404"/>
      <c r="U159" s="404"/>
      <c r="V159" s="404"/>
      <c r="W159" s="404"/>
      <c r="X159" s="404"/>
      <c r="Y159" s="404"/>
      <c r="Z159" s="404"/>
      <c r="AA159" s="404"/>
      <c r="AB159" s="401"/>
      <c r="AC159" s="401"/>
      <c r="AD159" s="401"/>
      <c r="AE159" s="404"/>
    </row>
    <row r="160" spans="1:31" ht="18.75" customHeight="1">
      <c r="A160" s="404"/>
      <c r="B160" s="404"/>
      <c r="C160" s="404"/>
      <c r="D160" s="401"/>
      <c r="E160" s="404"/>
      <c r="F160" s="404"/>
      <c r="G160" s="404"/>
      <c r="H160" s="404"/>
      <c r="I160" s="404"/>
      <c r="J160" s="404"/>
      <c r="K160" s="404"/>
      <c r="L160" s="404"/>
      <c r="M160" s="404"/>
      <c r="N160" s="404"/>
      <c r="O160" s="404"/>
      <c r="P160" s="404"/>
      <c r="Q160" s="404"/>
      <c r="R160" s="404"/>
      <c r="S160" s="404"/>
      <c r="T160" s="404"/>
      <c r="U160" s="404"/>
      <c r="V160" s="404"/>
      <c r="W160" s="404"/>
      <c r="X160" s="404"/>
      <c r="Y160" s="404"/>
      <c r="Z160" s="404"/>
      <c r="AA160" s="404"/>
      <c r="AB160" s="401"/>
      <c r="AC160" s="401"/>
      <c r="AD160" s="401"/>
      <c r="AE160" s="404"/>
    </row>
    <row r="161" spans="1:31" ht="18.75" customHeight="1">
      <c r="A161" s="404"/>
      <c r="B161" s="404"/>
      <c r="C161" s="404"/>
      <c r="D161" s="401"/>
      <c r="E161" s="404"/>
      <c r="F161" s="404"/>
      <c r="G161" s="404"/>
      <c r="H161" s="404"/>
      <c r="I161" s="404"/>
      <c r="J161" s="404"/>
      <c r="K161" s="404"/>
      <c r="L161" s="404"/>
      <c r="M161" s="404"/>
      <c r="N161" s="404"/>
      <c r="O161" s="404"/>
      <c r="P161" s="404"/>
      <c r="Q161" s="404"/>
      <c r="R161" s="404"/>
      <c r="S161" s="404"/>
      <c r="T161" s="404"/>
      <c r="U161" s="404"/>
      <c r="V161" s="404"/>
      <c r="W161" s="404"/>
      <c r="X161" s="404"/>
      <c r="Y161" s="404"/>
      <c r="Z161" s="404"/>
      <c r="AA161" s="404"/>
      <c r="AB161" s="401"/>
      <c r="AC161" s="401"/>
      <c r="AD161" s="401"/>
      <c r="AE161" s="404"/>
    </row>
    <row r="162" spans="1:31" ht="18.75" customHeight="1">
      <c r="A162" s="404"/>
      <c r="B162" s="404"/>
      <c r="C162" s="404"/>
      <c r="D162" s="401"/>
      <c r="E162" s="404"/>
      <c r="F162" s="404"/>
      <c r="G162" s="404"/>
      <c r="H162" s="404"/>
      <c r="I162" s="404"/>
      <c r="J162" s="404"/>
      <c r="K162" s="404"/>
      <c r="L162" s="404"/>
      <c r="M162" s="404"/>
      <c r="N162" s="404"/>
      <c r="O162" s="404"/>
      <c r="P162" s="404"/>
      <c r="Q162" s="404"/>
      <c r="R162" s="404"/>
      <c r="S162" s="404"/>
      <c r="T162" s="404"/>
      <c r="U162" s="404"/>
      <c r="V162" s="404"/>
      <c r="W162" s="404"/>
      <c r="X162" s="404"/>
      <c r="Y162" s="404"/>
      <c r="Z162" s="404"/>
      <c r="AA162" s="404"/>
      <c r="AB162" s="401"/>
      <c r="AC162" s="401"/>
      <c r="AD162" s="401"/>
      <c r="AE162" s="404"/>
    </row>
    <row r="163" spans="1:31" ht="18.75" customHeight="1">
      <c r="A163" s="404"/>
      <c r="B163" s="404"/>
      <c r="C163" s="404"/>
      <c r="D163" s="401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404"/>
      <c r="AA163" s="404"/>
      <c r="AB163" s="401"/>
      <c r="AC163" s="401"/>
      <c r="AD163" s="401"/>
      <c r="AE163" s="404"/>
    </row>
    <row r="164" spans="1:31" ht="18.75" customHeight="1">
      <c r="A164" s="404"/>
      <c r="B164" s="404"/>
      <c r="C164" s="404"/>
      <c r="D164" s="401"/>
      <c r="E164" s="404"/>
      <c r="F164" s="404"/>
      <c r="G164" s="404"/>
      <c r="H164" s="404"/>
      <c r="I164" s="404"/>
      <c r="J164" s="404"/>
      <c r="K164" s="404"/>
      <c r="L164" s="404"/>
      <c r="M164" s="404"/>
      <c r="N164" s="404"/>
      <c r="O164" s="404"/>
      <c r="P164" s="404"/>
      <c r="Q164" s="404"/>
      <c r="R164" s="404"/>
      <c r="S164" s="404"/>
      <c r="T164" s="404"/>
      <c r="U164" s="404"/>
      <c r="V164" s="404"/>
      <c r="W164" s="404"/>
      <c r="X164" s="404"/>
      <c r="Y164" s="404"/>
      <c r="Z164" s="404"/>
      <c r="AA164" s="404"/>
      <c r="AB164" s="401"/>
      <c r="AC164" s="401"/>
      <c r="AD164" s="401"/>
      <c r="AE164" s="404"/>
    </row>
    <row r="165" spans="1:31" ht="18.75" customHeight="1">
      <c r="A165" s="404"/>
      <c r="B165" s="404"/>
      <c r="C165" s="404"/>
      <c r="D165" s="401"/>
      <c r="E165" s="404"/>
      <c r="F165" s="404"/>
      <c r="G165" s="404"/>
      <c r="H165" s="404"/>
      <c r="I165" s="404"/>
      <c r="J165" s="404"/>
      <c r="K165" s="404"/>
      <c r="L165" s="404"/>
      <c r="M165" s="404"/>
      <c r="N165" s="404"/>
      <c r="O165" s="404"/>
      <c r="P165" s="404"/>
      <c r="Q165" s="404"/>
      <c r="R165" s="404"/>
      <c r="S165" s="404"/>
      <c r="T165" s="404"/>
      <c r="U165" s="404"/>
      <c r="V165" s="404"/>
      <c r="W165" s="404"/>
      <c r="X165" s="404"/>
      <c r="Y165" s="404"/>
      <c r="Z165" s="404"/>
      <c r="AA165" s="404"/>
      <c r="AB165" s="401"/>
      <c r="AC165" s="401"/>
      <c r="AD165" s="401"/>
      <c r="AE165" s="404"/>
    </row>
    <row r="166" spans="1:31" ht="18.75" customHeight="1">
      <c r="A166" s="404"/>
      <c r="B166" s="404"/>
      <c r="C166" s="404"/>
      <c r="D166" s="401"/>
      <c r="E166" s="404"/>
      <c r="F166" s="404"/>
      <c r="G166" s="404"/>
      <c r="H166" s="404"/>
      <c r="I166" s="404"/>
      <c r="J166" s="404"/>
      <c r="K166" s="404"/>
      <c r="L166" s="404"/>
      <c r="M166" s="404"/>
      <c r="N166" s="404"/>
      <c r="O166" s="404"/>
      <c r="P166" s="404"/>
      <c r="Q166" s="404"/>
      <c r="R166" s="404"/>
      <c r="S166" s="404"/>
      <c r="T166" s="404"/>
      <c r="U166" s="404"/>
      <c r="V166" s="404"/>
      <c r="W166" s="404"/>
      <c r="X166" s="404"/>
      <c r="Y166" s="404"/>
      <c r="Z166" s="404"/>
      <c r="AA166" s="404"/>
      <c r="AB166" s="401"/>
      <c r="AC166" s="401"/>
      <c r="AD166" s="401"/>
      <c r="AE166" s="404"/>
    </row>
    <row r="167" spans="1:31" ht="18.75" customHeight="1">
      <c r="A167" s="404"/>
      <c r="B167" s="404"/>
      <c r="C167" s="404"/>
      <c r="D167" s="401"/>
      <c r="E167" s="404"/>
      <c r="F167" s="404"/>
      <c r="G167" s="404"/>
      <c r="H167" s="404"/>
      <c r="I167" s="404"/>
      <c r="J167" s="404"/>
      <c r="K167" s="404"/>
      <c r="L167" s="404"/>
      <c r="M167" s="404"/>
      <c r="N167" s="404"/>
      <c r="O167" s="404"/>
      <c r="P167" s="404"/>
      <c r="Q167" s="404"/>
      <c r="R167" s="404"/>
      <c r="S167" s="404"/>
      <c r="T167" s="404"/>
      <c r="U167" s="404"/>
      <c r="V167" s="404"/>
      <c r="W167" s="404"/>
      <c r="X167" s="404"/>
      <c r="Y167" s="404"/>
      <c r="Z167" s="404"/>
      <c r="AA167" s="404"/>
      <c r="AB167" s="401"/>
      <c r="AC167" s="401"/>
      <c r="AD167" s="401"/>
      <c r="AE167" s="404"/>
    </row>
    <row r="168" spans="1:31" ht="18.75" customHeight="1">
      <c r="A168" s="404"/>
      <c r="B168" s="404"/>
      <c r="C168" s="404"/>
      <c r="D168" s="401"/>
      <c r="E168" s="404"/>
      <c r="F168" s="404"/>
      <c r="G168" s="404"/>
      <c r="H168" s="404"/>
      <c r="I168" s="404"/>
      <c r="J168" s="404"/>
      <c r="K168" s="404"/>
      <c r="L168" s="404"/>
      <c r="M168" s="404"/>
      <c r="N168" s="404"/>
      <c r="O168" s="404"/>
      <c r="P168" s="404"/>
      <c r="Q168" s="404"/>
      <c r="R168" s="404"/>
      <c r="S168" s="404"/>
      <c r="T168" s="404"/>
      <c r="U168" s="404"/>
      <c r="V168" s="404"/>
      <c r="W168" s="404"/>
      <c r="X168" s="404"/>
      <c r="Y168" s="404"/>
      <c r="Z168" s="404"/>
      <c r="AA168" s="404"/>
      <c r="AB168" s="401"/>
      <c r="AC168" s="401"/>
      <c r="AD168" s="401"/>
      <c r="AE168" s="404"/>
    </row>
    <row r="169" spans="1:31" ht="18.75" customHeight="1">
      <c r="A169" s="404"/>
      <c r="B169" s="404"/>
      <c r="C169" s="404"/>
      <c r="D169" s="401"/>
      <c r="E169" s="404"/>
      <c r="F169" s="404"/>
      <c r="G169" s="404"/>
      <c r="H169" s="404"/>
      <c r="I169" s="404"/>
      <c r="J169" s="404"/>
      <c r="K169" s="404"/>
      <c r="L169" s="404"/>
      <c r="M169" s="404"/>
      <c r="N169" s="404"/>
      <c r="O169" s="404"/>
      <c r="P169" s="404"/>
      <c r="Q169" s="404"/>
      <c r="R169" s="404"/>
      <c r="S169" s="404"/>
      <c r="T169" s="404"/>
      <c r="U169" s="404"/>
      <c r="V169" s="404"/>
      <c r="W169" s="404"/>
      <c r="X169" s="404"/>
      <c r="Y169" s="404"/>
      <c r="Z169" s="404"/>
      <c r="AA169" s="404"/>
      <c r="AB169" s="401"/>
      <c r="AC169" s="401"/>
      <c r="AD169" s="401"/>
      <c r="AE169" s="404"/>
    </row>
    <row r="170" spans="1:31" ht="18.75" customHeight="1">
      <c r="A170" s="404"/>
      <c r="B170" s="404"/>
      <c r="C170" s="404"/>
      <c r="D170" s="401"/>
      <c r="E170" s="404"/>
      <c r="F170" s="404"/>
      <c r="G170" s="404"/>
      <c r="H170" s="404"/>
      <c r="I170" s="404"/>
      <c r="J170" s="404"/>
      <c r="K170" s="404"/>
      <c r="L170" s="404"/>
      <c r="M170" s="404"/>
      <c r="N170" s="404"/>
      <c r="O170" s="404"/>
      <c r="P170" s="404"/>
      <c r="Q170" s="404"/>
      <c r="R170" s="404"/>
      <c r="S170" s="404"/>
      <c r="T170" s="404"/>
      <c r="U170" s="404"/>
      <c r="V170" s="404"/>
      <c r="W170" s="404"/>
      <c r="X170" s="404"/>
      <c r="Y170" s="404"/>
      <c r="Z170" s="404"/>
      <c r="AA170" s="404"/>
      <c r="AB170" s="401"/>
      <c r="AC170" s="401"/>
      <c r="AD170" s="401"/>
      <c r="AE170" s="404"/>
    </row>
    <row r="171" spans="1:31" ht="18.75" customHeight="1">
      <c r="A171" s="404"/>
      <c r="B171" s="404"/>
      <c r="C171" s="404"/>
      <c r="D171" s="401"/>
      <c r="E171" s="404"/>
      <c r="F171" s="404"/>
      <c r="G171" s="404"/>
      <c r="H171" s="404"/>
      <c r="I171" s="404"/>
      <c r="J171" s="404"/>
      <c r="K171" s="404"/>
      <c r="L171" s="404"/>
      <c r="M171" s="404"/>
      <c r="N171" s="404"/>
      <c r="O171" s="404"/>
      <c r="P171" s="404"/>
      <c r="Q171" s="404"/>
      <c r="R171" s="404"/>
      <c r="S171" s="404"/>
      <c r="T171" s="404"/>
      <c r="U171" s="404"/>
      <c r="V171" s="404"/>
      <c r="W171" s="404"/>
      <c r="X171" s="404"/>
      <c r="Y171" s="404"/>
      <c r="Z171" s="404"/>
      <c r="AA171" s="404"/>
      <c r="AB171" s="401"/>
      <c r="AC171" s="401"/>
      <c r="AD171" s="401"/>
      <c r="AE171" s="404"/>
    </row>
    <row r="172" spans="1:31" ht="18.75" customHeight="1">
      <c r="A172" s="404"/>
      <c r="B172" s="404"/>
      <c r="C172" s="404"/>
      <c r="D172" s="401"/>
      <c r="E172" s="404"/>
      <c r="F172" s="404"/>
      <c r="G172" s="404"/>
      <c r="H172" s="404"/>
      <c r="I172" s="404"/>
      <c r="J172" s="404"/>
      <c r="K172" s="404"/>
      <c r="L172" s="404"/>
      <c r="M172" s="404"/>
      <c r="N172" s="404"/>
      <c r="O172" s="404"/>
      <c r="P172" s="404"/>
      <c r="Q172" s="404"/>
      <c r="R172" s="404"/>
      <c r="S172" s="404"/>
      <c r="T172" s="404"/>
      <c r="U172" s="404"/>
      <c r="V172" s="404"/>
      <c r="W172" s="404"/>
      <c r="X172" s="404"/>
      <c r="Y172" s="404"/>
      <c r="Z172" s="404"/>
      <c r="AA172" s="404"/>
      <c r="AB172" s="401"/>
      <c r="AC172" s="401"/>
      <c r="AD172" s="401"/>
      <c r="AE172" s="404"/>
    </row>
    <row r="173" spans="1:31" ht="18.75" customHeight="1">
      <c r="A173" s="404"/>
      <c r="B173" s="404"/>
      <c r="C173" s="404"/>
      <c r="D173" s="401"/>
      <c r="E173" s="404"/>
      <c r="F173" s="404"/>
      <c r="G173" s="404"/>
      <c r="H173" s="404"/>
      <c r="I173" s="404"/>
      <c r="J173" s="404"/>
      <c r="K173" s="404"/>
      <c r="L173" s="404"/>
      <c r="M173" s="404"/>
      <c r="N173" s="404"/>
      <c r="O173" s="404"/>
      <c r="P173" s="404"/>
      <c r="Q173" s="404"/>
      <c r="R173" s="404"/>
      <c r="S173" s="404"/>
      <c r="T173" s="404"/>
      <c r="U173" s="404"/>
      <c r="V173" s="404"/>
      <c r="W173" s="404"/>
      <c r="X173" s="404"/>
      <c r="Y173" s="404"/>
      <c r="Z173" s="404"/>
      <c r="AA173" s="404"/>
      <c r="AB173" s="401"/>
      <c r="AC173" s="401"/>
      <c r="AD173" s="401"/>
      <c r="AE173" s="404"/>
    </row>
    <row r="174" spans="1:31" ht="18.75" customHeight="1">
      <c r="A174" s="404"/>
      <c r="B174" s="404"/>
      <c r="C174" s="404"/>
      <c r="D174" s="401"/>
      <c r="E174" s="404"/>
      <c r="F174" s="404"/>
      <c r="G174" s="404"/>
      <c r="H174" s="404"/>
      <c r="I174" s="404"/>
      <c r="J174" s="404"/>
      <c r="K174" s="404"/>
      <c r="L174" s="404"/>
      <c r="M174" s="404"/>
      <c r="N174" s="404"/>
      <c r="O174" s="404"/>
      <c r="P174" s="404"/>
      <c r="Q174" s="404"/>
      <c r="R174" s="404"/>
      <c r="S174" s="404"/>
      <c r="T174" s="404"/>
      <c r="U174" s="404"/>
      <c r="V174" s="404"/>
      <c r="W174" s="404"/>
      <c r="X174" s="404"/>
      <c r="Y174" s="404"/>
      <c r="Z174" s="404"/>
      <c r="AA174" s="404"/>
      <c r="AB174" s="401"/>
      <c r="AC174" s="401"/>
      <c r="AD174" s="401"/>
      <c r="AE174" s="404"/>
    </row>
    <row r="175" spans="1:31" ht="18.75" customHeight="1">
      <c r="A175" s="404"/>
      <c r="B175" s="404"/>
      <c r="C175" s="404"/>
      <c r="D175" s="401"/>
      <c r="E175" s="404"/>
      <c r="F175" s="404"/>
      <c r="G175" s="404"/>
      <c r="H175" s="404"/>
      <c r="I175" s="404"/>
      <c r="J175" s="404"/>
      <c r="K175" s="404"/>
      <c r="L175" s="404"/>
      <c r="M175" s="404"/>
      <c r="N175" s="404"/>
      <c r="O175" s="404"/>
      <c r="P175" s="404"/>
      <c r="Q175" s="404"/>
      <c r="R175" s="404"/>
      <c r="S175" s="404"/>
      <c r="T175" s="404"/>
      <c r="U175" s="404"/>
      <c r="V175" s="404"/>
      <c r="W175" s="404"/>
      <c r="X175" s="404"/>
      <c r="Y175" s="404"/>
      <c r="Z175" s="404"/>
      <c r="AA175" s="404"/>
      <c r="AB175" s="401"/>
      <c r="AC175" s="401"/>
      <c r="AD175" s="401"/>
      <c r="AE175" s="404"/>
    </row>
    <row r="176" spans="1:31" ht="18.75" customHeight="1">
      <c r="A176" s="404"/>
      <c r="B176" s="404"/>
      <c r="C176" s="404"/>
      <c r="D176" s="401"/>
      <c r="E176" s="404"/>
      <c r="F176" s="404"/>
      <c r="G176" s="404"/>
      <c r="H176" s="404"/>
      <c r="I176" s="404"/>
      <c r="J176" s="404"/>
      <c r="K176" s="404"/>
      <c r="L176" s="404"/>
      <c r="M176" s="404"/>
      <c r="N176" s="404"/>
      <c r="O176" s="404"/>
      <c r="P176" s="404"/>
      <c r="Q176" s="404"/>
      <c r="R176" s="404"/>
      <c r="S176" s="404"/>
      <c r="T176" s="404"/>
      <c r="U176" s="404"/>
      <c r="V176" s="404"/>
      <c r="W176" s="404"/>
      <c r="X176" s="404"/>
      <c r="Y176" s="404"/>
      <c r="Z176" s="404"/>
      <c r="AA176" s="404"/>
      <c r="AB176" s="401"/>
      <c r="AC176" s="401"/>
      <c r="AD176" s="401"/>
      <c r="AE176" s="404"/>
    </row>
    <row r="177" spans="1:31" ht="18.75" customHeight="1">
      <c r="A177" s="404"/>
      <c r="B177" s="404"/>
      <c r="C177" s="404"/>
      <c r="D177" s="401"/>
      <c r="E177" s="404"/>
      <c r="F177" s="404"/>
      <c r="G177" s="404"/>
      <c r="H177" s="404"/>
      <c r="I177" s="404"/>
      <c r="J177" s="404"/>
      <c r="K177" s="404"/>
      <c r="L177" s="404"/>
      <c r="M177" s="404"/>
      <c r="N177" s="404"/>
      <c r="O177" s="404"/>
      <c r="P177" s="404"/>
      <c r="Q177" s="404"/>
      <c r="R177" s="404"/>
      <c r="S177" s="404"/>
      <c r="T177" s="404"/>
      <c r="U177" s="404"/>
      <c r="V177" s="404"/>
      <c r="W177" s="404"/>
      <c r="X177" s="404"/>
      <c r="Y177" s="404"/>
      <c r="Z177" s="404"/>
      <c r="AA177" s="404"/>
      <c r="AB177" s="401"/>
      <c r="AC177" s="401"/>
      <c r="AD177" s="401"/>
      <c r="AE177" s="404"/>
    </row>
    <row r="178" spans="1:31" ht="18.75" customHeight="1">
      <c r="A178" s="404"/>
      <c r="B178" s="404"/>
      <c r="C178" s="404"/>
      <c r="D178" s="401"/>
      <c r="E178" s="404"/>
      <c r="F178" s="404"/>
      <c r="G178" s="404"/>
      <c r="H178" s="404"/>
      <c r="I178" s="404"/>
      <c r="J178" s="404"/>
      <c r="K178" s="404"/>
      <c r="L178" s="404"/>
      <c r="M178" s="404"/>
      <c r="N178" s="404"/>
      <c r="O178" s="404"/>
      <c r="P178" s="404"/>
      <c r="Q178" s="404"/>
      <c r="R178" s="404"/>
      <c r="S178" s="404"/>
      <c r="T178" s="404"/>
      <c r="U178" s="404"/>
      <c r="V178" s="404"/>
      <c r="W178" s="404"/>
      <c r="X178" s="404"/>
      <c r="Y178" s="404"/>
      <c r="Z178" s="404"/>
      <c r="AA178" s="404"/>
      <c r="AB178" s="401"/>
      <c r="AC178" s="401"/>
      <c r="AD178" s="401"/>
      <c r="AE178" s="404"/>
    </row>
    <row r="179" spans="1:31" ht="18.75" customHeight="1">
      <c r="A179" s="404"/>
      <c r="B179" s="404"/>
      <c r="C179" s="404"/>
      <c r="D179" s="401"/>
      <c r="E179" s="404"/>
      <c r="F179" s="404"/>
      <c r="G179" s="404"/>
      <c r="H179" s="404"/>
      <c r="I179" s="404"/>
      <c r="J179" s="404"/>
      <c r="K179" s="404"/>
      <c r="L179" s="404"/>
      <c r="M179" s="404"/>
      <c r="N179" s="404"/>
      <c r="O179" s="404"/>
      <c r="P179" s="404"/>
      <c r="Q179" s="404"/>
      <c r="R179" s="404"/>
      <c r="S179" s="404"/>
      <c r="T179" s="404"/>
      <c r="U179" s="404"/>
      <c r="V179" s="404"/>
      <c r="W179" s="404"/>
      <c r="X179" s="404"/>
      <c r="Y179" s="404"/>
      <c r="Z179" s="404"/>
      <c r="AA179" s="404"/>
      <c r="AB179" s="401"/>
      <c r="AC179" s="401"/>
      <c r="AD179" s="401"/>
      <c r="AE179" s="404"/>
    </row>
    <row r="180" spans="1:31" ht="18.75" customHeight="1">
      <c r="A180" s="404"/>
      <c r="B180" s="404"/>
      <c r="C180" s="404"/>
      <c r="D180" s="401"/>
      <c r="E180" s="404"/>
      <c r="F180" s="404"/>
      <c r="G180" s="404"/>
      <c r="H180" s="404"/>
      <c r="I180" s="404"/>
      <c r="J180" s="404"/>
      <c r="K180" s="404"/>
      <c r="L180" s="404"/>
      <c r="M180" s="404"/>
      <c r="N180" s="404"/>
      <c r="O180" s="404"/>
      <c r="P180" s="404"/>
      <c r="Q180" s="404"/>
      <c r="R180" s="404"/>
      <c r="S180" s="404"/>
      <c r="T180" s="404"/>
      <c r="U180" s="404"/>
      <c r="V180" s="404"/>
      <c r="W180" s="404"/>
      <c r="X180" s="404"/>
      <c r="Y180" s="404"/>
      <c r="Z180" s="404"/>
      <c r="AA180" s="404"/>
      <c r="AB180" s="401"/>
      <c r="AC180" s="401"/>
      <c r="AD180" s="401"/>
      <c r="AE180" s="404"/>
    </row>
    <row r="181" spans="1:31" ht="18.75" customHeight="1">
      <c r="A181" s="404"/>
      <c r="B181" s="404"/>
      <c r="C181" s="404"/>
      <c r="D181" s="401"/>
      <c r="E181" s="404"/>
      <c r="F181" s="404"/>
      <c r="G181" s="404"/>
      <c r="H181" s="404"/>
      <c r="I181" s="404"/>
      <c r="J181" s="404"/>
      <c r="K181" s="404"/>
      <c r="L181" s="404"/>
      <c r="M181" s="404"/>
      <c r="N181" s="404"/>
      <c r="O181" s="404"/>
      <c r="P181" s="404"/>
      <c r="Q181" s="404"/>
      <c r="R181" s="404"/>
      <c r="S181" s="404"/>
      <c r="T181" s="404"/>
      <c r="U181" s="404"/>
      <c r="V181" s="404"/>
      <c r="W181" s="404"/>
      <c r="X181" s="404"/>
      <c r="Y181" s="404"/>
      <c r="Z181" s="404"/>
      <c r="AA181" s="404"/>
      <c r="AB181" s="401"/>
      <c r="AC181" s="401"/>
      <c r="AD181" s="401"/>
      <c r="AE181" s="404"/>
    </row>
    <row r="182" spans="1:31" ht="18.75" customHeight="1">
      <c r="A182" s="404"/>
      <c r="B182" s="404"/>
      <c r="C182" s="404"/>
      <c r="D182" s="401"/>
      <c r="E182" s="404"/>
      <c r="F182" s="404"/>
      <c r="G182" s="404"/>
      <c r="H182" s="404"/>
      <c r="I182" s="404"/>
      <c r="J182" s="404"/>
      <c r="K182" s="404"/>
      <c r="L182" s="404"/>
      <c r="M182" s="404"/>
      <c r="N182" s="404"/>
      <c r="O182" s="404"/>
      <c r="P182" s="404"/>
      <c r="Q182" s="404"/>
      <c r="R182" s="404"/>
      <c r="S182" s="404"/>
      <c r="T182" s="404"/>
      <c r="U182" s="404"/>
      <c r="V182" s="404"/>
      <c r="W182" s="404"/>
      <c r="X182" s="404"/>
      <c r="Y182" s="404"/>
      <c r="Z182" s="404"/>
      <c r="AA182" s="404"/>
      <c r="AB182" s="401"/>
      <c r="AC182" s="401"/>
      <c r="AD182" s="401"/>
      <c r="AE182" s="404"/>
    </row>
    <row r="183" spans="1:31" ht="18.75" customHeight="1">
      <c r="A183" s="404"/>
      <c r="B183" s="404"/>
      <c r="C183" s="404"/>
      <c r="D183" s="401"/>
      <c r="E183" s="404"/>
      <c r="F183" s="404"/>
      <c r="G183" s="404"/>
      <c r="H183" s="404"/>
      <c r="I183" s="404"/>
      <c r="J183" s="404"/>
      <c r="K183" s="404"/>
      <c r="L183" s="404"/>
      <c r="M183" s="404"/>
      <c r="N183" s="404"/>
      <c r="O183" s="404"/>
      <c r="P183" s="404"/>
      <c r="Q183" s="404"/>
      <c r="R183" s="404"/>
      <c r="S183" s="404"/>
      <c r="T183" s="404"/>
      <c r="U183" s="404"/>
      <c r="V183" s="404"/>
      <c r="W183" s="404"/>
      <c r="X183" s="404"/>
      <c r="Y183" s="404"/>
      <c r="Z183" s="404"/>
      <c r="AA183" s="404"/>
      <c r="AB183" s="401"/>
      <c r="AC183" s="401"/>
      <c r="AD183" s="401"/>
      <c r="AE183" s="404"/>
    </row>
    <row r="184" spans="1:31" ht="18" customHeight="1">
      <c r="A184" s="404"/>
      <c r="B184" s="404"/>
      <c r="C184" s="404"/>
      <c r="D184" s="401"/>
      <c r="E184" s="404"/>
      <c r="F184" s="404"/>
      <c r="G184" s="404"/>
      <c r="H184" s="404"/>
      <c r="I184" s="404"/>
      <c r="J184" s="404"/>
      <c r="K184" s="404"/>
      <c r="L184" s="404"/>
      <c r="M184" s="404"/>
      <c r="N184" s="404"/>
      <c r="O184" s="404"/>
      <c r="P184" s="404"/>
      <c r="Q184" s="404"/>
      <c r="R184" s="404"/>
      <c r="S184" s="404"/>
      <c r="T184" s="404"/>
      <c r="U184" s="404"/>
      <c r="V184" s="404"/>
      <c r="W184" s="404"/>
      <c r="X184" s="404"/>
      <c r="Y184" s="404"/>
      <c r="Z184" s="404"/>
      <c r="AA184" s="404"/>
      <c r="AB184" s="401"/>
      <c r="AC184" s="401"/>
      <c r="AD184" s="401"/>
      <c r="AE184" s="404"/>
    </row>
    <row r="185" spans="1:31" ht="6.75" customHeight="1">
      <c r="A185" s="404"/>
      <c r="B185" s="404"/>
      <c r="C185" s="404"/>
      <c r="D185" s="404"/>
      <c r="E185" s="404"/>
      <c r="F185" s="404"/>
      <c r="G185" s="404"/>
      <c r="H185" s="404"/>
      <c r="I185" s="404"/>
      <c r="J185" s="404"/>
      <c r="K185" s="404"/>
      <c r="L185" s="404"/>
      <c r="M185" s="404"/>
      <c r="N185" s="404"/>
      <c r="O185" s="404"/>
      <c r="P185" s="404"/>
      <c r="Q185" s="404"/>
      <c r="R185" s="404"/>
      <c r="S185" s="404"/>
      <c r="T185" s="404"/>
      <c r="U185" s="404"/>
      <c r="V185" s="404"/>
      <c r="W185" s="404"/>
      <c r="X185" s="404"/>
      <c r="Y185" s="404"/>
      <c r="Z185" s="404"/>
      <c r="AA185" s="404"/>
      <c r="AB185" s="401"/>
      <c r="AC185" s="401"/>
      <c r="AD185" s="401"/>
      <c r="AE185" s="404"/>
    </row>
    <row r="186" spans="1:31" ht="18.75" customHeight="1">
      <c r="A186" s="404"/>
      <c r="B186" s="404"/>
      <c r="C186" s="404"/>
      <c r="D186" s="404"/>
      <c r="E186" s="404"/>
      <c r="F186" s="404"/>
      <c r="G186" s="404"/>
      <c r="H186" s="404"/>
      <c r="I186" s="404"/>
      <c r="J186" s="404"/>
      <c r="K186" s="404"/>
      <c r="L186" s="404"/>
      <c r="M186" s="404"/>
      <c r="N186" s="404"/>
      <c r="O186" s="404"/>
      <c r="P186" s="404"/>
      <c r="Q186" s="404"/>
      <c r="R186" s="404"/>
      <c r="S186" s="404"/>
      <c r="T186" s="404"/>
      <c r="U186" s="404"/>
      <c r="V186" s="404"/>
      <c r="W186" s="404"/>
      <c r="X186" s="404"/>
      <c r="Y186" s="404"/>
      <c r="Z186" s="404"/>
      <c r="AA186" s="404"/>
      <c r="AB186" s="401"/>
      <c r="AC186" s="401"/>
      <c r="AD186" s="401"/>
      <c r="AE186" s="404"/>
    </row>
    <row r="187" spans="1:31" ht="18.75" customHeight="1">
      <c r="A187" s="404"/>
      <c r="B187" s="404"/>
      <c r="C187" s="404"/>
      <c r="D187" s="404"/>
      <c r="E187" s="404"/>
      <c r="F187" s="404"/>
      <c r="G187" s="404"/>
      <c r="H187" s="404"/>
      <c r="I187" s="404"/>
      <c r="J187" s="404"/>
      <c r="K187" s="404"/>
      <c r="L187" s="404"/>
      <c r="M187" s="404"/>
      <c r="N187" s="404"/>
      <c r="O187" s="404"/>
      <c r="P187" s="404"/>
      <c r="Q187" s="404"/>
      <c r="R187" s="404"/>
      <c r="S187" s="404"/>
      <c r="T187" s="404"/>
      <c r="U187" s="404"/>
      <c r="V187" s="404"/>
      <c r="W187" s="404"/>
      <c r="X187" s="404"/>
      <c r="Y187" s="404"/>
      <c r="Z187" s="404"/>
      <c r="AA187" s="404"/>
      <c r="AB187" s="401"/>
      <c r="AC187" s="401"/>
      <c r="AD187" s="401"/>
      <c r="AE187" s="404"/>
    </row>
    <row r="188" spans="1:31" ht="18.75" customHeight="1">
      <c r="A188" s="404"/>
      <c r="B188" s="404"/>
      <c r="C188" s="404"/>
      <c r="D188" s="404"/>
      <c r="E188" s="404"/>
      <c r="F188" s="404"/>
      <c r="G188" s="404"/>
      <c r="H188" s="404"/>
      <c r="I188" s="404"/>
      <c r="J188" s="404"/>
      <c r="K188" s="404"/>
      <c r="L188" s="404"/>
      <c r="M188" s="404"/>
      <c r="N188" s="404"/>
      <c r="O188" s="404"/>
      <c r="P188" s="404"/>
      <c r="Q188" s="404"/>
      <c r="R188" s="404"/>
      <c r="S188" s="404"/>
      <c r="T188" s="404"/>
      <c r="U188" s="404"/>
      <c r="V188" s="404"/>
      <c r="W188" s="404"/>
      <c r="X188" s="404"/>
      <c r="Y188" s="404"/>
      <c r="Z188" s="404"/>
      <c r="AA188" s="404"/>
      <c r="AB188" s="401"/>
      <c r="AC188" s="401"/>
      <c r="AD188" s="401"/>
      <c r="AE188" s="404"/>
    </row>
    <row r="189" spans="1:31" ht="18.75" customHeight="1">
      <c r="A189" s="404"/>
      <c r="B189" s="404"/>
      <c r="C189" s="404"/>
      <c r="D189" s="404"/>
      <c r="E189" s="404"/>
      <c r="F189" s="404"/>
      <c r="G189" s="404"/>
      <c r="H189" s="404"/>
      <c r="I189" s="404"/>
      <c r="J189" s="404"/>
      <c r="K189" s="404"/>
      <c r="L189" s="404"/>
      <c r="M189" s="404"/>
      <c r="N189" s="404"/>
      <c r="O189" s="404"/>
      <c r="P189" s="404"/>
      <c r="Q189" s="404"/>
      <c r="R189" s="404"/>
      <c r="S189" s="404"/>
      <c r="T189" s="404"/>
      <c r="U189" s="404"/>
      <c r="V189" s="404"/>
      <c r="W189" s="404"/>
      <c r="X189" s="404"/>
      <c r="Y189" s="404"/>
      <c r="Z189" s="404"/>
      <c r="AA189" s="404"/>
      <c r="AB189" s="401"/>
      <c r="AC189" s="401"/>
      <c r="AD189" s="401"/>
      <c r="AE189" s="404"/>
    </row>
    <row r="190" spans="1:31" ht="18.75" customHeight="1">
      <c r="A190" s="404"/>
      <c r="B190" s="404"/>
      <c r="C190" s="404"/>
      <c r="D190" s="404"/>
      <c r="E190" s="404"/>
      <c r="F190" s="404"/>
      <c r="G190" s="404"/>
      <c r="H190" s="404"/>
      <c r="I190" s="404"/>
      <c r="J190" s="404"/>
      <c r="K190" s="404"/>
      <c r="L190" s="404"/>
      <c r="M190" s="404"/>
      <c r="N190" s="404"/>
      <c r="O190" s="404"/>
      <c r="P190" s="404"/>
      <c r="Q190" s="404"/>
      <c r="R190" s="404"/>
      <c r="S190" s="404"/>
      <c r="T190" s="404"/>
      <c r="U190" s="404"/>
      <c r="V190" s="404"/>
      <c r="W190" s="404"/>
      <c r="X190" s="404"/>
      <c r="Y190" s="404"/>
      <c r="Z190" s="404"/>
      <c r="AA190" s="404"/>
      <c r="AB190" s="401"/>
      <c r="AC190" s="401"/>
      <c r="AD190" s="401"/>
      <c r="AE190" s="404"/>
    </row>
    <row r="191" spans="1:31" ht="18.75" customHeight="1">
      <c r="A191" s="404"/>
      <c r="B191" s="404"/>
      <c r="C191" s="404"/>
      <c r="D191" s="404"/>
      <c r="E191" s="404"/>
      <c r="F191" s="404"/>
      <c r="G191" s="404"/>
      <c r="H191" s="404"/>
      <c r="I191" s="404"/>
      <c r="J191" s="404"/>
      <c r="K191" s="404"/>
      <c r="L191" s="404"/>
      <c r="M191" s="404"/>
      <c r="N191" s="404"/>
      <c r="O191" s="404"/>
      <c r="P191" s="404"/>
      <c r="Q191" s="404"/>
      <c r="R191" s="404"/>
      <c r="S191" s="404"/>
      <c r="T191" s="404"/>
      <c r="U191" s="404"/>
      <c r="V191" s="404"/>
      <c r="W191" s="404"/>
      <c r="X191" s="404"/>
      <c r="Y191" s="404"/>
      <c r="Z191" s="404"/>
      <c r="AA191" s="404"/>
      <c r="AB191" s="401"/>
      <c r="AC191" s="401"/>
      <c r="AD191" s="401"/>
      <c r="AE191" s="404"/>
    </row>
    <row r="192" spans="1:31" ht="18.75" customHeight="1">
      <c r="A192" s="404"/>
      <c r="B192" s="404"/>
      <c r="C192" s="404"/>
      <c r="D192" s="404"/>
      <c r="E192" s="404"/>
      <c r="F192" s="404"/>
      <c r="G192" s="404"/>
      <c r="H192" s="404"/>
      <c r="I192" s="404"/>
      <c r="J192" s="404"/>
      <c r="K192" s="404"/>
      <c r="L192" s="404"/>
      <c r="M192" s="404"/>
      <c r="N192" s="404"/>
      <c r="O192" s="404"/>
      <c r="P192" s="404"/>
      <c r="Q192" s="404"/>
      <c r="R192" s="404"/>
      <c r="S192" s="404"/>
      <c r="T192" s="404"/>
      <c r="U192" s="404"/>
      <c r="V192" s="404"/>
      <c r="W192" s="404"/>
      <c r="X192" s="404"/>
      <c r="Y192" s="404"/>
      <c r="Z192" s="404"/>
      <c r="AA192" s="404"/>
      <c r="AB192" s="401"/>
      <c r="AC192" s="401"/>
      <c r="AD192" s="401"/>
      <c r="AE192" s="404"/>
    </row>
    <row r="193" spans="1:31" ht="18.75" customHeight="1">
      <c r="A193" s="404"/>
      <c r="B193" s="404"/>
      <c r="C193" s="404"/>
      <c r="D193" s="404"/>
      <c r="E193" s="404"/>
      <c r="F193" s="404"/>
      <c r="G193" s="404"/>
      <c r="H193" s="404"/>
      <c r="I193" s="404"/>
      <c r="J193" s="404"/>
      <c r="K193" s="404"/>
      <c r="L193" s="404"/>
      <c r="M193" s="404"/>
      <c r="N193" s="404"/>
      <c r="O193" s="404"/>
      <c r="P193" s="404"/>
      <c r="Q193" s="404"/>
      <c r="R193" s="404"/>
      <c r="S193" s="404"/>
      <c r="T193" s="404"/>
      <c r="U193" s="404"/>
      <c r="V193" s="404"/>
      <c r="W193" s="404"/>
      <c r="X193" s="404"/>
      <c r="Y193" s="404"/>
      <c r="Z193" s="404"/>
      <c r="AA193" s="404"/>
      <c r="AB193" s="401"/>
      <c r="AC193" s="401"/>
      <c r="AD193" s="401"/>
      <c r="AE193" s="404"/>
    </row>
    <row r="194" spans="1:31" ht="18.75" customHeight="1">
      <c r="A194" s="404"/>
      <c r="B194" s="404"/>
      <c r="C194" s="404"/>
      <c r="D194" s="404"/>
      <c r="E194" s="404"/>
      <c r="F194" s="404"/>
      <c r="G194" s="404"/>
      <c r="H194" s="404"/>
      <c r="I194" s="404"/>
      <c r="J194" s="404"/>
      <c r="K194" s="404"/>
      <c r="L194" s="404"/>
      <c r="M194" s="404"/>
      <c r="N194" s="404"/>
      <c r="O194" s="404"/>
      <c r="P194" s="404"/>
      <c r="Q194" s="404"/>
      <c r="R194" s="404"/>
      <c r="S194" s="404"/>
      <c r="T194" s="404"/>
      <c r="U194" s="404"/>
      <c r="V194" s="404"/>
      <c r="W194" s="404"/>
      <c r="X194" s="404"/>
      <c r="Y194" s="404"/>
      <c r="Z194" s="404"/>
      <c r="AA194" s="404"/>
      <c r="AB194" s="401"/>
      <c r="AC194" s="401"/>
      <c r="AD194" s="401"/>
      <c r="AE194" s="404"/>
    </row>
    <row r="195" spans="1:31" ht="18.75" customHeight="1">
      <c r="A195" s="404"/>
      <c r="B195" s="404"/>
      <c r="C195" s="404"/>
      <c r="D195" s="404"/>
      <c r="E195" s="404"/>
      <c r="F195" s="404"/>
      <c r="G195" s="404"/>
      <c r="H195" s="404"/>
      <c r="I195" s="404"/>
      <c r="J195" s="404"/>
      <c r="K195" s="404"/>
      <c r="L195" s="404"/>
      <c r="M195" s="404"/>
      <c r="N195" s="404"/>
      <c r="O195" s="404"/>
      <c r="P195" s="404"/>
      <c r="Q195" s="404"/>
      <c r="R195" s="404"/>
      <c r="S195" s="404"/>
      <c r="T195" s="404"/>
      <c r="U195" s="404"/>
      <c r="V195" s="404"/>
      <c r="W195" s="404"/>
      <c r="X195" s="404"/>
      <c r="Y195" s="404"/>
      <c r="Z195" s="404"/>
      <c r="AA195" s="404"/>
      <c r="AB195" s="401"/>
      <c r="AC195" s="401"/>
      <c r="AD195" s="401"/>
      <c r="AE195" s="404"/>
    </row>
    <row r="196" spans="1:31" ht="18.75" customHeight="1">
      <c r="A196" s="404"/>
      <c r="B196" s="404"/>
      <c r="C196" s="404"/>
      <c r="D196" s="404"/>
      <c r="E196" s="404"/>
      <c r="F196" s="404"/>
      <c r="G196" s="404"/>
      <c r="H196" s="404"/>
      <c r="I196" s="404"/>
      <c r="J196" s="404"/>
      <c r="K196" s="404"/>
      <c r="L196" s="404"/>
      <c r="M196" s="404"/>
      <c r="N196" s="404"/>
      <c r="O196" s="404"/>
      <c r="P196" s="404"/>
      <c r="Q196" s="404"/>
      <c r="R196" s="404"/>
      <c r="S196" s="404"/>
      <c r="T196" s="404"/>
      <c r="U196" s="404"/>
      <c r="V196" s="404"/>
      <c r="W196" s="404"/>
      <c r="X196" s="404"/>
      <c r="Y196" s="404"/>
      <c r="Z196" s="404"/>
      <c r="AA196" s="404"/>
      <c r="AB196" s="401"/>
      <c r="AC196" s="401"/>
      <c r="AD196" s="401"/>
      <c r="AE196" s="404"/>
    </row>
    <row r="197" spans="1:31" ht="18.75" customHeight="1">
      <c r="A197" s="404"/>
      <c r="B197" s="404"/>
      <c r="C197" s="404"/>
      <c r="D197" s="404"/>
      <c r="E197" s="404"/>
      <c r="F197" s="404"/>
      <c r="G197" s="404"/>
      <c r="H197" s="404"/>
      <c r="I197" s="404"/>
      <c r="J197" s="404"/>
      <c r="K197" s="404"/>
      <c r="L197" s="404"/>
      <c r="M197" s="404"/>
      <c r="N197" s="404"/>
      <c r="O197" s="404"/>
      <c r="P197" s="404"/>
      <c r="Q197" s="404"/>
      <c r="R197" s="404"/>
      <c r="S197" s="404"/>
      <c r="T197" s="404"/>
      <c r="U197" s="404"/>
      <c r="V197" s="404"/>
      <c r="W197" s="404"/>
      <c r="X197" s="404"/>
      <c r="Y197" s="404"/>
      <c r="Z197" s="404"/>
      <c r="AA197" s="404"/>
      <c r="AB197" s="401"/>
      <c r="AC197" s="401"/>
      <c r="AD197" s="401"/>
      <c r="AE197" s="404"/>
    </row>
    <row r="198" spans="1:31" ht="18.75" customHeight="1">
      <c r="A198" s="404"/>
      <c r="B198" s="404"/>
      <c r="C198" s="404"/>
      <c r="D198" s="404"/>
      <c r="E198" s="404"/>
      <c r="F198" s="404"/>
      <c r="G198" s="404"/>
      <c r="H198" s="404"/>
      <c r="I198" s="404"/>
      <c r="J198" s="404"/>
      <c r="K198" s="404"/>
      <c r="L198" s="404"/>
      <c r="M198" s="404"/>
      <c r="N198" s="404"/>
      <c r="O198" s="404"/>
      <c r="P198" s="404"/>
      <c r="Q198" s="404"/>
      <c r="R198" s="404"/>
      <c r="S198" s="404"/>
      <c r="T198" s="404"/>
      <c r="U198" s="404"/>
      <c r="V198" s="404"/>
      <c r="W198" s="404"/>
      <c r="X198" s="404"/>
      <c r="Y198" s="404"/>
      <c r="Z198" s="404"/>
      <c r="AA198" s="404"/>
      <c r="AB198" s="401"/>
      <c r="AC198" s="401"/>
      <c r="AD198" s="401"/>
      <c r="AE198" s="404"/>
    </row>
    <row r="199" spans="1:31" ht="18.75" customHeight="1">
      <c r="A199" s="404"/>
      <c r="B199" s="404"/>
      <c r="C199" s="404"/>
      <c r="D199" s="404"/>
      <c r="E199" s="404"/>
      <c r="F199" s="404"/>
      <c r="G199" s="404"/>
      <c r="H199" s="404"/>
      <c r="I199" s="404"/>
      <c r="J199" s="404"/>
      <c r="K199" s="404"/>
      <c r="L199" s="404"/>
      <c r="M199" s="404"/>
      <c r="N199" s="404"/>
      <c r="O199" s="404"/>
      <c r="P199" s="404"/>
      <c r="Q199" s="404"/>
      <c r="R199" s="404"/>
      <c r="S199" s="404"/>
      <c r="T199" s="404"/>
      <c r="U199" s="404"/>
      <c r="V199" s="404"/>
      <c r="W199" s="404"/>
      <c r="X199" s="404"/>
      <c r="Y199" s="404"/>
      <c r="Z199" s="404"/>
      <c r="AA199" s="404"/>
      <c r="AB199" s="401"/>
      <c r="AC199" s="401"/>
      <c r="AD199" s="401"/>
      <c r="AE199" s="404"/>
    </row>
    <row r="200" spans="1:31" ht="18.75" customHeight="1">
      <c r="A200" s="404"/>
      <c r="B200" s="404"/>
      <c r="C200" s="404"/>
      <c r="D200" s="404"/>
      <c r="E200" s="404"/>
      <c r="F200" s="404"/>
      <c r="G200" s="404"/>
      <c r="H200" s="404"/>
      <c r="I200" s="404"/>
      <c r="J200" s="404"/>
      <c r="K200" s="404"/>
      <c r="L200" s="404"/>
      <c r="M200" s="404"/>
      <c r="N200" s="404"/>
      <c r="O200" s="404"/>
      <c r="P200" s="404"/>
      <c r="Q200" s="404"/>
      <c r="R200" s="404"/>
      <c r="S200" s="404"/>
      <c r="T200" s="404"/>
      <c r="U200" s="404"/>
      <c r="V200" s="404"/>
      <c r="W200" s="404"/>
      <c r="X200" s="404"/>
      <c r="Y200" s="404"/>
      <c r="Z200" s="404"/>
      <c r="AA200" s="404"/>
      <c r="AB200" s="401"/>
      <c r="AC200" s="401"/>
      <c r="AD200" s="401"/>
      <c r="AE200" s="404"/>
    </row>
    <row r="201" spans="1:31" ht="18.75" customHeight="1">
      <c r="A201" s="404"/>
      <c r="B201" s="404"/>
      <c r="C201" s="404"/>
      <c r="D201" s="404"/>
      <c r="E201" s="404"/>
      <c r="F201" s="404"/>
      <c r="G201" s="404"/>
      <c r="H201" s="404"/>
      <c r="I201" s="404"/>
      <c r="J201" s="404"/>
      <c r="K201" s="404"/>
      <c r="L201" s="404"/>
      <c r="M201" s="404"/>
      <c r="N201" s="404"/>
      <c r="O201" s="404"/>
      <c r="P201" s="404"/>
      <c r="Q201" s="404"/>
      <c r="R201" s="404"/>
      <c r="S201" s="404"/>
      <c r="T201" s="404"/>
      <c r="U201" s="404"/>
      <c r="V201" s="404"/>
      <c r="W201" s="404"/>
      <c r="X201" s="404"/>
      <c r="Y201" s="404"/>
      <c r="Z201" s="404"/>
      <c r="AA201" s="404"/>
      <c r="AB201" s="401"/>
      <c r="AC201" s="401"/>
      <c r="AD201" s="401"/>
      <c r="AE201" s="404"/>
    </row>
    <row r="202" spans="1:31" ht="18.75" customHeight="1">
      <c r="A202" s="404"/>
      <c r="B202" s="404"/>
      <c r="C202" s="404"/>
      <c r="D202" s="404"/>
      <c r="E202" s="404"/>
      <c r="F202" s="404"/>
      <c r="G202" s="404"/>
      <c r="H202" s="404"/>
      <c r="I202" s="404"/>
      <c r="J202" s="404"/>
      <c r="K202" s="404"/>
      <c r="L202" s="404"/>
      <c r="M202" s="404"/>
      <c r="N202" s="404"/>
      <c r="O202" s="404"/>
      <c r="P202" s="404"/>
      <c r="Q202" s="404"/>
      <c r="R202" s="404"/>
      <c r="S202" s="404"/>
      <c r="T202" s="404"/>
      <c r="U202" s="404"/>
      <c r="V202" s="404"/>
      <c r="W202" s="404"/>
      <c r="X202" s="404"/>
      <c r="Y202" s="404"/>
      <c r="Z202" s="404"/>
      <c r="AA202" s="404"/>
      <c r="AB202" s="401"/>
      <c r="AC202" s="401"/>
      <c r="AD202" s="401"/>
      <c r="AE202" s="404"/>
    </row>
    <row r="203" spans="1:31" ht="18.75" customHeight="1">
      <c r="A203" s="404"/>
      <c r="B203" s="404"/>
      <c r="C203" s="404"/>
      <c r="D203" s="404"/>
      <c r="E203" s="404"/>
      <c r="F203" s="404"/>
      <c r="G203" s="404"/>
      <c r="H203" s="404"/>
      <c r="I203" s="404"/>
      <c r="J203" s="404"/>
      <c r="K203" s="404"/>
      <c r="L203" s="404"/>
      <c r="M203" s="404"/>
      <c r="N203" s="404"/>
      <c r="O203" s="404"/>
      <c r="P203" s="404"/>
      <c r="Q203" s="404"/>
      <c r="R203" s="404"/>
      <c r="S203" s="404"/>
      <c r="T203" s="404"/>
      <c r="U203" s="404"/>
      <c r="V203" s="404"/>
      <c r="W203" s="404"/>
      <c r="X203" s="404"/>
      <c r="Y203" s="404"/>
      <c r="Z203" s="404"/>
      <c r="AA203" s="404"/>
      <c r="AB203" s="401"/>
      <c r="AC203" s="401"/>
      <c r="AD203" s="401"/>
      <c r="AE203" s="404"/>
    </row>
    <row r="204" spans="1:31" ht="18.75" customHeight="1">
      <c r="A204" s="404"/>
      <c r="B204" s="404"/>
      <c r="C204" s="404"/>
      <c r="D204" s="404"/>
      <c r="E204" s="404"/>
      <c r="F204" s="404"/>
      <c r="G204" s="404"/>
      <c r="H204" s="404"/>
      <c r="I204" s="404"/>
      <c r="J204" s="404"/>
      <c r="K204" s="404"/>
      <c r="L204" s="404"/>
      <c r="M204" s="404"/>
      <c r="N204" s="404"/>
      <c r="O204" s="404"/>
      <c r="P204" s="404"/>
      <c r="Q204" s="404"/>
      <c r="R204" s="404"/>
      <c r="S204" s="404"/>
      <c r="T204" s="404"/>
      <c r="U204" s="404"/>
      <c r="V204" s="404"/>
      <c r="W204" s="404"/>
      <c r="X204" s="404"/>
      <c r="Y204" s="404"/>
      <c r="Z204" s="404"/>
      <c r="AA204" s="404"/>
      <c r="AB204" s="401"/>
      <c r="AC204" s="401"/>
      <c r="AD204" s="401"/>
      <c r="AE204" s="404"/>
    </row>
    <row r="205" spans="1:31" ht="18.75" customHeight="1">
      <c r="A205" s="404"/>
      <c r="B205" s="404"/>
      <c r="C205" s="404"/>
      <c r="D205" s="404"/>
      <c r="E205" s="404"/>
      <c r="F205" s="404"/>
      <c r="G205" s="404"/>
      <c r="H205" s="404"/>
      <c r="I205" s="404"/>
      <c r="J205" s="404"/>
      <c r="K205" s="404"/>
      <c r="L205" s="404"/>
      <c r="M205" s="404"/>
      <c r="N205" s="404"/>
      <c r="O205" s="404"/>
      <c r="P205" s="404"/>
      <c r="Q205" s="404"/>
      <c r="R205" s="404"/>
      <c r="S205" s="404"/>
      <c r="T205" s="404"/>
      <c r="U205" s="404"/>
      <c r="V205" s="404"/>
      <c r="W205" s="404"/>
      <c r="X205" s="404"/>
      <c r="Y205" s="404"/>
      <c r="Z205" s="404"/>
      <c r="AA205" s="404"/>
      <c r="AB205" s="401"/>
      <c r="AC205" s="401"/>
      <c r="AD205" s="401"/>
      <c r="AE205" s="404"/>
    </row>
    <row r="206" spans="1:31" ht="18.75" customHeight="1">
      <c r="A206" s="404"/>
      <c r="B206" s="404"/>
      <c r="C206" s="404"/>
      <c r="D206" s="404"/>
      <c r="E206" s="404"/>
      <c r="F206" s="404"/>
      <c r="G206" s="404"/>
      <c r="H206" s="404"/>
      <c r="I206" s="404"/>
      <c r="J206" s="404"/>
      <c r="K206" s="404"/>
      <c r="L206" s="404"/>
      <c r="M206" s="404"/>
      <c r="N206" s="404"/>
      <c r="O206" s="404"/>
      <c r="P206" s="404"/>
      <c r="Q206" s="404"/>
      <c r="R206" s="404"/>
      <c r="S206" s="404"/>
      <c r="T206" s="404"/>
      <c r="U206" s="404"/>
      <c r="V206" s="404"/>
      <c r="W206" s="404"/>
      <c r="X206" s="404"/>
      <c r="Y206" s="404"/>
      <c r="Z206" s="404"/>
      <c r="AA206" s="404"/>
      <c r="AB206" s="401"/>
      <c r="AC206" s="401"/>
      <c r="AD206" s="401"/>
      <c r="AE206" s="404"/>
    </row>
    <row r="207" spans="1:31" ht="18.75" customHeight="1">
      <c r="A207" s="404"/>
      <c r="B207" s="404"/>
      <c r="C207" s="404"/>
      <c r="D207" s="404"/>
      <c r="E207" s="404"/>
      <c r="F207" s="404"/>
      <c r="G207" s="404"/>
      <c r="H207" s="404"/>
      <c r="I207" s="404"/>
      <c r="J207" s="404"/>
      <c r="K207" s="404"/>
      <c r="L207" s="404"/>
      <c r="M207" s="404"/>
      <c r="N207" s="404"/>
      <c r="O207" s="404"/>
      <c r="P207" s="404"/>
      <c r="Q207" s="404"/>
      <c r="R207" s="404"/>
      <c r="S207" s="404"/>
      <c r="T207" s="404"/>
      <c r="U207" s="404"/>
      <c r="V207" s="404"/>
      <c r="W207" s="404"/>
      <c r="X207" s="404"/>
      <c r="Y207" s="404"/>
      <c r="Z207" s="404"/>
      <c r="AA207" s="404"/>
      <c r="AB207" s="401"/>
      <c r="AC207" s="401"/>
      <c r="AD207" s="401"/>
      <c r="AE207" s="404"/>
    </row>
    <row r="208" spans="1:31" ht="18.75" customHeight="1">
      <c r="A208" s="404"/>
      <c r="B208" s="404"/>
      <c r="C208" s="404"/>
      <c r="D208" s="404"/>
      <c r="E208" s="404"/>
      <c r="F208" s="404"/>
      <c r="G208" s="404"/>
      <c r="H208" s="404"/>
      <c r="I208" s="404"/>
      <c r="J208" s="404"/>
      <c r="K208" s="404"/>
      <c r="L208" s="404"/>
      <c r="M208" s="404"/>
      <c r="N208" s="404"/>
      <c r="O208" s="404"/>
      <c r="P208" s="404"/>
      <c r="Q208" s="404"/>
      <c r="R208" s="404"/>
      <c r="S208" s="404"/>
      <c r="T208" s="404"/>
      <c r="U208" s="404"/>
      <c r="V208" s="404"/>
      <c r="W208" s="404"/>
      <c r="X208" s="404"/>
      <c r="Y208" s="404"/>
      <c r="Z208" s="404"/>
      <c r="AA208" s="404"/>
      <c r="AB208" s="401"/>
      <c r="AC208" s="401"/>
      <c r="AD208" s="401"/>
      <c r="AE208" s="404"/>
    </row>
    <row r="209" spans="1:31" ht="18.75" customHeight="1">
      <c r="A209" s="404"/>
      <c r="B209" s="404"/>
      <c r="C209" s="404"/>
      <c r="D209" s="404"/>
      <c r="E209" s="404"/>
      <c r="F209" s="404"/>
      <c r="G209" s="404"/>
      <c r="H209" s="404"/>
      <c r="I209" s="404"/>
      <c r="J209" s="404"/>
      <c r="K209" s="404"/>
      <c r="L209" s="404"/>
      <c r="M209" s="404"/>
      <c r="N209" s="404"/>
      <c r="O209" s="404"/>
      <c r="P209" s="404"/>
      <c r="Q209" s="404"/>
      <c r="R209" s="404"/>
      <c r="S209" s="404"/>
      <c r="T209" s="404"/>
      <c r="U209" s="404"/>
      <c r="V209" s="404"/>
      <c r="W209" s="404"/>
      <c r="X209" s="404"/>
      <c r="Y209" s="404"/>
      <c r="Z209" s="404"/>
      <c r="AA209" s="404"/>
      <c r="AB209" s="401"/>
      <c r="AC209" s="401"/>
      <c r="AD209" s="401"/>
      <c r="AE209" s="404"/>
    </row>
    <row r="210" spans="1:31" ht="18.75" customHeight="1">
      <c r="A210" s="404"/>
      <c r="B210" s="404"/>
      <c r="C210" s="404"/>
      <c r="D210" s="404"/>
      <c r="E210" s="404"/>
      <c r="F210" s="404"/>
      <c r="G210" s="404"/>
      <c r="H210" s="404"/>
      <c r="I210" s="404"/>
      <c r="J210" s="404"/>
      <c r="K210" s="404"/>
      <c r="L210" s="404"/>
      <c r="M210" s="404"/>
      <c r="N210" s="404"/>
      <c r="O210" s="404"/>
      <c r="P210" s="404"/>
      <c r="Q210" s="404"/>
      <c r="R210" s="404"/>
      <c r="S210" s="404"/>
      <c r="T210" s="404"/>
      <c r="U210" s="404"/>
      <c r="V210" s="404"/>
      <c r="W210" s="404"/>
      <c r="X210" s="404"/>
      <c r="Y210" s="404"/>
      <c r="Z210" s="404"/>
      <c r="AA210" s="404"/>
      <c r="AB210" s="401"/>
      <c r="AC210" s="401"/>
      <c r="AD210" s="401"/>
      <c r="AE210" s="404"/>
    </row>
    <row r="211" spans="1:31" ht="18.75" customHeight="1">
      <c r="T211" s="404"/>
      <c r="AB211" s="401"/>
      <c r="AC211" s="401"/>
      <c r="AD211" s="401"/>
    </row>
  </sheetData>
  <mergeCells count="214">
    <mergeCell ref="AB31:AE34"/>
    <mergeCell ref="AB35:AE38"/>
    <mergeCell ref="AB39:AE42"/>
    <mergeCell ref="Y39:AA39"/>
    <mergeCell ref="Y40:AA40"/>
    <mergeCell ref="Y41:AA41"/>
    <mergeCell ref="Y42:AA42"/>
    <mergeCell ref="AB29:AE30"/>
    <mergeCell ref="V40:X40"/>
    <mergeCell ref="V41:X41"/>
    <mergeCell ref="V42:X42"/>
    <mergeCell ref="Y32:AA32"/>
    <mergeCell ref="Y33:AA33"/>
    <mergeCell ref="Y34:AA34"/>
    <mergeCell ref="Y35:AA35"/>
    <mergeCell ref="Y36:AA36"/>
    <mergeCell ref="Y37:AA37"/>
    <mergeCell ref="Y38:AA38"/>
    <mergeCell ref="V34:X34"/>
    <mergeCell ref="V35:X35"/>
    <mergeCell ref="V36:X36"/>
    <mergeCell ref="V37:X37"/>
    <mergeCell ref="V38:X38"/>
    <mergeCell ref="V39:X39"/>
    <mergeCell ref="Y31:AA31"/>
    <mergeCell ref="V31:X31"/>
    <mergeCell ref="V32:X32"/>
    <mergeCell ref="V33:X33"/>
    <mergeCell ref="G41:I41"/>
    <mergeCell ref="J41:L41"/>
    <mergeCell ref="P41:R41"/>
    <mergeCell ref="S41:U41"/>
    <mergeCell ref="S37:U37"/>
    <mergeCell ref="G38:I38"/>
    <mergeCell ref="J38:L38"/>
    <mergeCell ref="M38:O38"/>
    <mergeCell ref="P38:R38"/>
    <mergeCell ref="S38:U38"/>
    <mergeCell ref="S35:U35"/>
    <mergeCell ref="G36:I36"/>
    <mergeCell ref="J36:L36"/>
    <mergeCell ref="M36:O36"/>
    <mergeCell ref="P36:R36"/>
    <mergeCell ref="S36:U36"/>
    <mergeCell ref="S33:U33"/>
    <mergeCell ref="G34:I34"/>
    <mergeCell ref="J35:L35"/>
    <mergeCell ref="M35:O35"/>
    <mergeCell ref="P35:R35"/>
    <mergeCell ref="G37:I37"/>
    <mergeCell ref="J37:L37"/>
    <mergeCell ref="M37:O37"/>
    <mergeCell ref="P37:R37"/>
    <mergeCell ref="P42:R42"/>
    <mergeCell ref="S42:U42"/>
    <mergeCell ref="M39:O39"/>
    <mergeCell ref="P39:R39"/>
    <mergeCell ref="S39:U39"/>
    <mergeCell ref="G40:I40"/>
    <mergeCell ref="J40:L40"/>
    <mergeCell ref="M40:O40"/>
    <mergeCell ref="P40:R40"/>
    <mergeCell ref="S40:U40"/>
    <mergeCell ref="P31:R31"/>
    <mergeCell ref="G33:I33"/>
    <mergeCell ref="J33:L33"/>
    <mergeCell ref="M33:O33"/>
    <mergeCell ref="P33:R33"/>
    <mergeCell ref="J34:L34"/>
    <mergeCell ref="M34:O34"/>
    <mergeCell ref="P34:R34"/>
    <mergeCell ref="S34:U34"/>
    <mergeCell ref="S31:U31"/>
    <mergeCell ref="G32:I32"/>
    <mergeCell ref="J32:L32"/>
    <mergeCell ref="M32:O32"/>
    <mergeCell ref="P32:R32"/>
    <mergeCell ref="S32:U32"/>
    <mergeCell ref="V27:Y27"/>
    <mergeCell ref="S24:U24"/>
    <mergeCell ref="V24:Y24"/>
    <mergeCell ref="A29:C30"/>
    <mergeCell ref="D29:F30"/>
    <mergeCell ref="G29:I30"/>
    <mergeCell ref="J29:U29"/>
    <mergeCell ref="J30:L30"/>
    <mergeCell ref="M30:O30"/>
    <mergeCell ref="P30:R30"/>
    <mergeCell ref="S30:U30"/>
    <mergeCell ref="S26:U26"/>
    <mergeCell ref="V29:X30"/>
    <mergeCell ref="Y29:AA30"/>
    <mergeCell ref="V23:Y23"/>
    <mergeCell ref="S20:U20"/>
    <mergeCell ref="V20:Y20"/>
    <mergeCell ref="Z24:AC27"/>
    <mergeCell ref="G25:I25"/>
    <mergeCell ref="J25:L25"/>
    <mergeCell ref="M25:O25"/>
    <mergeCell ref="P25:R25"/>
    <mergeCell ref="S25:U25"/>
    <mergeCell ref="V25:Y25"/>
    <mergeCell ref="G26:I26"/>
    <mergeCell ref="G24:I24"/>
    <mergeCell ref="J24:L24"/>
    <mergeCell ref="M24:O24"/>
    <mergeCell ref="P24:R24"/>
    <mergeCell ref="J26:L26"/>
    <mergeCell ref="M26:O26"/>
    <mergeCell ref="P26:R26"/>
    <mergeCell ref="V26:Y26"/>
    <mergeCell ref="G27:I27"/>
    <mergeCell ref="J27:L27"/>
    <mergeCell ref="M27:O27"/>
    <mergeCell ref="P27:R27"/>
    <mergeCell ref="S27:U27"/>
    <mergeCell ref="Z20:AC23"/>
    <mergeCell ref="G21:I21"/>
    <mergeCell ref="J21:L21"/>
    <mergeCell ref="M21:O21"/>
    <mergeCell ref="P21:R21"/>
    <mergeCell ref="S21:U21"/>
    <mergeCell ref="V21:Y21"/>
    <mergeCell ref="G22:I22"/>
    <mergeCell ref="A20:C23"/>
    <mergeCell ref="D20:F23"/>
    <mergeCell ref="G20:I20"/>
    <mergeCell ref="J20:L20"/>
    <mergeCell ref="M20:O20"/>
    <mergeCell ref="P20:R20"/>
    <mergeCell ref="J22:L22"/>
    <mergeCell ref="M22:O22"/>
    <mergeCell ref="P22:R22"/>
    <mergeCell ref="S22:U22"/>
    <mergeCell ref="V22:Y22"/>
    <mergeCell ref="G23:I23"/>
    <mergeCell ref="J23:L23"/>
    <mergeCell ref="M23:O23"/>
    <mergeCell ref="P23:R23"/>
    <mergeCell ref="S23:U23"/>
    <mergeCell ref="D14:F15"/>
    <mergeCell ref="D16:F19"/>
    <mergeCell ref="M41:O41"/>
    <mergeCell ref="G42:I42"/>
    <mergeCell ref="J42:L42"/>
    <mergeCell ref="M42:O42"/>
    <mergeCell ref="A39:C42"/>
    <mergeCell ref="D39:F42"/>
    <mergeCell ref="G39:I39"/>
    <mergeCell ref="J39:L39"/>
    <mergeCell ref="G19:I19"/>
    <mergeCell ref="J19:L19"/>
    <mergeCell ref="M19:O19"/>
    <mergeCell ref="M15:O15"/>
    <mergeCell ref="A24:C27"/>
    <mergeCell ref="D24:F27"/>
    <mergeCell ref="A31:C34"/>
    <mergeCell ref="D31:F34"/>
    <mergeCell ref="G31:I31"/>
    <mergeCell ref="J31:L31"/>
    <mergeCell ref="M31:O31"/>
    <mergeCell ref="A35:C38"/>
    <mergeCell ref="D35:F38"/>
    <mergeCell ref="G35:I35"/>
    <mergeCell ref="S16:U16"/>
    <mergeCell ref="V16:Y16"/>
    <mergeCell ref="G17:I17"/>
    <mergeCell ref="J17:L17"/>
    <mergeCell ref="P19:R19"/>
    <mergeCell ref="S19:U19"/>
    <mergeCell ref="V19:Y19"/>
    <mergeCell ref="P17:R17"/>
    <mergeCell ref="S17:U17"/>
    <mergeCell ref="V17:Y17"/>
    <mergeCell ref="G18:I18"/>
    <mergeCell ref="J18:L18"/>
    <mergeCell ref="M18:O18"/>
    <mergeCell ref="P18:R18"/>
    <mergeCell ref="S18:U18"/>
    <mergeCell ref="V18:Y18"/>
    <mergeCell ref="E7:J7"/>
    <mergeCell ref="M7:Q7"/>
    <mergeCell ref="R7:T7"/>
    <mergeCell ref="U7:V7"/>
    <mergeCell ref="X7:Y7"/>
    <mergeCell ref="P15:R15"/>
    <mergeCell ref="S15:U15"/>
    <mergeCell ref="A16:C19"/>
    <mergeCell ref="M17:O17"/>
    <mergeCell ref="H10:N10"/>
    <mergeCell ref="T10:Z10"/>
    <mergeCell ref="H11:N11"/>
    <mergeCell ref="T11:Z11"/>
    <mergeCell ref="A14:C15"/>
    <mergeCell ref="G14:I15"/>
    <mergeCell ref="J14:U14"/>
    <mergeCell ref="V14:Y15"/>
    <mergeCell ref="Z14:AC15"/>
    <mergeCell ref="J15:L15"/>
    <mergeCell ref="Z16:AC19"/>
    <mergeCell ref="G16:I16"/>
    <mergeCell ref="J16:L16"/>
    <mergeCell ref="M16:O16"/>
    <mergeCell ref="P16:R16"/>
    <mergeCell ref="A1:L2"/>
    <mergeCell ref="R1:V1"/>
    <mergeCell ref="R2:U2"/>
    <mergeCell ref="AA2:AD2"/>
    <mergeCell ref="A3:L3"/>
    <mergeCell ref="A4:L4"/>
    <mergeCell ref="G5:AA5"/>
    <mergeCell ref="G6:L6"/>
    <mergeCell ref="R6:V6"/>
    <mergeCell ref="Z6:AC6"/>
  </mergeCells>
  <pageMargins left="0.19685039370078741" right="0.19685039370078741" top="0.74803149606299213" bottom="0.19685039370078741" header="0.19685039370078741" footer="0.19685039370078741"/>
  <pageSetup paperSize="9" orientation="portrait" r:id="rId1"/>
  <headerFooter>
    <oddFooter>&amp;R&amp;"Gulim,Regular"&amp;10SP-FMD-04-40 Rev.0 Effective date 4-Nov-15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28575</xdr:rowOff>
                  </from>
                  <to>
                    <xdr:col>17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6</xdr:col>
                    <xdr:colOff>9525</xdr:colOff>
                    <xdr:row>7</xdr:row>
                    <xdr:rowOff>104775</xdr:rowOff>
                  </from>
                  <to>
                    <xdr:col>7</xdr:col>
                    <xdr:colOff>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10</xdr:col>
                    <xdr:colOff>9525</xdr:colOff>
                    <xdr:row>7</xdr:row>
                    <xdr:rowOff>104775</xdr:rowOff>
                  </from>
                  <to>
                    <xdr:col>11</xdr:col>
                    <xdr:colOff>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IV201"/>
  <sheetViews>
    <sheetView view="pageBreakPreview" zoomScaleNormal="100" zoomScaleSheetLayoutView="100" workbookViewId="0">
      <selection activeCell="AA19" sqref="AA19:AD19"/>
    </sheetView>
  </sheetViews>
  <sheetFormatPr defaultRowHeight="20.25"/>
  <cols>
    <col min="1" max="9" width="3.7109375" style="3" customWidth="1"/>
    <col min="10" max="13" width="3.42578125" style="3" customWidth="1"/>
    <col min="14" max="14" width="3.7109375" style="3" customWidth="1"/>
    <col min="15" max="21" width="3.42578125" style="3" customWidth="1"/>
    <col min="22" max="22" width="3.7109375" style="3" customWidth="1"/>
    <col min="23" max="28" width="3.42578125" style="3" customWidth="1"/>
    <col min="29" max="31" width="3.7109375" style="3" customWidth="1"/>
    <col min="32" max="256" width="9.140625" style="3"/>
    <col min="257" max="265" width="3.7109375" style="3" customWidth="1"/>
    <col min="266" max="269" width="3.42578125" style="3" customWidth="1"/>
    <col min="270" max="270" width="3.7109375" style="3" customWidth="1"/>
    <col min="271" max="277" width="3.42578125" style="3" customWidth="1"/>
    <col min="278" max="278" width="3.7109375" style="3" customWidth="1"/>
    <col min="279" max="284" width="3.42578125" style="3" customWidth="1"/>
    <col min="285" max="287" width="3.7109375" style="3" customWidth="1"/>
    <col min="288" max="512" width="9.140625" style="3"/>
    <col min="513" max="521" width="3.7109375" style="3" customWidth="1"/>
    <col min="522" max="525" width="3.42578125" style="3" customWidth="1"/>
    <col min="526" max="526" width="3.7109375" style="3" customWidth="1"/>
    <col min="527" max="533" width="3.42578125" style="3" customWidth="1"/>
    <col min="534" max="534" width="3.7109375" style="3" customWidth="1"/>
    <col min="535" max="540" width="3.42578125" style="3" customWidth="1"/>
    <col min="541" max="543" width="3.7109375" style="3" customWidth="1"/>
    <col min="544" max="768" width="9.140625" style="3"/>
    <col min="769" max="777" width="3.7109375" style="3" customWidth="1"/>
    <col min="778" max="781" width="3.42578125" style="3" customWidth="1"/>
    <col min="782" max="782" width="3.7109375" style="3" customWidth="1"/>
    <col min="783" max="789" width="3.42578125" style="3" customWidth="1"/>
    <col min="790" max="790" width="3.7109375" style="3" customWidth="1"/>
    <col min="791" max="796" width="3.42578125" style="3" customWidth="1"/>
    <col min="797" max="799" width="3.7109375" style="3" customWidth="1"/>
    <col min="800" max="1024" width="9.140625" style="3"/>
    <col min="1025" max="1033" width="3.7109375" style="3" customWidth="1"/>
    <col min="1034" max="1037" width="3.42578125" style="3" customWidth="1"/>
    <col min="1038" max="1038" width="3.7109375" style="3" customWidth="1"/>
    <col min="1039" max="1045" width="3.42578125" style="3" customWidth="1"/>
    <col min="1046" max="1046" width="3.7109375" style="3" customWidth="1"/>
    <col min="1047" max="1052" width="3.42578125" style="3" customWidth="1"/>
    <col min="1053" max="1055" width="3.7109375" style="3" customWidth="1"/>
    <col min="1056" max="1280" width="9.140625" style="3"/>
    <col min="1281" max="1289" width="3.7109375" style="3" customWidth="1"/>
    <col min="1290" max="1293" width="3.42578125" style="3" customWidth="1"/>
    <col min="1294" max="1294" width="3.7109375" style="3" customWidth="1"/>
    <col min="1295" max="1301" width="3.42578125" style="3" customWidth="1"/>
    <col min="1302" max="1302" width="3.7109375" style="3" customWidth="1"/>
    <col min="1303" max="1308" width="3.42578125" style="3" customWidth="1"/>
    <col min="1309" max="1311" width="3.7109375" style="3" customWidth="1"/>
    <col min="1312" max="1536" width="9.140625" style="3"/>
    <col min="1537" max="1545" width="3.7109375" style="3" customWidth="1"/>
    <col min="1546" max="1549" width="3.42578125" style="3" customWidth="1"/>
    <col min="1550" max="1550" width="3.7109375" style="3" customWidth="1"/>
    <col min="1551" max="1557" width="3.42578125" style="3" customWidth="1"/>
    <col min="1558" max="1558" width="3.7109375" style="3" customWidth="1"/>
    <col min="1559" max="1564" width="3.42578125" style="3" customWidth="1"/>
    <col min="1565" max="1567" width="3.7109375" style="3" customWidth="1"/>
    <col min="1568" max="1792" width="9.140625" style="3"/>
    <col min="1793" max="1801" width="3.7109375" style="3" customWidth="1"/>
    <col min="1802" max="1805" width="3.42578125" style="3" customWidth="1"/>
    <col min="1806" max="1806" width="3.7109375" style="3" customWidth="1"/>
    <col min="1807" max="1813" width="3.42578125" style="3" customWidth="1"/>
    <col min="1814" max="1814" width="3.7109375" style="3" customWidth="1"/>
    <col min="1815" max="1820" width="3.42578125" style="3" customWidth="1"/>
    <col min="1821" max="1823" width="3.7109375" style="3" customWidth="1"/>
    <col min="1824" max="2048" width="9.140625" style="3"/>
    <col min="2049" max="2057" width="3.7109375" style="3" customWidth="1"/>
    <col min="2058" max="2061" width="3.42578125" style="3" customWidth="1"/>
    <col min="2062" max="2062" width="3.7109375" style="3" customWidth="1"/>
    <col min="2063" max="2069" width="3.42578125" style="3" customWidth="1"/>
    <col min="2070" max="2070" width="3.7109375" style="3" customWidth="1"/>
    <col min="2071" max="2076" width="3.42578125" style="3" customWidth="1"/>
    <col min="2077" max="2079" width="3.7109375" style="3" customWidth="1"/>
    <col min="2080" max="2304" width="9.140625" style="3"/>
    <col min="2305" max="2313" width="3.7109375" style="3" customWidth="1"/>
    <col min="2314" max="2317" width="3.42578125" style="3" customWidth="1"/>
    <col min="2318" max="2318" width="3.7109375" style="3" customWidth="1"/>
    <col min="2319" max="2325" width="3.42578125" style="3" customWidth="1"/>
    <col min="2326" max="2326" width="3.7109375" style="3" customWidth="1"/>
    <col min="2327" max="2332" width="3.42578125" style="3" customWidth="1"/>
    <col min="2333" max="2335" width="3.7109375" style="3" customWidth="1"/>
    <col min="2336" max="2560" width="9.140625" style="3"/>
    <col min="2561" max="2569" width="3.7109375" style="3" customWidth="1"/>
    <col min="2570" max="2573" width="3.42578125" style="3" customWidth="1"/>
    <col min="2574" max="2574" width="3.7109375" style="3" customWidth="1"/>
    <col min="2575" max="2581" width="3.42578125" style="3" customWidth="1"/>
    <col min="2582" max="2582" width="3.7109375" style="3" customWidth="1"/>
    <col min="2583" max="2588" width="3.42578125" style="3" customWidth="1"/>
    <col min="2589" max="2591" width="3.7109375" style="3" customWidth="1"/>
    <col min="2592" max="2816" width="9.140625" style="3"/>
    <col min="2817" max="2825" width="3.7109375" style="3" customWidth="1"/>
    <col min="2826" max="2829" width="3.42578125" style="3" customWidth="1"/>
    <col min="2830" max="2830" width="3.7109375" style="3" customWidth="1"/>
    <col min="2831" max="2837" width="3.42578125" style="3" customWidth="1"/>
    <col min="2838" max="2838" width="3.7109375" style="3" customWidth="1"/>
    <col min="2839" max="2844" width="3.42578125" style="3" customWidth="1"/>
    <col min="2845" max="2847" width="3.7109375" style="3" customWidth="1"/>
    <col min="2848" max="3072" width="9.140625" style="3"/>
    <col min="3073" max="3081" width="3.7109375" style="3" customWidth="1"/>
    <col min="3082" max="3085" width="3.42578125" style="3" customWidth="1"/>
    <col min="3086" max="3086" width="3.7109375" style="3" customWidth="1"/>
    <col min="3087" max="3093" width="3.42578125" style="3" customWidth="1"/>
    <col min="3094" max="3094" width="3.7109375" style="3" customWidth="1"/>
    <col min="3095" max="3100" width="3.42578125" style="3" customWidth="1"/>
    <col min="3101" max="3103" width="3.7109375" style="3" customWidth="1"/>
    <col min="3104" max="3328" width="9.140625" style="3"/>
    <col min="3329" max="3337" width="3.7109375" style="3" customWidth="1"/>
    <col min="3338" max="3341" width="3.42578125" style="3" customWidth="1"/>
    <col min="3342" max="3342" width="3.7109375" style="3" customWidth="1"/>
    <col min="3343" max="3349" width="3.42578125" style="3" customWidth="1"/>
    <col min="3350" max="3350" width="3.7109375" style="3" customWidth="1"/>
    <col min="3351" max="3356" width="3.42578125" style="3" customWidth="1"/>
    <col min="3357" max="3359" width="3.7109375" style="3" customWidth="1"/>
    <col min="3360" max="3584" width="9.140625" style="3"/>
    <col min="3585" max="3593" width="3.7109375" style="3" customWidth="1"/>
    <col min="3594" max="3597" width="3.42578125" style="3" customWidth="1"/>
    <col min="3598" max="3598" width="3.7109375" style="3" customWidth="1"/>
    <col min="3599" max="3605" width="3.42578125" style="3" customWidth="1"/>
    <col min="3606" max="3606" width="3.7109375" style="3" customWidth="1"/>
    <col min="3607" max="3612" width="3.42578125" style="3" customWidth="1"/>
    <col min="3613" max="3615" width="3.7109375" style="3" customWidth="1"/>
    <col min="3616" max="3840" width="9.140625" style="3"/>
    <col min="3841" max="3849" width="3.7109375" style="3" customWidth="1"/>
    <col min="3850" max="3853" width="3.42578125" style="3" customWidth="1"/>
    <col min="3854" max="3854" width="3.7109375" style="3" customWidth="1"/>
    <col min="3855" max="3861" width="3.42578125" style="3" customWidth="1"/>
    <col min="3862" max="3862" width="3.7109375" style="3" customWidth="1"/>
    <col min="3863" max="3868" width="3.42578125" style="3" customWidth="1"/>
    <col min="3869" max="3871" width="3.7109375" style="3" customWidth="1"/>
    <col min="3872" max="4096" width="9.140625" style="3"/>
    <col min="4097" max="4105" width="3.7109375" style="3" customWidth="1"/>
    <col min="4106" max="4109" width="3.42578125" style="3" customWidth="1"/>
    <col min="4110" max="4110" width="3.7109375" style="3" customWidth="1"/>
    <col min="4111" max="4117" width="3.42578125" style="3" customWidth="1"/>
    <col min="4118" max="4118" width="3.7109375" style="3" customWidth="1"/>
    <col min="4119" max="4124" width="3.42578125" style="3" customWidth="1"/>
    <col min="4125" max="4127" width="3.7109375" style="3" customWidth="1"/>
    <col min="4128" max="4352" width="9.140625" style="3"/>
    <col min="4353" max="4361" width="3.7109375" style="3" customWidth="1"/>
    <col min="4362" max="4365" width="3.42578125" style="3" customWidth="1"/>
    <col min="4366" max="4366" width="3.7109375" style="3" customWidth="1"/>
    <col min="4367" max="4373" width="3.42578125" style="3" customWidth="1"/>
    <col min="4374" max="4374" width="3.7109375" style="3" customWidth="1"/>
    <col min="4375" max="4380" width="3.42578125" style="3" customWidth="1"/>
    <col min="4381" max="4383" width="3.7109375" style="3" customWidth="1"/>
    <col min="4384" max="4608" width="9.140625" style="3"/>
    <col min="4609" max="4617" width="3.7109375" style="3" customWidth="1"/>
    <col min="4618" max="4621" width="3.42578125" style="3" customWidth="1"/>
    <col min="4622" max="4622" width="3.7109375" style="3" customWidth="1"/>
    <col min="4623" max="4629" width="3.42578125" style="3" customWidth="1"/>
    <col min="4630" max="4630" width="3.7109375" style="3" customWidth="1"/>
    <col min="4631" max="4636" width="3.42578125" style="3" customWidth="1"/>
    <col min="4637" max="4639" width="3.7109375" style="3" customWidth="1"/>
    <col min="4640" max="4864" width="9.140625" style="3"/>
    <col min="4865" max="4873" width="3.7109375" style="3" customWidth="1"/>
    <col min="4874" max="4877" width="3.42578125" style="3" customWidth="1"/>
    <col min="4878" max="4878" width="3.7109375" style="3" customWidth="1"/>
    <col min="4879" max="4885" width="3.42578125" style="3" customWidth="1"/>
    <col min="4886" max="4886" width="3.7109375" style="3" customWidth="1"/>
    <col min="4887" max="4892" width="3.42578125" style="3" customWidth="1"/>
    <col min="4893" max="4895" width="3.7109375" style="3" customWidth="1"/>
    <col min="4896" max="5120" width="9.140625" style="3"/>
    <col min="5121" max="5129" width="3.7109375" style="3" customWidth="1"/>
    <col min="5130" max="5133" width="3.42578125" style="3" customWidth="1"/>
    <col min="5134" max="5134" width="3.7109375" style="3" customWidth="1"/>
    <col min="5135" max="5141" width="3.42578125" style="3" customWidth="1"/>
    <col min="5142" max="5142" width="3.7109375" style="3" customWidth="1"/>
    <col min="5143" max="5148" width="3.42578125" style="3" customWidth="1"/>
    <col min="5149" max="5151" width="3.7109375" style="3" customWidth="1"/>
    <col min="5152" max="5376" width="9.140625" style="3"/>
    <col min="5377" max="5385" width="3.7109375" style="3" customWidth="1"/>
    <col min="5386" max="5389" width="3.42578125" style="3" customWidth="1"/>
    <col min="5390" max="5390" width="3.7109375" style="3" customWidth="1"/>
    <col min="5391" max="5397" width="3.42578125" style="3" customWidth="1"/>
    <col min="5398" max="5398" width="3.7109375" style="3" customWidth="1"/>
    <col min="5399" max="5404" width="3.42578125" style="3" customWidth="1"/>
    <col min="5405" max="5407" width="3.7109375" style="3" customWidth="1"/>
    <col min="5408" max="5632" width="9.140625" style="3"/>
    <col min="5633" max="5641" width="3.7109375" style="3" customWidth="1"/>
    <col min="5642" max="5645" width="3.42578125" style="3" customWidth="1"/>
    <col min="5646" max="5646" width="3.7109375" style="3" customWidth="1"/>
    <col min="5647" max="5653" width="3.42578125" style="3" customWidth="1"/>
    <col min="5654" max="5654" width="3.7109375" style="3" customWidth="1"/>
    <col min="5655" max="5660" width="3.42578125" style="3" customWidth="1"/>
    <col min="5661" max="5663" width="3.7109375" style="3" customWidth="1"/>
    <col min="5664" max="5888" width="9.140625" style="3"/>
    <col min="5889" max="5897" width="3.7109375" style="3" customWidth="1"/>
    <col min="5898" max="5901" width="3.42578125" style="3" customWidth="1"/>
    <col min="5902" max="5902" width="3.7109375" style="3" customWidth="1"/>
    <col min="5903" max="5909" width="3.42578125" style="3" customWidth="1"/>
    <col min="5910" max="5910" width="3.7109375" style="3" customWidth="1"/>
    <col min="5911" max="5916" width="3.42578125" style="3" customWidth="1"/>
    <col min="5917" max="5919" width="3.7109375" style="3" customWidth="1"/>
    <col min="5920" max="6144" width="9.140625" style="3"/>
    <col min="6145" max="6153" width="3.7109375" style="3" customWidth="1"/>
    <col min="6154" max="6157" width="3.42578125" style="3" customWidth="1"/>
    <col min="6158" max="6158" width="3.7109375" style="3" customWidth="1"/>
    <col min="6159" max="6165" width="3.42578125" style="3" customWidth="1"/>
    <col min="6166" max="6166" width="3.7109375" style="3" customWidth="1"/>
    <col min="6167" max="6172" width="3.42578125" style="3" customWidth="1"/>
    <col min="6173" max="6175" width="3.7109375" style="3" customWidth="1"/>
    <col min="6176" max="6400" width="9.140625" style="3"/>
    <col min="6401" max="6409" width="3.7109375" style="3" customWidth="1"/>
    <col min="6410" max="6413" width="3.42578125" style="3" customWidth="1"/>
    <col min="6414" max="6414" width="3.7109375" style="3" customWidth="1"/>
    <col min="6415" max="6421" width="3.42578125" style="3" customWidth="1"/>
    <col min="6422" max="6422" width="3.7109375" style="3" customWidth="1"/>
    <col min="6423" max="6428" width="3.42578125" style="3" customWidth="1"/>
    <col min="6429" max="6431" width="3.7109375" style="3" customWidth="1"/>
    <col min="6432" max="6656" width="9.140625" style="3"/>
    <col min="6657" max="6665" width="3.7109375" style="3" customWidth="1"/>
    <col min="6666" max="6669" width="3.42578125" style="3" customWidth="1"/>
    <col min="6670" max="6670" width="3.7109375" style="3" customWidth="1"/>
    <col min="6671" max="6677" width="3.42578125" style="3" customWidth="1"/>
    <col min="6678" max="6678" width="3.7109375" style="3" customWidth="1"/>
    <col min="6679" max="6684" width="3.42578125" style="3" customWidth="1"/>
    <col min="6685" max="6687" width="3.7109375" style="3" customWidth="1"/>
    <col min="6688" max="6912" width="9.140625" style="3"/>
    <col min="6913" max="6921" width="3.7109375" style="3" customWidth="1"/>
    <col min="6922" max="6925" width="3.42578125" style="3" customWidth="1"/>
    <col min="6926" max="6926" width="3.7109375" style="3" customWidth="1"/>
    <col min="6927" max="6933" width="3.42578125" style="3" customWidth="1"/>
    <col min="6934" max="6934" width="3.7109375" style="3" customWidth="1"/>
    <col min="6935" max="6940" width="3.42578125" style="3" customWidth="1"/>
    <col min="6941" max="6943" width="3.7109375" style="3" customWidth="1"/>
    <col min="6944" max="7168" width="9.140625" style="3"/>
    <col min="7169" max="7177" width="3.7109375" style="3" customWidth="1"/>
    <col min="7178" max="7181" width="3.42578125" style="3" customWidth="1"/>
    <col min="7182" max="7182" width="3.7109375" style="3" customWidth="1"/>
    <col min="7183" max="7189" width="3.42578125" style="3" customWidth="1"/>
    <col min="7190" max="7190" width="3.7109375" style="3" customWidth="1"/>
    <col min="7191" max="7196" width="3.42578125" style="3" customWidth="1"/>
    <col min="7197" max="7199" width="3.7109375" style="3" customWidth="1"/>
    <col min="7200" max="7424" width="9.140625" style="3"/>
    <col min="7425" max="7433" width="3.7109375" style="3" customWidth="1"/>
    <col min="7434" max="7437" width="3.42578125" style="3" customWidth="1"/>
    <col min="7438" max="7438" width="3.7109375" style="3" customWidth="1"/>
    <col min="7439" max="7445" width="3.42578125" style="3" customWidth="1"/>
    <col min="7446" max="7446" width="3.7109375" style="3" customWidth="1"/>
    <col min="7447" max="7452" width="3.42578125" style="3" customWidth="1"/>
    <col min="7453" max="7455" width="3.7109375" style="3" customWidth="1"/>
    <col min="7456" max="7680" width="9.140625" style="3"/>
    <col min="7681" max="7689" width="3.7109375" style="3" customWidth="1"/>
    <col min="7690" max="7693" width="3.42578125" style="3" customWidth="1"/>
    <col min="7694" max="7694" width="3.7109375" style="3" customWidth="1"/>
    <col min="7695" max="7701" width="3.42578125" style="3" customWidth="1"/>
    <col min="7702" max="7702" width="3.7109375" style="3" customWidth="1"/>
    <col min="7703" max="7708" width="3.42578125" style="3" customWidth="1"/>
    <col min="7709" max="7711" width="3.7109375" style="3" customWidth="1"/>
    <col min="7712" max="7936" width="9.140625" style="3"/>
    <col min="7937" max="7945" width="3.7109375" style="3" customWidth="1"/>
    <col min="7946" max="7949" width="3.42578125" style="3" customWidth="1"/>
    <col min="7950" max="7950" width="3.7109375" style="3" customWidth="1"/>
    <col min="7951" max="7957" width="3.42578125" style="3" customWidth="1"/>
    <col min="7958" max="7958" width="3.7109375" style="3" customWidth="1"/>
    <col min="7959" max="7964" width="3.42578125" style="3" customWidth="1"/>
    <col min="7965" max="7967" width="3.7109375" style="3" customWidth="1"/>
    <col min="7968" max="8192" width="9.140625" style="3"/>
    <col min="8193" max="8201" width="3.7109375" style="3" customWidth="1"/>
    <col min="8202" max="8205" width="3.42578125" style="3" customWidth="1"/>
    <col min="8206" max="8206" width="3.7109375" style="3" customWidth="1"/>
    <col min="8207" max="8213" width="3.42578125" style="3" customWidth="1"/>
    <col min="8214" max="8214" width="3.7109375" style="3" customWidth="1"/>
    <col min="8215" max="8220" width="3.42578125" style="3" customWidth="1"/>
    <col min="8221" max="8223" width="3.7109375" style="3" customWidth="1"/>
    <col min="8224" max="8448" width="9.140625" style="3"/>
    <col min="8449" max="8457" width="3.7109375" style="3" customWidth="1"/>
    <col min="8458" max="8461" width="3.42578125" style="3" customWidth="1"/>
    <col min="8462" max="8462" width="3.7109375" style="3" customWidth="1"/>
    <col min="8463" max="8469" width="3.42578125" style="3" customWidth="1"/>
    <col min="8470" max="8470" width="3.7109375" style="3" customWidth="1"/>
    <col min="8471" max="8476" width="3.42578125" style="3" customWidth="1"/>
    <col min="8477" max="8479" width="3.7109375" style="3" customWidth="1"/>
    <col min="8480" max="8704" width="9.140625" style="3"/>
    <col min="8705" max="8713" width="3.7109375" style="3" customWidth="1"/>
    <col min="8714" max="8717" width="3.42578125" style="3" customWidth="1"/>
    <col min="8718" max="8718" width="3.7109375" style="3" customWidth="1"/>
    <col min="8719" max="8725" width="3.42578125" style="3" customWidth="1"/>
    <col min="8726" max="8726" width="3.7109375" style="3" customWidth="1"/>
    <col min="8727" max="8732" width="3.42578125" style="3" customWidth="1"/>
    <col min="8733" max="8735" width="3.7109375" style="3" customWidth="1"/>
    <col min="8736" max="8960" width="9.140625" style="3"/>
    <col min="8961" max="8969" width="3.7109375" style="3" customWidth="1"/>
    <col min="8970" max="8973" width="3.42578125" style="3" customWidth="1"/>
    <col min="8974" max="8974" width="3.7109375" style="3" customWidth="1"/>
    <col min="8975" max="8981" width="3.42578125" style="3" customWidth="1"/>
    <col min="8982" max="8982" width="3.7109375" style="3" customWidth="1"/>
    <col min="8983" max="8988" width="3.42578125" style="3" customWidth="1"/>
    <col min="8989" max="8991" width="3.7109375" style="3" customWidth="1"/>
    <col min="8992" max="9216" width="9.140625" style="3"/>
    <col min="9217" max="9225" width="3.7109375" style="3" customWidth="1"/>
    <col min="9226" max="9229" width="3.42578125" style="3" customWidth="1"/>
    <col min="9230" max="9230" width="3.7109375" style="3" customWidth="1"/>
    <col min="9231" max="9237" width="3.42578125" style="3" customWidth="1"/>
    <col min="9238" max="9238" width="3.7109375" style="3" customWidth="1"/>
    <col min="9239" max="9244" width="3.42578125" style="3" customWidth="1"/>
    <col min="9245" max="9247" width="3.7109375" style="3" customWidth="1"/>
    <col min="9248" max="9472" width="9.140625" style="3"/>
    <col min="9473" max="9481" width="3.7109375" style="3" customWidth="1"/>
    <col min="9482" max="9485" width="3.42578125" style="3" customWidth="1"/>
    <col min="9486" max="9486" width="3.7109375" style="3" customWidth="1"/>
    <col min="9487" max="9493" width="3.42578125" style="3" customWidth="1"/>
    <col min="9494" max="9494" width="3.7109375" style="3" customWidth="1"/>
    <col min="9495" max="9500" width="3.42578125" style="3" customWidth="1"/>
    <col min="9501" max="9503" width="3.7109375" style="3" customWidth="1"/>
    <col min="9504" max="9728" width="9.140625" style="3"/>
    <col min="9729" max="9737" width="3.7109375" style="3" customWidth="1"/>
    <col min="9738" max="9741" width="3.42578125" style="3" customWidth="1"/>
    <col min="9742" max="9742" width="3.7109375" style="3" customWidth="1"/>
    <col min="9743" max="9749" width="3.42578125" style="3" customWidth="1"/>
    <col min="9750" max="9750" width="3.7109375" style="3" customWidth="1"/>
    <col min="9751" max="9756" width="3.42578125" style="3" customWidth="1"/>
    <col min="9757" max="9759" width="3.7109375" style="3" customWidth="1"/>
    <col min="9760" max="9984" width="9.140625" style="3"/>
    <col min="9985" max="9993" width="3.7109375" style="3" customWidth="1"/>
    <col min="9994" max="9997" width="3.42578125" style="3" customWidth="1"/>
    <col min="9998" max="9998" width="3.7109375" style="3" customWidth="1"/>
    <col min="9999" max="10005" width="3.42578125" style="3" customWidth="1"/>
    <col min="10006" max="10006" width="3.7109375" style="3" customWidth="1"/>
    <col min="10007" max="10012" width="3.42578125" style="3" customWidth="1"/>
    <col min="10013" max="10015" width="3.7109375" style="3" customWidth="1"/>
    <col min="10016" max="10240" width="9.140625" style="3"/>
    <col min="10241" max="10249" width="3.7109375" style="3" customWidth="1"/>
    <col min="10250" max="10253" width="3.42578125" style="3" customWidth="1"/>
    <col min="10254" max="10254" width="3.7109375" style="3" customWidth="1"/>
    <col min="10255" max="10261" width="3.42578125" style="3" customWidth="1"/>
    <col min="10262" max="10262" width="3.7109375" style="3" customWidth="1"/>
    <col min="10263" max="10268" width="3.42578125" style="3" customWidth="1"/>
    <col min="10269" max="10271" width="3.7109375" style="3" customWidth="1"/>
    <col min="10272" max="10496" width="9.140625" style="3"/>
    <col min="10497" max="10505" width="3.7109375" style="3" customWidth="1"/>
    <col min="10506" max="10509" width="3.42578125" style="3" customWidth="1"/>
    <col min="10510" max="10510" width="3.7109375" style="3" customWidth="1"/>
    <col min="10511" max="10517" width="3.42578125" style="3" customWidth="1"/>
    <col min="10518" max="10518" width="3.7109375" style="3" customWidth="1"/>
    <col min="10519" max="10524" width="3.42578125" style="3" customWidth="1"/>
    <col min="10525" max="10527" width="3.7109375" style="3" customWidth="1"/>
    <col min="10528" max="10752" width="9.140625" style="3"/>
    <col min="10753" max="10761" width="3.7109375" style="3" customWidth="1"/>
    <col min="10762" max="10765" width="3.42578125" style="3" customWidth="1"/>
    <col min="10766" max="10766" width="3.7109375" style="3" customWidth="1"/>
    <col min="10767" max="10773" width="3.42578125" style="3" customWidth="1"/>
    <col min="10774" max="10774" width="3.7109375" style="3" customWidth="1"/>
    <col min="10775" max="10780" width="3.42578125" style="3" customWidth="1"/>
    <col min="10781" max="10783" width="3.7109375" style="3" customWidth="1"/>
    <col min="10784" max="11008" width="9.140625" style="3"/>
    <col min="11009" max="11017" width="3.7109375" style="3" customWidth="1"/>
    <col min="11018" max="11021" width="3.42578125" style="3" customWidth="1"/>
    <col min="11022" max="11022" width="3.7109375" style="3" customWidth="1"/>
    <col min="11023" max="11029" width="3.42578125" style="3" customWidth="1"/>
    <col min="11030" max="11030" width="3.7109375" style="3" customWidth="1"/>
    <col min="11031" max="11036" width="3.42578125" style="3" customWidth="1"/>
    <col min="11037" max="11039" width="3.7109375" style="3" customWidth="1"/>
    <col min="11040" max="11264" width="9.140625" style="3"/>
    <col min="11265" max="11273" width="3.7109375" style="3" customWidth="1"/>
    <col min="11274" max="11277" width="3.42578125" style="3" customWidth="1"/>
    <col min="11278" max="11278" width="3.7109375" style="3" customWidth="1"/>
    <col min="11279" max="11285" width="3.42578125" style="3" customWidth="1"/>
    <col min="11286" max="11286" width="3.7109375" style="3" customWidth="1"/>
    <col min="11287" max="11292" width="3.42578125" style="3" customWidth="1"/>
    <col min="11293" max="11295" width="3.7109375" style="3" customWidth="1"/>
    <col min="11296" max="11520" width="9.140625" style="3"/>
    <col min="11521" max="11529" width="3.7109375" style="3" customWidth="1"/>
    <col min="11530" max="11533" width="3.42578125" style="3" customWidth="1"/>
    <col min="11534" max="11534" width="3.7109375" style="3" customWidth="1"/>
    <col min="11535" max="11541" width="3.42578125" style="3" customWidth="1"/>
    <col min="11542" max="11542" width="3.7109375" style="3" customWidth="1"/>
    <col min="11543" max="11548" width="3.42578125" style="3" customWidth="1"/>
    <col min="11549" max="11551" width="3.7109375" style="3" customWidth="1"/>
    <col min="11552" max="11776" width="9.140625" style="3"/>
    <col min="11777" max="11785" width="3.7109375" style="3" customWidth="1"/>
    <col min="11786" max="11789" width="3.42578125" style="3" customWidth="1"/>
    <col min="11790" max="11790" width="3.7109375" style="3" customWidth="1"/>
    <col min="11791" max="11797" width="3.42578125" style="3" customWidth="1"/>
    <col min="11798" max="11798" width="3.7109375" style="3" customWidth="1"/>
    <col min="11799" max="11804" width="3.42578125" style="3" customWidth="1"/>
    <col min="11805" max="11807" width="3.7109375" style="3" customWidth="1"/>
    <col min="11808" max="12032" width="9.140625" style="3"/>
    <col min="12033" max="12041" width="3.7109375" style="3" customWidth="1"/>
    <col min="12042" max="12045" width="3.42578125" style="3" customWidth="1"/>
    <col min="12046" max="12046" width="3.7109375" style="3" customWidth="1"/>
    <col min="12047" max="12053" width="3.42578125" style="3" customWidth="1"/>
    <col min="12054" max="12054" width="3.7109375" style="3" customWidth="1"/>
    <col min="12055" max="12060" width="3.42578125" style="3" customWidth="1"/>
    <col min="12061" max="12063" width="3.7109375" style="3" customWidth="1"/>
    <col min="12064" max="12288" width="9.140625" style="3"/>
    <col min="12289" max="12297" width="3.7109375" style="3" customWidth="1"/>
    <col min="12298" max="12301" width="3.42578125" style="3" customWidth="1"/>
    <col min="12302" max="12302" width="3.7109375" style="3" customWidth="1"/>
    <col min="12303" max="12309" width="3.42578125" style="3" customWidth="1"/>
    <col min="12310" max="12310" width="3.7109375" style="3" customWidth="1"/>
    <col min="12311" max="12316" width="3.42578125" style="3" customWidth="1"/>
    <col min="12317" max="12319" width="3.7109375" style="3" customWidth="1"/>
    <col min="12320" max="12544" width="9.140625" style="3"/>
    <col min="12545" max="12553" width="3.7109375" style="3" customWidth="1"/>
    <col min="12554" max="12557" width="3.42578125" style="3" customWidth="1"/>
    <col min="12558" max="12558" width="3.7109375" style="3" customWidth="1"/>
    <col min="12559" max="12565" width="3.42578125" style="3" customWidth="1"/>
    <col min="12566" max="12566" width="3.7109375" style="3" customWidth="1"/>
    <col min="12567" max="12572" width="3.42578125" style="3" customWidth="1"/>
    <col min="12573" max="12575" width="3.7109375" style="3" customWidth="1"/>
    <col min="12576" max="12800" width="9.140625" style="3"/>
    <col min="12801" max="12809" width="3.7109375" style="3" customWidth="1"/>
    <col min="12810" max="12813" width="3.42578125" style="3" customWidth="1"/>
    <col min="12814" max="12814" width="3.7109375" style="3" customWidth="1"/>
    <col min="12815" max="12821" width="3.42578125" style="3" customWidth="1"/>
    <col min="12822" max="12822" width="3.7109375" style="3" customWidth="1"/>
    <col min="12823" max="12828" width="3.42578125" style="3" customWidth="1"/>
    <col min="12829" max="12831" width="3.7109375" style="3" customWidth="1"/>
    <col min="12832" max="13056" width="9.140625" style="3"/>
    <col min="13057" max="13065" width="3.7109375" style="3" customWidth="1"/>
    <col min="13066" max="13069" width="3.42578125" style="3" customWidth="1"/>
    <col min="13070" max="13070" width="3.7109375" style="3" customWidth="1"/>
    <col min="13071" max="13077" width="3.42578125" style="3" customWidth="1"/>
    <col min="13078" max="13078" width="3.7109375" style="3" customWidth="1"/>
    <col min="13079" max="13084" width="3.42578125" style="3" customWidth="1"/>
    <col min="13085" max="13087" width="3.7109375" style="3" customWidth="1"/>
    <col min="13088" max="13312" width="9.140625" style="3"/>
    <col min="13313" max="13321" width="3.7109375" style="3" customWidth="1"/>
    <col min="13322" max="13325" width="3.42578125" style="3" customWidth="1"/>
    <col min="13326" max="13326" width="3.7109375" style="3" customWidth="1"/>
    <col min="13327" max="13333" width="3.42578125" style="3" customWidth="1"/>
    <col min="13334" max="13334" width="3.7109375" style="3" customWidth="1"/>
    <col min="13335" max="13340" width="3.42578125" style="3" customWidth="1"/>
    <col min="13341" max="13343" width="3.7109375" style="3" customWidth="1"/>
    <col min="13344" max="13568" width="9.140625" style="3"/>
    <col min="13569" max="13577" width="3.7109375" style="3" customWidth="1"/>
    <col min="13578" max="13581" width="3.42578125" style="3" customWidth="1"/>
    <col min="13582" max="13582" width="3.7109375" style="3" customWidth="1"/>
    <col min="13583" max="13589" width="3.42578125" style="3" customWidth="1"/>
    <col min="13590" max="13590" width="3.7109375" style="3" customWidth="1"/>
    <col min="13591" max="13596" width="3.42578125" style="3" customWidth="1"/>
    <col min="13597" max="13599" width="3.7109375" style="3" customWidth="1"/>
    <col min="13600" max="13824" width="9.140625" style="3"/>
    <col min="13825" max="13833" width="3.7109375" style="3" customWidth="1"/>
    <col min="13834" max="13837" width="3.42578125" style="3" customWidth="1"/>
    <col min="13838" max="13838" width="3.7109375" style="3" customWidth="1"/>
    <col min="13839" max="13845" width="3.42578125" style="3" customWidth="1"/>
    <col min="13846" max="13846" width="3.7109375" style="3" customWidth="1"/>
    <col min="13847" max="13852" width="3.42578125" style="3" customWidth="1"/>
    <col min="13853" max="13855" width="3.7109375" style="3" customWidth="1"/>
    <col min="13856" max="14080" width="9.140625" style="3"/>
    <col min="14081" max="14089" width="3.7109375" style="3" customWidth="1"/>
    <col min="14090" max="14093" width="3.42578125" style="3" customWidth="1"/>
    <col min="14094" max="14094" width="3.7109375" style="3" customWidth="1"/>
    <col min="14095" max="14101" width="3.42578125" style="3" customWidth="1"/>
    <col min="14102" max="14102" width="3.7109375" style="3" customWidth="1"/>
    <col min="14103" max="14108" width="3.42578125" style="3" customWidth="1"/>
    <col min="14109" max="14111" width="3.7109375" style="3" customWidth="1"/>
    <col min="14112" max="14336" width="9.140625" style="3"/>
    <col min="14337" max="14345" width="3.7109375" style="3" customWidth="1"/>
    <col min="14346" max="14349" width="3.42578125" style="3" customWidth="1"/>
    <col min="14350" max="14350" width="3.7109375" style="3" customWidth="1"/>
    <col min="14351" max="14357" width="3.42578125" style="3" customWidth="1"/>
    <col min="14358" max="14358" width="3.7109375" style="3" customWidth="1"/>
    <col min="14359" max="14364" width="3.42578125" style="3" customWidth="1"/>
    <col min="14365" max="14367" width="3.7109375" style="3" customWidth="1"/>
    <col min="14368" max="14592" width="9.140625" style="3"/>
    <col min="14593" max="14601" width="3.7109375" style="3" customWidth="1"/>
    <col min="14602" max="14605" width="3.42578125" style="3" customWidth="1"/>
    <col min="14606" max="14606" width="3.7109375" style="3" customWidth="1"/>
    <col min="14607" max="14613" width="3.42578125" style="3" customWidth="1"/>
    <col min="14614" max="14614" width="3.7109375" style="3" customWidth="1"/>
    <col min="14615" max="14620" width="3.42578125" style="3" customWidth="1"/>
    <col min="14621" max="14623" width="3.7109375" style="3" customWidth="1"/>
    <col min="14624" max="14848" width="9.140625" style="3"/>
    <col min="14849" max="14857" width="3.7109375" style="3" customWidth="1"/>
    <col min="14858" max="14861" width="3.42578125" style="3" customWidth="1"/>
    <col min="14862" max="14862" width="3.7109375" style="3" customWidth="1"/>
    <col min="14863" max="14869" width="3.42578125" style="3" customWidth="1"/>
    <col min="14870" max="14870" width="3.7109375" style="3" customWidth="1"/>
    <col min="14871" max="14876" width="3.42578125" style="3" customWidth="1"/>
    <col min="14877" max="14879" width="3.7109375" style="3" customWidth="1"/>
    <col min="14880" max="15104" width="9.140625" style="3"/>
    <col min="15105" max="15113" width="3.7109375" style="3" customWidth="1"/>
    <col min="15114" max="15117" width="3.42578125" style="3" customWidth="1"/>
    <col min="15118" max="15118" width="3.7109375" style="3" customWidth="1"/>
    <col min="15119" max="15125" width="3.42578125" style="3" customWidth="1"/>
    <col min="15126" max="15126" width="3.7109375" style="3" customWidth="1"/>
    <col min="15127" max="15132" width="3.42578125" style="3" customWidth="1"/>
    <col min="15133" max="15135" width="3.7109375" style="3" customWidth="1"/>
    <col min="15136" max="15360" width="9.140625" style="3"/>
    <col min="15361" max="15369" width="3.7109375" style="3" customWidth="1"/>
    <col min="15370" max="15373" width="3.42578125" style="3" customWidth="1"/>
    <col min="15374" max="15374" width="3.7109375" style="3" customWidth="1"/>
    <col min="15375" max="15381" width="3.42578125" style="3" customWidth="1"/>
    <col min="15382" max="15382" width="3.7109375" style="3" customWidth="1"/>
    <col min="15383" max="15388" width="3.42578125" style="3" customWidth="1"/>
    <col min="15389" max="15391" width="3.7109375" style="3" customWidth="1"/>
    <col min="15392" max="15616" width="9.140625" style="3"/>
    <col min="15617" max="15625" width="3.7109375" style="3" customWidth="1"/>
    <col min="15626" max="15629" width="3.42578125" style="3" customWidth="1"/>
    <col min="15630" max="15630" width="3.7109375" style="3" customWidth="1"/>
    <col min="15631" max="15637" width="3.42578125" style="3" customWidth="1"/>
    <col min="15638" max="15638" width="3.7109375" style="3" customWidth="1"/>
    <col min="15639" max="15644" width="3.42578125" style="3" customWidth="1"/>
    <col min="15645" max="15647" width="3.7109375" style="3" customWidth="1"/>
    <col min="15648" max="15872" width="9.140625" style="3"/>
    <col min="15873" max="15881" width="3.7109375" style="3" customWidth="1"/>
    <col min="15882" max="15885" width="3.42578125" style="3" customWidth="1"/>
    <col min="15886" max="15886" width="3.7109375" style="3" customWidth="1"/>
    <col min="15887" max="15893" width="3.42578125" style="3" customWidth="1"/>
    <col min="15894" max="15894" width="3.7109375" style="3" customWidth="1"/>
    <col min="15895" max="15900" width="3.42578125" style="3" customWidth="1"/>
    <col min="15901" max="15903" width="3.7109375" style="3" customWidth="1"/>
    <col min="15904" max="16128" width="9.140625" style="3"/>
    <col min="16129" max="16137" width="3.7109375" style="3" customWidth="1"/>
    <col min="16138" max="16141" width="3.42578125" style="3" customWidth="1"/>
    <col min="16142" max="16142" width="3.7109375" style="3" customWidth="1"/>
    <col min="16143" max="16149" width="3.42578125" style="3" customWidth="1"/>
    <col min="16150" max="16150" width="3.7109375" style="3" customWidth="1"/>
    <col min="16151" max="16156" width="3.42578125" style="3" customWidth="1"/>
    <col min="16157" max="16159" width="3.7109375" style="3" customWidth="1"/>
    <col min="16160" max="16384" width="9.140625" style="3"/>
  </cols>
  <sheetData>
    <row r="1" spans="1:256" ht="13.5" customHeight="1"/>
    <row r="2" spans="1:256" ht="13.5" customHeight="1"/>
    <row r="3" spans="1:256" ht="35.25" customHeight="1">
      <c r="A3" s="267" t="s">
        <v>28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7"/>
    </row>
    <row r="4" spans="1:256" ht="19.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</row>
    <row r="5" spans="1:256" ht="24" customHeight="1">
      <c r="A5" s="6"/>
      <c r="B5" s="6"/>
      <c r="C5" s="169" t="s">
        <v>20</v>
      </c>
      <c r="D5" s="169"/>
      <c r="E5" s="170"/>
      <c r="F5" s="169"/>
      <c r="G5" s="170"/>
      <c r="H5" s="170"/>
      <c r="I5" s="171" t="s">
        <v>17</v>
      </c>
      <c r="J5" s="172" t="str">
        <f>'Data Record'!R1</f>
        <v>SPR15120023-1</v>
      </c>
      <c r="K5" s="173"/>
      <c r="L5" s="173"/>
      <c r="M5" s="172"/>
      <c r="N5" s="172"/>
      <c r="O5" s="172"/>
      <c r="P5" s="172"/>
      <c r="Q5" s="172"/>
      <c r="R5" s="173"/>
      <c r="S5" s="173"/>
      <c r="T5" s="173"/>
      <c r="U5" s="173"/>
      <c r="V5" s="173"/>
      <c r="W5" s="173"/>
      <c r="X5" s="16"/>
      <c r="AA5" s="174" t="s">
        <v>107</v>
      </c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</row>
    <row r="6" spans="1:256" ht="24" customHeight="1">
      <c r="A6" s="6"/>
      <c r="B6" s="6"/>
      <c r="C6" s="170"/>
      <c r="D6" s="170"/>
      <c r="E6" s="170"/>
      <c r="F6" s="169"/>
      <c r="G6" s="175"/>
      <c r="H6" s="175"/>
      <c r="I6" s="169"/>
      <c r="J6" s="172"/>
      <c r="K6" s="173"/>
      <c r="L6" s="173"/>
      <c r="M6" s="172"/>
      <c r="N6" s="172"/>
      <c r="O6" s="172"/>
      <c r="P6" s="172"/>
      <c r="Q6" s="172"/>
      <c r="R6" s="173"/>
      <c r="S6" s="173"/>
      <c r="T6" s="173"/>
      <c r="U6" s="173"/>
      <c r="V6" s="173"/>
      <c r="W6" s="173"/>
      <c r="X6" s="173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</row>
    <row r="7" spans="1:256" ht="24" customHeight="1">
      <c r="A7" s="6"/>
      <c r="B7" s="6"/>
      <c r="C7" s="176" t="s">
        <v>1</v>
      </c>
      <c r="D7" s="176"/>
      <c r="E7" s="170"/>
      <c r="F7" s="170"/>
      <c r="G7" s="170"/>
      <c r="H7" s="170"/>
      <c r="I7" s="171" t="s">
        <v>17</v>
      </c>
      <c r="J7" s="177" t="str">
        <f>'Data Record'!G5</f>
        <v>LG</v>
      </c>
      <c r="K7" s="173"/>
      <c r="L7" s="173"/>
      <c r="M7" s="178"/>
      <c r="N7" s="178"/>
      <c r="O7" s="178"/>
      <c r="P7" s="178"/>
      <c r="Q7" s="178"/>
      <c r="R7" s="178"/>
      <c r="S7" s="178"/>
      <c r="T7" s="178"/>
      <c r="U7" s="178"/>
      <c r="V7" s="179"/>
      <c r="W7" s="179"/>
      <c r="X7" s="179"/>
      <c r="Y7" s="20"/>
      <c r="Z7" s="20"/>
      <c r="AA7" s="20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</row>
    <row r="8" spans="1:256" ht="24" customHeight="1">
      <c r="A8" s="6"/>
      <c r="B8" s="6"/>
      <c r="C8" s="170"/>
      <c r="D8" s="176"/>
      <c r="E8" s="176"/>
      <c r="F8" s="170"/>
      <c r="G8" s="170"/>
      <c r="H8" s="170"/>
      <c r="I8" s="171"/>
      <c r="J8" s="180"/>
      <c r="K8" s="173"/>
      <c r="L8" s="177"/>
      <c r="M8" s="181"/>
      <c r="N8" s="181"/>
      <c r="O8" s="178"/>
      <c r="P8" s="178"/>
      <c r="Q8" s="178"/>
      <c r="R8" s="178"/>
      <c r="S8" s="178"/>
      <c r="T8" s="178"/>
      <c r="U8" s="178"/>
      <c r="V8" s="178"/>
      <c r="W8" s="179"/>
      <c r="X8" s="179"/>
      <c r="Y8" s="19"/>
      <c r="Z8" s="19"/>
      <c r="AA8" s="19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spans="1:256" ht="24" customHeight="1">
      <c r="A9" s="6"/>
      <c r="B9" s="6"/>
      <c r="C9" s="43"/>
      <c r="D9" s="49"/>
      <c r="E9" s="49"/>
      <c r="F9" s="43"/>
      <c r="G9" s="43"/>
      <c r="H9" s="43"/>
      <c r="I9" s="43"/>
      <c r="J9" s="39"/>
      <c r="K9" s="16"/>
      <c r="L9" s="39"/>
      <c r="M9" s="182"/>
      <c r="N9" s="182"/>
      <c r="O9" s="40"/>
      <c r="P9" s="40"/>
      <c r="Q9" s="40"/>
      <c r="R9" s="40"/>
      <c r="S9" s="40"/>
      <c r="T9" s="40"/>
      <c r="U9" s="40"/>
      <c r="V9" s="40"/>
      <c r="W9" s="41"/>
      <c r="X9" s="19"/>
      <c r="Y9" s="19"/>
      <c r="Z9" s="19"/>
      <c r="AA9" s="19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</row>
    <row r="10" spans="1:256" ht="15" customHeight="1">
      <c r="A10" s="14"/>
      <c r="B10" s="14"/>
      <c r="C10" s="183"/>
      <c r="D10" s="183"/>
      <c r="E10" s="183"/>
      <c r="F10" s="183"/>
      <c r="G10" s="183"/>
      <c r="H10" s="184"/>
      <c r="I10" s="183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185"/>
      <c r="V10" s="185"/>
      <c r="W10" s="37"/>
      <c r="X10" s="186"/>
      <c r="Y10" s="187"/>
      <c r="Z10" s="187"/>
      <c r="AA10" s="187"/>
      <c r="AB10" s="110"/>
      <c r="AC10" s="11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</row>
    <row r="11" spans="1:256" ht="15" customHeight="1">
      <c r="A11" s="6"/>
      <c r="B11" s="6"/>
      <c r="C11" s="49"/>
      <c r="D11" s="49"/>
      <c r="E11" s="49"/>
      <c r="F11" s="49"/>
      <c r="G11" s="49"/>
      <c r="H11" s="188"/>
      <c r="I11" s="189"/>
      <c r="J11" s="41"/>
      <c r="K11" s="182"/>
      <c r="L11" s="40"/>
      <c r="M11" s="40"/>
      <c r="N11" s="40"/>
      <c r="O11" s="40"/>
      <c r="P11" s="40"/>
      <c r="Q11" s="40"/>
      <c r="R11" s="40"/>
      <c r="S11" s="40"/>
      <c r="T11" s="40"/>
      <c r="U11" s="41"/>
      <c r="V11" s="41"/>
      <c r="W11" s="38"/>
      <c r="X11" s="16"/>
      <c r="Y11" s="21"/>
      <c r="Z11" s="21"/>
      <c r="AA11" s="21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</row>
    <row r="12" spans="1:256" ht="24" customHeight="1">
      <c r="A12" s="6"/>
      <c r="B12" s="6"/>
      <c r="C12" s="176" t="s">
        <v>18</v>
      </c>
      <c r="D12" s="49"/>
      <c r="E12" s="49"/>
      <c r="F12" s="49"/>
      <c r="G12" s="43"/>
      <c r="H12" s="43"/>
      <c r="I12" s="188" t="s">
        <v>17</v>
      </c>
      <c r="J12" s="177" t="str">
        <f>'Data Record'!G6</f>
        <v>Riser Block</v>
      </c>
      <c r="K12" s="173"/>
      <c r="L12" s="177"/>
      <c r="M12" s="35"/>
      <c r="N12" s="35"/>
      <c r="O12" s="16"/>
      <c r="P12" s="35"/>
      <c r="Q12" s="39"/>
      <c r="R12" s="39"/>
      <c r="S12" s="39"/>
      <c r="T12" s="39"/>
      <c r="U12" s="39"/>
      <c r="V12" s="39"/>
      <c r="W12" s="39"/>
      <c r="X12" s="23"/>
      <c r="Y12" s="23"/>
      <c r="Z12" s="23"/>
      <c r="AA12" s="23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</row>
    <row r="13" spans="1:256" ht="24" customHeight="1">
      <c r="A13" s="6"/>
      <c r="B13" s="6"/>
      <c r="C13" s="190" t="s">
        <v>2</v>
      </c>
      <c r="D13" s="49"/>
      <c r="E13" s="49"/>
      <c r="F13" s="49"/>
      <c r="G13" s="43"/>
      <c r="H13" s="43"/>
      <c r="I13" s="188" t="s">
        <v>17</v>
      </c>
      <c r="J13" s="268" t="str">
        <f>'Data Record'!R6</f>
        <v>Mittutoyo</v>
      </c>
      <c r="K13" s="268"/>
      <c r="L13" s="268"/>
      <c r="M13" s="268"/>
      <c r="N13" s="268"/>
      <c r="O13" s="16"/>
      <c r="P13" s="35"/>
      <c r="Q13" s="39"/>
      <c r="R13" s="39"/>
      <c r="S13" s="35"/>
      <c r="T13" s="35"/>
      <c r="U13" s="35"/>
      <c r="V13" s="35"/>
      <c r="W13" s="35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</row>
    <row r="14" spans="1:256" ht="24" customHeight="1">
      <c r="A14" s="6"/>
      <c r="B14" s="6"/>
      <c r="C14" s="176" t="s">
        <v>3</v>
      </c>
      <c r="D14" s="49"/>
      <c r="E14" s="49"/>
      <c r="F14" s="49"/>
      <c r="G14" s="43"/>
      <c r="H14" s="43"/>
      <c r="I14" s="188" t="s">
        <v>17</v>
      </c>
      <c r="J14" s="269">
        <f>'Data Record'!Z6</f>
        <v>123</v>
      </c>
      <c r="K14" s="269"/>
      <c r="L14" s="269"/>
      <c r="M14" s="269"/>
      <c r="N14" s="269"/>
      <c r="O14" s="16"/>
      <c r="P14" s="35"/>
      <c r="Q14" s="39"/>
      <c r="R14" s="39"/>
      <c r="S14" s="39"/>
      <c r="T14" s="39"/>
      <c r="U14" s="39"/>
      <c r="V14" s="49"/>
      <c r="W14" s="35"/>
      <c r="X14" s="23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</row>
    <row r="15" spans="1:256" ht="24" customHeight="1">
      <c r="A15" s="6"/>
      <c r="B15" s="6"/>
      <c r="C15" s="176" t="s">
        <v>19</v>
      </c>
      <c r="D15" s="49"/>
      <c r="E15" s="49"/>
      <c r="F15" s="49"/>
      <c r="G15" s="43"/>
      <c r="H15" s="43"/>
      <c r="I15" s="188" t="s">
        <v>17</v>
      </c>
      <c r="J15" s="270" t="str">
        <f>'Data Record'!E7</f>
        <v>sdfdthj</v>
      </c>
      <c r="K15" s="270"/>
      <c r="L15" s="270"/>
      <c r="M15" s="270"/>
      <c r="N15" s="270"/>
      <c r="O15" s="16"/>
      <c r="P15" s="35"/>
      <c r="Q15" s="35"/>
      <c r="R15" s="39"/>
      <c r="S15" s="35"/>
      <c r="T15" s="35"/>
      <c r="U15" s="35"/>
      <c r="V15" s="35"/>
      <c r="W15" s="35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</row>
    <row r="16" spans="1:256" ht="24" customHeight="1">
      <c r="A16" s="6"/>
      <c r="B16" s="6"/>
      <c r="C16" s="176" t="s">
        <v>25</v>
      </c>
      <c r="D16" s="49"/>
      <c r="E16" s="49"/>
      <c r="F16" s="49"/>
      <c r="G16" s="43"/>
      <c r="H16" s="43"/>
      <c r="I16" s="188" t="s">
        <v>17</v>
      </c>
      <c r="J16" s="271">
        <f>'Data Record'!M7</f>
        <v>123</v>
      </c>
      <c r="K16" s="271"/>
      <c r="L16" s="271"/>
      <c r="M16" s="271"/>
      <c r="N16" s="271"/>
      <c r="O16" s="16"/>
      <c r="P16" s="35"/>
      <c r="Q16" s="35"/>
      <c r="R16" s="39"/>
      <c r="S16" s="39"/>
      <c r="T16" s="39"/>
      <c r="U16" s="39"/>
      <c r="V16" s="42"/>
      <c r="W16" s="35"/>
      <c r="X16" s="23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</row>
    <row r="17" spans="1:256" ht="18.75" customHeight="1">
      <c r="A17" s="6"/>
      <c r="B17" s="6"/>
      <c r="C17" s="49"/>
      <c r="D17" s="49"/>
      <c r="E17" s="49"/>
      <c r="F17" s="49"/>
      <c r="G17" s="43"/>
      <c r="H17" s="43"/>
      <c r="I17" s="42"/>
      <c r="J17" s="191"/>
      <c r="K17" s="35"/>
      <c r="L17" s="35"/>
      <c r="M17" s="39"/>
      <c r="N17" s="39"/>
      <c r="O17" s="16"/>
      <c r="P17" s="35"/>
      <c r="Q17" s="39"/>
      <c r="R17" s="39"/>
      <c r="S17" s="39"/>
      <c r="T17" s="42"/>
      <c r="U17" s="35"/>
      <c r="V17" s="39"/>
      <c r="W17" s="35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</row>
    <row r="18" spans="1:256" ht="24" customHeight="1">
      <c r="A18" s="6"/>
      <c r="B18" s="6"/>
      <c r="C18" s="176" t="s">
        <v>6</v>
      </c>
      <c r="D18" s="176"/>
      <c r="E18" s="49"/>
      <c r="F18" s="49"/>
      <c r="G18" s="49"/>
      <c r="H18" s="49"/>
      <c r="I18" s="53"/>
      <c r="J18" s="39"/>
      <c r="K18" s="39"/>
      <c r="L18" s="43"/>
      <c r="M18" s="192"/>
      <c r="N18" s="192"/>
      <c r="O18" s="16"/>
      <c r="P18" s="16"/>
      <c r="Q18" s="16"/>
      <c r="R18" s="16"/>
      <c r="S18" s="16"/>
      <c r="T18" s="16"/>
      <c r="U18" s="16"/>
      <c r="V18" s="16"/>
      <c r="W18" s="35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</row>
    <row r="19" spans="1:256" ht="24" customHeight="1">
      <c r="A19" s="6"/>
      <c r="B19" s="6"/>
      <c r="C19" s="176" t="s">
        <v>7</v>
      </c>
      <c r="D19" s="176"/>
      <c r="E19" s="49"/>
      <c r="F19" s="49"/>
      <c r="G19" s="43"/>
      <c r="H19" s="43"/>
      <c r="J19" s="193" t="s">
        <v>17</v>
      </c>
      <c r="K19" s="194" t="s">
        <v>108</v>
      </c>
      <c r="L19" s="173"/>
      <c r="M19" s="192"/>
      <c r="N19" s="16"/>
      <c r="P19" s="16"/>
      <c r="Q19" s="43"/>
      <c r="R19" s="190" t="s">
        <v>4</v>
      </c>
      <c r="S19" s="43"/>
      <c r="T19" s="16"/>
      <c r="U19" s="16"/>
      <c r="Z19" s="188" t="s">
        <v>17</v>
      </c>
      <c r="AA19" s="272">
        <f>'[1]Data Record'!O2</f>
        <v>42495</v>
      </c>
      <c r="AB19" s="272"/>
      <c r="AC19" s="272"/>
      <c r="AD19" s="272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</row>
    <row r="20" spans="1:256" ht="24" customHeight="1">
      <c r="A20" s="6"/>
      <c r="B20" s="6"/>
      <c r="C20" s="176" t="s">
        <v>8</v>
      </c>
      <c r="D20" s="169"/>
      <c r="E20" s="195"/>
      <c r="F20" s="195"/>
      <c r="G20" s="43"/>
      <c r="H20" s="43"/>
      <c r="J20" s="196" t="s">
        <v>17</v>
      </c>
      <c r="K20" s="197" t="s">
        <v>109</v>
      </c>
      <c r="L20" s="173"/>
      <c r="M20" s="198"/>
      <c r="N20" s="16"/>
      <c r="P20" s="16"/>
      <c r="Q20" s="43"/>
      <c r="R20" s="190" t="s">
        <v>5</v>
      </c>
      <c r="S20" s="43"/>
      <c r="T20" s="16"/>
      <c r="U20" s="16"/>
      <c r="Z20" s="188" t="s">
        <v>17</v>
      </c>
      <c r="AA20" s="272">
        <f>'[1]Data Record'!X2</f>
        <v>42496</v>
      </c>
      <c r="AB20" s="272"/>
      <c r="AC20" s="272"/>
      <c r="AD20" s="272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</row>
    <row r="21" spans="1:256" ht="24" customHeight="1">
      <c r="A21" s="6"/>
      <c r="B21" s="6"/>
      <c r="C21" s="176" t="s">
        <v>24</v>
      </c>
      <c r="D21" s="169"/>
      <c r="E21" s="195"/>
      <c r="F21" s="195"/>
      <c r="G21" s="43"/>
      <c r="H21" s="43"/>
      <c r="J21" s="196" t="s">
        <v>17</v>
      </c>
      <c r="K21" s="194" t="s">
        <v>26</v>
      </c>
      <c r="L21" s="173"/>
      <c r="M21" s="39"/>
      <c r="N21" s="16"/>
      <c r="P21" s="16"/>
      <c r="Q21" s="43"/>
      <c r="R21" s="169" t="s">
        <v>30</v>
      </c>
      <c r="S21" s="43"/>
      <c r="T21" s="16"/>
      <c r="U21" s="16"/>
      <c r="Z21" s="188" t="s">
        <v>17</v>
      </c>
      <c r="AA21" s="273">
        <f>AA20+365</f>
        <v>42861</v>
      </c>
      <c r="AB21" s="273"/>
      <c r="AC21" s="273"/>
      <c r="AD21" s="273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</row>
    <row r="22" spans="1:256" ht="24" customHeight="1">
      <c r="A22" s="6"/>
      <c r="B22" s="6"/>
      <c r="C22" s="176" t="s">
        <v>110</v>
      </c>
      <c r="D22" s="173"/>
      <c r="E22" s="16"/>
      <c r="F22" s="16"/>
      <c r="G22" s="16"/>
      <c r="H22" s="16"/>
      <c r="J22" s="196" t="s">
        <v>17</v>
      </c>
      <c r="K22" s="173" t="s">
        <v>143</v>
      </c>
      <c r="L22" s="173"/>
      <c r="M22" s="35"/>
      <c r="N22" s="35"/>
      <c r="O22" s="16"/>
      <c r="P22" s="35"/>
      <c r="Q22" s="44"/>
      <c r="R22" s="44"/>
      <c r="S22" s="35"/>
      <c r="T22" s="35"/>
      <c r="U22" s="35"/>
      <c r="V22" s="35"/>
      <c r="W22" s="35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</row>
    <row r="23" spans="1:256" ht="18.75" customHeight="1">
      <c r="A23" s="6"/>
      <c r="B23" s="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35"/>
      <c r="N23" s="35"/>
      <c r="O23" s="16"/>
      <c r="P23" s="35"/>
      <c r="Q23" s="35"/>
      <c r="R23" s="35"/>
      <c r="S23" s="35"/>
      <c r="T23" s="35"/>
      <c r="U23" s="35"/>
      <c r="V23" s="35"/>
      <c r="W23" s="35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</row>
    <row r="24" spans="1:256" ht="24" customHeight="1">
      <c r="A24" s="6"/>
      <c r="B24" s="6"/>
      <c r="C24" s="43" t="s">
        <v>22</v>
      </c>
      <c r="D24" s="36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199"/>
      <c r="X24" s="25"/>
      <c r="Y24" s="200"/>
      <c r="Z24" s="200"/>
      <c r="AA24" s="200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</row>
    <row r="25" spans="1:256" ht="24" customHeight="1">
      <c r="A25" s="6"/>
      <c r="B25" s="6"/>
      <c r="C25" s="201" t="s">
        <v>111</v>
      </c>
      <c r="D25" s="16"/>
      <c r="E25" s="16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</row>
    <row r="26" spans="1:256" ht="24" customHeight="1">
      <c r="A26" s="6"/>
      <c r="B26" s="6"/>
      <c r="C26" s="201" t="s">
        <v>112</v>
      </c>
      <c r="D26" s="35"/>
      <c r="E26" s="6"/>
      <c r="F26" s="6"/>
      <c r="G26" s="6"/>
      <c r="H26" s="140"/>
      <c r="I26" s="140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</row>
    <row r="27" spans="1:256" ht="24" customHeight="1">
      <c r="A27" s="6"/>
      <c r="B27" s="6"/>
      <c r="C27" s="201" t="s">
        <v>113</v>
      </c>
      <c r="D27" s="35"/>
      <c r="E27" s="140"/>
      <c r="F27" s="140"/>
      <c r="G27" s="140"/>
      <c r="H27" s="140"/>
      <c r="I27" s="140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</row>
    <row r="28" spans="1:256" ht="24" customHeight="1">
      <c r="A28" s="6"/>
      <c r="B28" s="6"/>
      <c r="C28" s="201" t="s">
        <v>114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</row>
    <row r="29" spans="1:256" ht="24" customHeight="1">
      <c r="A29" s="6"/>
      <c r="B29" s="6"/>
      <c r="C29" s="201" t="s">
        <v>115</v>
      </c>
      <c r="D29" s="3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</row>
    <row r="30" spans="1:256" ht="24" customHeight="1">
      <c r="A30" s="6"/>
      <c r="B30" s="6"/>
      <c r="C30" s="201" t="s">
        <v>116</v>
      </c>
      <c r="D30" s="16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</row>
    <row r="31" spans="1:256" ht="24" customHeight="1">
      <c r="A31" s="6"/>
      <c r="B31" s="6"/>
      <c r="C31" s="94"/>
      <c r="D31" s="94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6"/>
      <c r="V31" s="6"/>
      <c r="W31" s="16"/>
      <c r="X31" s="16"/>
      <c r="Y31" s="16"/>
      <c r="Z31" s="16"/>
      <c r="AA31" s="16"/>
      <c r="AB31" s="16"/>
      <c r="AC31" s="16"/>
      <c r="AD31" s="16"/>
      <c r="AE31" s="202"/>
      <c r="AF31" s="168"/>
      <c r="AG31" s="47"/>
      <c r="AH31" s="47"/>
      <c r="AI31" s="47"/>
      <c r="AJ31" s="47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</row>
    <row r="32" spans="1:256" ht="24" customHeight="1">
      <c r="A32" s="6"/>
      <c r="B32" s="6"/>
      <c r="C32" s="94"/>
      <c r="D32" s="94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6"/>
      <c r="V32" s="6"/>
      <c r="W32" s="16"/>
      <c r="X32" s="16"/>
      <c r="Y32" s="16"/>
      <c r="Z32" s="16"/>
      <c r="AA32" s="16"/>
      <c r="AB32" s="16"/>
      <c r="AC32" s="16"/>
      <c r="AD32" s="16"/>
      <c r="AE32" s="202"/>
      <c r="AF32" s="168"/>
      <c r="AG32" s="47"/>
      <c r="AH32" s="47"/>
      <c r="AI32" s="47"/>
      <c r="AJ32" s="47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</row>
    <row r="33" spans="1:256" ht="24" customHeight="1">
      <c r="A33" s="6"/>
      <c r="B33" s="6"/>
      <c r="C33" s="94"/>
      <c r="D33" s="94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6"/>
      <c r="V33" s="6"/>
      <c r="W33" s="16"/>
      <c r="X33" s="16"/>
      <c r="Y33" s="16"/>
      <c r="Z33" s="16"/>
      <c r="AA33" s="16"/>
      <c r="AB33" s="16"/>
      <c r="AC33" s="16"/>
      <c r="AD33" s="16"/>
      <c r="AE33" s="202"/>
      <c r="AF33" s="168"/>
      <c r="AG33" s="47"/>
      <c r="AH33" s="47"/>
      <c r="AI33" s="47"/>
      <c r="AJ33" s="47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</row>
    <row r="34" spans="1:256" ht="24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6"/>
      <c r="X34" s="16"/>
      <c r="Y34" s="16"/>
      <c r="Z34" s="16"/>
      <c r="AA34" s="16"/>
      <c r="AB34" s="16"/>
      <c r="AC34" s="16"/>
      <c r="AD34" s="16"/>
      <c r="AE34" s="202"/>
      <c r="AF34" s="168"/>
      <c r="AG34" s="47"/>
      <c r="AH34" s="47"/>
      <c r="AI34" s="47"/>
      <c r="AJ34" s="47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</row>
    <row r="35" spans="1:256" ht="24" customHeight="1">
      <c r="A35" s="6"/>
      <c r="B35" s="6"/>
      <c r="C35" s="169" t="s">
        <v>117</v>
      </c>
      <c r="D35" s="173"/>
      <c r="E35" s="173"/>
      <c r="F35" s="173"/>
      <c r="G35" s="188" t="s">
        <v>17</v>
      </c>
      <c r="H35" s="274">
        <f>AA20+1</f>
        <v>42497</v>
      </c>
      <c r="I35" s="274"/>
      <c r="J35" s="274"/>
      <c r="K35" s="274"/>
      <c r="L35" s="274"/>
      <c r="M35" s="173"/>
      <c r="N35" s="169"/>
      <c r="P35" s="169"/>
      <c r="Q35" s="169" t="s">
        <v>21</v>
      </c>
      <c r="R35" s="173"/>
      <c r="S35" s="172"/>
      <c r="V35" s="203"/>
      <c r="W35" s="203"/>
      <c r="X35" s="203"/>
      <c r="Y35" s="203"/>
      <c r="Z35" s="203"/>
      <c r="AA35" s="110"/>
      <c r="AB35" s="110"/>
      <c r="AC35" s="110"/>
      <c r="AD35" s="16"/>
      <c r="AE35" s="202"/>
      <c r="AF35" s="168"/>
      <c r="AG35" s="47"/>
      <c r="AH35" s="47"/>
      <c r="AI35" s="47"/>
      <c r="AJ35" s="47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</row>
    <row r="36" spans="1:256" ht="9.9499999999999993" customHeight="1">
      <c r="A36" s="6"/>
      <c r="B36" s="6"/>
      <c r="C36" s="169"/>
      <c r="D36" s="173"/>
      <c r="E36" s="173"/>
      <c r="F36" s="173"/>
      <c r="G36" s="188"/>
      <c r="H36" s="204"/>
      <c r="I36" s="204"/>
      <c r="J36" s="204"/>
      <c r="K36" s="205"/>
      <c r="L36" s="173"/>
      <c r="M36" s="173"/>
      <c r="N36" s="169"/>
      <c r="P36" s="169"/>
      <c r="Q36" s="169"/>
      <c r="R36" s="173"/>
      <c r="S36" s="172"/>
      <c r="V36" s="172"/>
      <c r="W36" s="172"/>
      <c r="X36" s="172"/>
      <c r="Y36" s="172"/>
      <c r="Z36" s="172"/>
      <c r="AA36" s="20"/>
      <c r="AB36" s="20"/>
      <c r="AC36" s="20"/>
      <c r="AD36" s="16"/>
      <c r="AE36" s="202"/>
      <c r="AF36" s="168"/>
      <c r="AG36" s="47"/>
      <c r="AH36" s="47"/>
      <c r="AI36" s="47"/>
      <c r="AJ36" s="47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</row>
    <row r="37" spans="1:256" ht="24" customHeight="1">
      <c r="A37" s="26"/>
      <c r="B37" s="26"/>
      <c r="C37" s="169" t="s">
        <v>118</v>
      </c>
      <c r="D37" s="169"/>
      <c r="E37" s="169"/>
      <c r="F37" s="173"/>
      <c r="G37" s="188" t="s">
        <v>17</v>
      </c>
      <c r="H37" s="206" t="str">
        <f>D41</f>
        <v>Ms. Arunkamon Raramanus</v>
      </c>
      <c r="I37" s="173"/>
      <c r="J37" s="207"/>
      <c r="K37" s="173"/>
      <c r="L37" s="173"/>
      <c r="M37" s="173"/>
      <c r="N37" s="173"/>
      <c r="O37" s="173"/>
      <c r="P37" s="208"/>
      <c r="Q37" s="209">
        <v>3</v>
      </c>
      <c r="R37" s="173"/>
      <c r="V37" s="275" t="str">
        <f>IF(Q37=1,"( Mr.Sombut Srikampa )",IF(Q37=3,"( Mr. Natthaphol Boonmee )"))</f>
        <v>( Mr. Natthaphol Boonmee )</v>
      </c>
      <c r="W37" s="275"/>
      <c r="X37" s="275"/>
      <c r="Y37" s="275"/>
      <c r="Z37" s="275"/>
      <c r="AA37" s="275"/>
      <c r="AB37" s="275"/>
      <c r="AC37" s="275"/>
      <c r="AD37" s="16"/>
      <c r="AE37" s="202"/>
      <c r="AF37" s="168"/>
      <c r="AG37" s="47"/>
      <c r="AH37" s="47"/>
      <c r="AI37" s="47"/>
      <c r="AJ37" s="47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</row>
    <row r="38" spans="1:256" ht="21" customHeight="1">
      <c r="A38" s="6"/>
      <c r="B38" s="6"/>
      <c r="C38" s="173"/>
      <c r="D38" s="173"/>
      <c r="E38" s="173"/>
      <c r="F38" s="173"/>
      <c r="G38" s="173"/>
      <c r="H38" s="205"/>
      <c r="I38" s="205"/>
      <c r="J38" s="205"/>
      <c r="K38" s="173"/>
      <c r="L38" s="173"/>
      <c r="M38" s="172"/>
      <c r="N38" s="172"/>
      <c r="O38" s="173"/>
      <c r="P38" s="173"/>
      <c r="Q38" s="173"/>
      <c r="R38" s="173"/>
      <c r="V38" s="276" t="s">
        <v>9</v>
      </c>
      <c r="W38" s="276"/>
      <c r="X38" s="276"/>
      <c r="Y38" s="276"/>
      <c r="Z38" s="276"/>
      <c r="AA38" s="276"/>
      <c r="AB38" s="276"/>
      <c r="AC38" s="276"/>
      <c r="AD38" s="210"/>
      <c r="AE38" s="211"/>
      <c r="AF38" s="211"/>
      <c r="AG38" s="211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</row>
    <row r="39" spans="1:256" ht="17.100000000000001" customHeight="1">
      <c r="A39" s="6"/>
      <c r="B39" s="6"/>
      <c r="C39" s="16"/>
      <c r="D39" s="16"/>
      <c r="E39" s="38"/>
      <c r="F39" s="38"/>
      <c r="G39" s="38"/>
      <c r="H39" s="38"/>
      <c r="I39" s="38"/>
      <c r="J39" s="16"/>
      <c r="K39" s="16"/>
      <c r="L39" s="14"/>
      <c r="M39" s="6"/>
      <c r="N39" s="6"/>
      <c r="O39" s="6"/>
      <c r="P39" s="53"/>
      <c r="Q39" s="53"/>
      <c r="R39" s="53"/>
      <c r="S39" s="53"/>
      <c r="T39" s="53"/>
      <c r="U39" s="4"/>
      <c r="V39" s="29"/>
      <c r="W39" s="29"/>
      <c r="X39" s="29"/>
      <c r="Y39" s="29"/>
      <c r="Z39" s="29"/>
      <c r="AA39" s="29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</row>
    <row r="40" spans="1:256" ht="17.100000000000001" customHeight="1">
      <c r="A40" s="266"/>
      <c r="B40" s="266"/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50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</row>
    <row r="41" spans="1:256" ht="17.100000000000001" customHeight="1">
      <c r="C41" s="139">
        <v>11</v>
      </c>
      <c r="D41" s="212" t="s">
        <v>106</v>
      </c>
      <c r="T41" s="90">
        <v>1</v>
      </c>
      <c r="U41" s="213" t="s">
        <v>119</v>
      </c>
    </row>
    <row r="42" spans="1:256" ht="17.100000000000001" customHeight="1">
      <c r="T42" s="138">
        <v>3</v>
      </c>
      <c r="U42" s="212" t="s">
        <v>120</v>
      </c>
    </row>
    <row r="43" spans="1:256" ht="17.100000000000001" customHeight="1">
      <c r="T43" s="138"/>
      <c r="U43" s="212"/>
    </row>
    <row r="44" spans="1:256" ht="17.100000000000001" customHeight="1">
      <c r="T44" s="139"/>
      <c r="U44" s="212"/>
    </row>
    <row r="45" spans="1:256" ht="17.100000000000001" customHeight="1"/>
    <row r="46" spans="1:256" ht="17.100000000000001" customHeight="1"/>
    <row r="47" spans="1:256" ht="17.100000000000001" customHeight="1"/>
    <row r="48" spans="1:256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</sheetData>
  <mergeCells count="12">
    <mergeCell ref="A40:V40"/>
    <mergeCell ref="A3:AD3"/>
    <mergeCell ref="J13:N13"/>
    <mergeCell ref="J14:N14"/>
    <mergeCell ref="J15:N15"/>
    <mergeCell ref="J16:N16"/>
    <mergeCell ref="AA19:AD19"/>
    <mergeCell ref="AA20:AD20"/>
    <mergeCell ref="AA21:AD21"/>
    <mergeCell ref="H35:L35"/>
    <mergeCell ref="V37:AC37"/>
    <mergeCell ref="V38:AC38"/>
  </mergeCells>
  <pageMargins left="0.51181102362204722" right="0.31496062992125984" top="0.98425196850393704" bottom="0.11811023622047245" header="0.31496062992125984" footer="0.19685039370078741"/>
  <pageSetup paperSize="9" scale="88" orientation="portrait" r:id="rId1"/>
  <headerFooter>
    <oddFooter>&amp;R&amp;"Gulim,Regular"&amp;10SP-FM-04-15 REV.0</oddFooter>
  </headerFooter>
  <rowBreaks count="1" manualBreakCount="1">
    <brk id="38" max="25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V43"/>
  <sheetViews>
    <sheetView view="pageBreakPreview" zoomScaleNormal="100" zoomScaleSheetLayoutView="100" workbookViewId="0">
      <selection activeCell="AA19" sqref="AA19:AD19"/>
    </sheetView>
  </sheetViews>
  <sheetFormatPr defaultRowHeight="20.25"/>
  <cols>
    <col min="1" max="22" width="4.28515625" style="3" customWidth="1"/>
    <col min="23" max="38" width="4.28515625" style="214" customWidth="1"/>
    <col min="39" max="256" width="9.140625" style="214"/>
    <col min="257" max="278" width="4.28515625" style="214" customWidth="1"/>
    <col min="279" max="512" width="9.140625" style="214"/>
    <col min="513" max="534" width="4.28515625" style="214" customWidth="1"/>
    <col min="535" max="768" width="9.140625" style="214"/>
    <col min="769" max="790" width="4.28515625" style="214" customWidth="1"/>
    <col min="791" max="1024" width="9.140625" style="214"/>
    <col min="1025" max="1046" width="4.28515625" style="214" customWidth="1"/>
    <col min="1047" max="1280" width="9.140625" style="214"/>
    <col min="1281" max="1302" width="4.28515625" style="214" customWidth="1"/>
    <col min="1303" max="1536" width="9.140625" style="214"/>
    <col min="1537" max="1558" width="4.28515625" style="214" customWidth="1"/>
    <col min="1559" max="1792" width="9.140625" style="214"/>
    <col min="1793" max="1814" width="4.28515625" style="214" customWidth="1"/>
    <col min="1815" max="2048" width="9.140625" style="214"/>
    <col min="2049" max="2070" width="4.28515625" style="214" customWidth="1"/>
    <col min="2071" max="2304" width="9.140625" style="214"/>
    <col min="2305" max="2326" width="4.28515625" style="214" customWidth="1"/>
    <col min="2327" max="2560" width="9.140625" style="214"/>
    <col min="2561" max="2582" width="4.28515625" style="214" customWidth="1"/>
    <col min="2583" max="2816" width="9.140625" style="214"/>
    <col min="2817" max="2838" width="4.28515625" style="214" customWidth="1"/>
    <col min="2839" max="3072" width="9.140625" style="214"/>
    <col min="3073" max="3094" width="4.28515625" style="214" customWidth="1"/>
    <col min="3095" max="3328" width="9.140625" style="214"/>
    <col min="3329" max="3350" width="4.28515625" style="214" customWidth="1"/>
    <col min="3351" max="3584" width="9.140625" style="214"/>
    <col min="3585" max="3606" width="4.28515625" style="214" customWidth="1"/>
    <col min="3607" max="3840" width="9.140625" style="214"/>
    <col min="3841" max="3862" width="4.28515625" style="214" customWidth="1"/>
    <col min="3863" max="4096" width="9.140625" style="214"/>
    <col min="4097" max="4118" width="4.28515625" style="214" customWidth="1"/>
    <col min="4119" max="4352" width="9.140625" style="214"/>
    <col min="4353" max="4374" width="4.28515625" style="214" customWidth="1"/>
    <col min="4375" max="4608" width="9.140625" style="214"/>
    <col min="4609" max="4630" width="4.28515625" style="214" customWidth="1"/>
    <col min="4631" max="4864" width="9.140625" style="214"/>
    <col min="4865" max="4886" width="4.28515625" style="214" customWidth="1"/>
    <col min="4887" max="5120" width="9.140625" style="214"/>
    <col min="5121" max="5142" width="4.28515625" style="214" customWidth="1"/>
    <col min="5143" max="5376" width="9.140625" style="214"/>
    <col min="5377" max="5398" width="4.28515625" style="214" customWidth="1"/>
    <col min="5399" max="5632" width="9.140625" style="214"/>
    <col min="5633" max="5654" width="4.28515625" style="214" customWidth="1"/>
    <col min="5655" max="5888" width="9.140625" style="214"/>
    <col min="5889" max="5910" width="4.28515625" style="214" customWidth="1"/>
    <col min="5911" max="6144" width="9.140625" style="214"/>
    <col min="6145" max="6166" width="4.28515625" style="214" customWidth="1"/>
    <col min="6167" max="6400" width="9.140625" style="214"/>
    <col min="6401" max="6422" width="4.28515625" style="214" customWidth="1"/>
    <col min="6423" max="6656" width="9.140625" style="214"/>
    <col min="6657" max="6678" width="4.28515625" style="214" customWidth="1"/>
    <col min="6679" max="6912" width="9.140625" style="214"/>
    <col min="6913" max="6934" width="4.28515625" style="214" customWidth="1"/>
    <col min="6935" max="7168" width="9.140625" style="214"/>
    <col min="7169" max="7190" width="4.28515625" style="214" customWidth="1"/>
    <col min="7191" max="7424" width="9.140625" style="214"/>
    <col min="7425" max="7446" width="4.28515625" style="214" customWidth="1"/>
    <col min="7447" max="7680" width="9.140625" style="214"/>
    <col min="7681" max="7702" width="4.28515625" style="214" customWidth="1"/>
    <col min="7703" max="7936" width="9.140625" style="214"/>
    <col min="7937" max="7958" width="4.28515625" style="214" customWidth="1"/>
    <col min="7959" max="8192" width="9.140625" style="214"/>
    <col min="8193" max="8214" width="4.28515625" style="214" customWidth="1"/>
    <col min="8215" max="8448" width="9.140625" style="214"/>
    <col min="8449" max="8470" width="4.28515625" style="214" customWidth="1"/>
    <col min="8471" max="8704" width="9.140625" style="214"/>
    <col min="8705" max="8726" width="4.28515625" style="214" customWidth="1"/>
    <col min="8727" max="8960" width="9.140625" style="214"/>
    <col min="8961" max="8982" width="4.28515625" style="214" customWidth="1"/>
    <col min="8983" max="9216" width="9.140625" style="214"/>
    <col min="9217" max="9238" width="4.28515625" style="214" customWidth="1"/>
    <col min="9239" max="9472" width="9.140625" style="214"/>
    <col min="9473" max="9494" width="4.28515625" style="214" customWidth="1"/>
    <col min="9495" max="9728" width="9.140625" style="214"/>
    <col min="9729" max="9750" width="4.28515625" style="214" customWidth="1"/>
    <col min="9751" max="9984" width="9.140625" style="214"/>
    <col min="9985" max="10006" width="4.28515625" style="214" customWidth="1"/>
    <col min="10007" max="10240" width="9.140625" style="214"/>
    <col min="10241" max="10262" width="4.28515625" style="214" customWidth="1"/>
    <col min="10263" max="10496" width="9.140625" style="214"/>
    <col min="10497" max="10518" width="4.28515625" style="214" customWidth="1"/>
    <col min="10519" max="10752" width="9.140625" style="214"/>
    <col min="10753" max="10774" width="4.28515625" style="214" customWidth="1"/>
    <col min="10775" max="11008" width="9.140625" style="214"/>
    <col min="11009" max="11030" width="4.28515625" style="214" customWidth="1"/>
    <col min="11031" max="11264" width="9.140625" style="214"/>
    <col min="11265" max="11286" width="4.28515625" style="214" customWidth="1"/>
    <col min="11287" max="11520" width="9.140625" style="214"/>
    <col min="11521" max="11542" width="4.28515625" style="214" customWidth="1"/>
    <col min="11543" max="11776" width="9.140625" style="214"/>
    <col min="11777" max="11798" width="4.28515625" style="214" customWidth="1"/>
    <col min="11799" max="12032" width="9.140625" style="214"/>
    <col min="12033" max="12054" width="4.28515625" style="214" customWidth="1"/>
    <col min="12055" max="12288" width="9.140625" style="214"/>
    <col min="12289" max="12310" width="4.28515625" style="214" customWidth="1"/>
    <col min="12311" max="12544" width="9.140625" style="214"/>
    <col min="12545" max="12566" width="4.28515625" style="214" customWidth="1"/>
    <col min="12567" max="12800" width="9.140625" style="214"/>
    <col min="12801" max="12822" width="4.28515625" style="214" customWidth="1"/>
    <col min="12823" max="13056" width="9.140625" style="214"/>
    <col min="13057" max="13078" width="4.28515625" style="214" customWidth="1"/>
    <col min="13079" max="13312" width="9.140625" style="214"/>
    <col min="13313" max="13334" width="4.28515625" style="214" customWidth="1"/>
    <col min="13335" max="13568" width="9.140625" style="214"/>
    <col min="13569" max="13590" width="4.28515625" style="214" customWidth="1"/>
    <col min="13591" max="13824" width="9.140625" style="214"/>
    <col min="13825" max="13846" width="4.28515625" style="214" customWidth="1"/>
    <col min="13847" max="14080" width="9.140625" style="214"/>
    <col min="14081" max="14102" width="4.28515625" style="214" customWidth="1"/>
    <col min="14103" max="14336" width="9.140625" style="214"/>
    <col min="14337" max="14358" width="4.28515625" style="214" customWidth="1"/>
    <col min="14359" max="14592" width="9.140625" style="214"/>
    <col min="14593" max="14614" width="4.28515625" style="214" customWidth="1"/>
    <col min="14615" max="14848" width="9.140625" style="214"/>
    <col min="14849" max="14870" width="4.28515625" style="214" customWidth="1"/>
    <col min="14871" max="15104" width="9.140625" style="214"/>
    <col min="15105" max="15126" width="4.28515625" style="214" customWidth="1"/>
    <col min="15127" max="15360" width="9.140625" style="214"/>
    <col min="15361" max="15382" width="4.28515625" style="214" customWidth="1"/>
    <col min="15383" max="15616" width="9.140625" style="214"/>
    <col min="15617" max="15638" width="4.28515625" style="214" customWidth="1"/>
    <col min="15639" max="15872" width="9.140625" style="214"/>
    <col min="15873" max="15894" width="4.28515625" style="214" customWidth="1"/>
    <col min="15895" max="16128" width="9.140625" style="214"/>
    <col min="16129" max="16150" width="4.28515625" style="214" customWidth="1"/>
    <col min="16151" max="16384" width="9.140625" style="214"/>
  </cols>
  <sheetData>
    <row r="1" spans="1:22" ht="21.75" customHeight="1"/>
    <row r="2" spans="1:22" ht="13.5" customHeight="1"/>
    <row r="3" spans="1:22" ht="34.5" customHeight="1">
      <c r="A3" s="277" t="s">
        <v>60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15"/>
    </row>
    <row r="4" spans="1:22" ht="18.7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/>
      <c r="V4" s="16"/>
    </row>
    <row r="5" spans="1:22" ht="17.25" customHeight="1">
      <c r="A5" s="6"/>
      <c r="B5" s="195" t="s">
        <v>20</v>
      </c>
      <c r="C5" s="195"/>
      <c r="D5" s="43"/>
      <c r="E5" s="195"/>
      <c r="G5" s="193" t="s">
        <v>17</v>
      </c>
      <c r="H5" s="38" t="str">
        <f>Certificate!J5</f>
        <v>SPR15120023-1</v>
      </c>
      <c r="I5" s="35"/>
      <c r="J5" s="35"/>
      <c r="K5" s="35"/>
      <c r="L5" s="38"/>
      <c r="M5" s="38"/>
      <c r="N5" s="38"/>
      <c r="O5" s="38"/>
      <c r="P5" s="35"/>
      <c r="Q5" s="35"/>
      <c r="S5" s="278" t="s">
        <v>121</v>
      </c>
      <c r="T5" s="278"/>
      <c r="U5" s="278"/>
      <c r="V5" s="16"/>
    </row>
    <row r="6" spans="1:22" ht="18" customHeight="1">
      <c r="A6" s="6"/>
      <c r="B6" s="91"/>
      <c r="C6" s="5"/>
      <c r="D6" s="5"/>
      <c r="E6" s="4"/>
      <c r="F6" s="7"/>
      <c r="G6" s="7"/>
      <c r="H6" s="7"/>
      <c r="I6" s="92"/>
      <c r="J6" s="93"/>
      <c r="K6" s="94"/>
      <c r="L6" s="93"/>
      <c r="M6" s="93"/>
      <c r="N6" s="38"/>
      <c r="O6" s="38"/>
      <c r="P6" s="35"/>
      <c r="Q6" s="35"/>
      <c r="R6" s="35"/>
      <c r="V6" s="16"/>
    </row>
    <row r="7" spans="1:22" ht="17.25" customHeight="1">
      <c r="A7" s="6"/>
      <c r="B7" s="95"/>
      <c r="C7" s="8"/>
      <c r="D7" s="5"/>
      <c r="E7" s="5"/>
      <c r="F7" s="5"/>
      <c r="G7" s="5"/>
      <c r="H7" s="5"/>
      <c r="I7" s="90"/>
      <c r="J7" s="96"/>
      <c r="K7" s="94"/>
      <c r="L7" s="97"/>
      <c r="M7" s="97"/>
      <c r="N7" s="40"/>
      <c r="O7" s="40"/>
      <c r="P7" s="40"/>
      <c r="Q7" s="40"/>
      <c r="R7" s="40"/>
      <c r="S7" s="40"/>
      <c r="T7" s="41"/>
      <c r="U7" s="41"/>
      <c r="V7" s="19"/>
    </row>
    <row r="8" spans="1:22" ht="13.5" customHeight="1">
      <c r="A8" s="6"/>
      <c r="B8" s="91"/>
      <c r="C8" s="8"/>
      <c r="D8" s="8"/>
      <c r="E8" s="5"/>
      <c r="F8" s="5"/>
      <c r="G8" s="279" t="s">
        <v>122</v>
      </c>
      <c r="H8" s="279"/>
      <c r="I8" s="279"/>
      <c r="J8" s="279"/>
      <c r="K8" s="279"/>
      <c r="L8" s="279"/>
      <c r="M8" s="279"/>
      <c r="N8" s="279"/>
      <c r="O8" s="279"/>
      <c r="P8" s="279"/>
      <c r="Q8" s="40"/>
      <c r="R8" s="40"/>
      <c r="S8" s="40"/>
      <c r="T8" s="40"/>
      <c r="U8" s="41"/>
      <c r="V8" s="19"/>
    </row>
    <row r="9" spans="1:22" ht="13.5" customHeight="1">
      <c r="A9" s="6"/>
      <c r="B9" s="91"/>
      <c r="C9" s="8"/>
      <c r="D9" s="8"/>
      <c r="E9" s="5"/>
      <c r="F9" s="5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40"/>
      <c r="R9" s="40"/>
      <c r="S9" s="40"/>
      <c r="T9" s="40"/>
      <c r="U9" s="41"/>
      <c r="V9" s="19"/>
    </row>
    <row r="10" spans="1:22" ht="18.75" customHeight="1">
      <c r="A10" s="14"/>
      <c r="B10" s="98"/>
      <c r="C10" s="10"/>
      <c r="D10" s="10"/>
      <c r="E10" s="10"/>
      <c r="F10" s="10"/>
      <c r="G10" s="11"/>
      <c r="H10" s="33"/>
      <c r="I10" s="99"/>
      <c r="J10" s="99"/>
      <c r="K10" s="99"/>
      <c r="L10" s="99"/>
      <c r="M10" s="99"/>
      <c r="N10" s="37"/>
      <c r="O10" s="37"/>
      <c r="P10" s="37"/>
      <c r="Q10" s="9"/>
      <c r="R10" s="14"/>
      <c r="S10" s="18"/>
      <c r="T10" s="19"/>
      <c r="U10" s="20"/>
      <c r="V10" s="22"/>
    </row>
    <row r="11" spans="1:22" ht="23.1" customHeight="1">
      <c r="A11" s="280" t="s">
        <v>18</v>
      </c>
      <c r="B11" s="281"/>
      <c r="C11" s="281"/>
      <c r="D11" s="281"/>
      <c r="E11" s="281"/>
      <c r="F11" s="281"/>
      <c r="G11" s="283" t="s">
        <v>3</v>
      </c>
      <c r="H11" s="283"/>
      <c r="I11" s="283"/>
      <c r="J11" s="283"/>
      <c r="K11" s="280" t="s">
        <v>27</v>
      </c>
      <c r="L11" s="281"/>
      <c r="M11" s="282"/>
      <c r="N11" s="280" t="s">
        <v>0</v>
      </c>
      <c r="O11" s="281"/>
      <c r="P11" s="281"/>
      <c r="Q11" s="282"/>
      <c r="R11" s="281" t="s">
        <v>23</v>
      </c>
      <c r="S11" s="281"/>
      <c r="T11" s="281"/>
      <c r="U11" s="282"/>
      <c r="V11" s="16"/>
    </row>
    <row r="12" spans="1:22" ht="23.1" customHeight="1">
      <c r="A12" s="289" t="s">
        <v>141</v>
      </c>
      <c r="B12" s="285"/>
      <c r="C12" s="285"/>
      <c r="D12" s="285"/>
      <c r="E12" s="285"/>
      <c r="F12" s="285"/>
      <c r="G12" s="296" t="s">
        <v>138</v>
      </c>
      <c r="H12" s="296"/>
      <c r="I12" s="296"/>
      <c r="J12" s="296"/>
      <c r="K12" s="289" t="s">
        <v>139</v>
      </c>
      <c r="L12" s="285"/>
      <c r="M12" s="286"/>
      <c r="N12" s="289" t="s">
        <v>140</v>
      </c>
      <c r="O12" s="285"/>
      <c r="P12" s="285"/>
      <c r="Q12" s="286"/>
      <c r="R12" s="284">
        <v>42547</v>
      </c>
      <c r="S12" s="285"/>
      <c r="T12" s="285"/>
      <c r="U12" s="286"/>
      <c r="V12" s="16"/>
    </row>
    <row r="13" spans="1:22" ht="23.1" customHeight="1">
      <c r="A13" s="289" t="s">
        <v>123</v>
      </c>
      <c r="B13" s="290"/>
      <c r="C13" s="290"/>
      <c r="D13" s="290"/>
      <c r="E13" s="290"/>
      <c r="F13" s="290"/>
      <c r="G13" s="297" t="s">
        <v>124</v>
      </c>
      <c r="H13" s="297"/>
      <c r="I13" s="297"/>
      <c r="J13" s="297"/>
      <c r="K13" s="298">
        <v>60711</v>
      </c>
      <c r="L13" s="299"/>
      <c r="M13" s="300"/>
      <c r="N13" s="301" t="s">
        <v>125</v>
      </c>
      <c r="O13" s="302"/>
      <c r="P13" s="302"/>
      <c r="Q13" s="303"/>
      <c r="R13" s="291">
        <v>42336</v>
      </c>
      <c r="S13" s="292"/>
      <c r="T13" s="292"/>
      <c r="U13" s="293"/>
      <c r="V13" s="23"/>
    </row>
    <row r="14" spans="1:22" ht="18" customHeight="1">
      <c r="A14" s="6"/>
      <c r="B14" s="216"/>
      <c r="C14" s="217"/>
      <c r="D14" s="217"/>
      <c r="E14" s="217"/>
      <c r="F14" s="217"/>
      <c r="G14" s="217"/>
      <c r="H14" s="218"/>
      <c r="I14" s="218"/>
      <c r="J14" s="218"/>
      <c r="K14" s="218"/>
      <c r="L14" s="218"/>
      <c r="M14" s="218"/>
      <c r="N14" s="219"/>
      <c r="O14" s="219"/>
      <c r="P14" s="219"/>
      <c r="Q14" s="219"/>
      <c r="R14" s="220"/>
      <c r="S14" s="220"/>
      <c r="T14" s="220"/>
      <c r="U14" s="220"/>
      <c r="V14" s="16"/>
    </row>
    <row r="15" spans="1:22" ht="18" customHeight="1">
      <c r="A15" s="6"/>
      <c r="B15" s="221" t="s">
        <v>33</v>
      </c>
      <c r="C15" s="53"/>
      <c r="D15" s="35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39"/>
      <c r="Q15" s="35"/>
      <c r="R15" s="35"/>
      <c r="S15" s="6"/>
      <c r="T15" s="6"/>
      <c r="U15" s="6"/>
      <c r="V15" s="16"/>
    </row>
    <row r="16" spans="1:22" ht="18" customHeight="1">
      <c r="A16" s="6"/>
      <c r="B16" s="35"/>
      <c r="C16" s="35" t="s">
        <v>31</v>
      </c>
      <c r="D16" s="140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9"/>
      <c r="Q16" s="39"/>
      <c r="R16" s="39"/>
      <c r="S16" s="17"/>
      <c r="T16" s="12"/>
      <c r="U16" s="6"/>
      <c r="V16" s="23"/>
    </row>
    <row r="17" spans="1:22" ht="18" customHeight="1">
      <c r="A17" s="6"/>
      <c r="B17" s="36" t="s">
        <v>126</v>
      </c>
      <c r="C17" s="140"/>
      <c r="D17" s="43"/>
      <c r="E17" s="140"/>
      <c r="F17" s="140"/>
      <c r="G17" s="140"/>
      <c r="H17" s="140"/>
      <c r="I17" s="35"/>
      <c r="J17" s="35"/>
      <c r="K17" s="35"/>
      <c r="L17" s="35"/>
      <c r="M17" s="35"/>
      <c r="N17" s="35"/>
      <c r="O17" s="35"/>
      <c r="P17" s="39"/>
      <c r="Q17" s="39"/>
      <c r="R17" s="42"/>
      <c r="S17" s="6"/>
      <c r="T17" s="17"/>
      <c r="U17" s="6"/>
      <c r="V17" s="16"/>
    </row>
    <row r="18" spans="1:22" ht="18" customHeight="1">
      <c r="A18" s="6"/>
      <c r="B18" s="36" t="s">
        <v>127</v>
      </c>
      <c r="E18" s="13"/>
      <c r="F18" s="5"/>
      <c r="G18" s="5"/>
      <c r="H18" s="5"/>
      <c r="I18" s="100"/>
      <c r="J18" s="222"/>
      <c r="K18" s="223"/>
      <c r="L18" s="223"/>
      <c r="M18" s="223"/>
      <c r="N18" s="16"/>
      <c r="O18" s="39"/>
      <c r="P18" s="39"/>
      <c r="Q18" s="39"/>
      <c r="R18" s="42"/>
      <c r="S18" s="6"/>
      <c r="T18" s="17"/>
      <c r="U18" s="6"/>
      <c r="V18" s="16"/>
    </row>
    <row r="19" spans="1:22" ht="18" customHeight="1">
      <c r="A19" s="6"/>
      <c r="B19" s="101"/>
      <c r="C19" s="141"/>
      <c r="D19" s="5"/>
      <c r="E19" s="48"/>
      <c r="F19" s="5"/>
      <c r="G19" s="5"/>
      <c r="H19" s="5"/>
      <c r="I19" s="100"/>
      <c r="J19" s="222"/>
      <c r="K19" s="223"/>
      <c r="L19" s="223"/>
      <c r="M19" s="223"/>
      <c r="N19" s="16"/>
      <c r="O19" s="39"/>
      <c r="P19" s="39"/>
      <c r="Q19" s="39"/>
      <c r="R19" s="42"/>
      <c r="S19" s="6"/>
      <c r="T19" s="17"/>
      <c r="U19" s="6"/>
      <c r="V19" s="16"/>
    </row>
    <row r="20" spans="1:22" ht="18" customHeight="1">
      <c r="A20" s="6"/>
      <c r="B20" s="89"/>
      <c r="C20" s="141"/>
      <c r="D20" s="5"/>
      <c r="E20" s="4"/>
      <c r="F20" s="5"/>
      <c r="G20" s="5"/>
      <c r="H20" s="5"/>
      <c r="I20" s="100"/>
      <c r="J20" s="223"/>
      <c r="K20" s="223"/>
      <c r="L20" s="223"/>
      <c r="M20" s="223"/>
      <c r="N20" s="16"/>
      <c r="O20" s="39"/>
      <c r="P20" s="39"/>
      <c r="Q20" s="39"/>
      <c r="R20" s="42"/>
      <c r="S20" s="6"/>
      <c r="T20" s="17"/>
      <c r="U20" s="6"/>
      <c r="V20" s="16"/>
    </row>
    <row r="21" spans="1:22" ht="18" customHeight="1">
      <c r="A21" s="6"/>
      <c r="B21" s="89"/>
      <c r="C21" s="141"/>
      <c r="D21" s="5"/>
      <c r="E21" s="4"/>
      <c r="F21" s="5"/>
      <c r="G21" s="141"/>
      <c r="H21" s="30"/>
      <c r="I21" s="102"/>
      <c r="J21" s="102"/>
      <c r="K21" s="102"/>
      <c r="L21" s="96"/>
      <c r="M21" s="96"/>
      <c r="N21" s="16"/>
      <c r="O21" s="39"/>
      <c r="P21" s="42"/>
      <c r="Q21" s="6"/>
      <c r="R21" s="17"/>
      <c r="S21" s="6"/>
      <c r="T21" s="16"/>
      <c r="U21" s="16"/>
      <c r="V21" s="16"/>
    </row>
    <row r="22" spans="1:22" ht="18" customHeight="1">
      <c r="A22" s="6"/>
      <c r="B22" s="95"/>
      <c r="C22" s="8"/>
      <c r="D22" s="8"/>
      <c r="E22" s="8"/>
      <c r="F22" s="8"/>
      <c r="G22" s="8"/>
      <c r="H22" s="32"/>
      <c r="I22" s="138"/>
      <c r="J22" s="96"/>
      <c r="K22" s="96"/>
      <c r="L22" s="103"/>
      <c r="M22" s="94"/>
      <c r="N22" s="16"/>
      <c r="O22" s="44"/>
      <c r="P22" s="44"/>
      <c r="Q22" s="6"/>
      <c r="R22" s="6"/>
      <c r="S22" s="6"/>
      <c r="T22" s="16"/>
      <c r="U22" s="16"/>
      <c r="V22" s="16"/>
    </row>
    <row r="23" spans="1:22" ht="18" customHeight="1">
      <c r="A23" s="6"/>
      <c r="B23" s="95"/>
      <c r="C23" s="8"/>
      <c r="D23" s="8"/>
      <c r="E23" s="8"/>
      <c r="F23" s="5"/>
      <c r="G23" s="5"/>
      <c r="H23" s="5"/>
      <c r="I23" s="90"/>
      <c r="J23" s="104"/>
      <c r="K23" s="94"/>
      <c r="L23" s="94"/>
      <c r="M23" s="94"/>
      <c r="N23" s="16"/>
      <c r="O23" s="35"/>
      <c r="P23" s="35"/>
      <c r="Q23" s="35"/>
      <c r="R23" s="35"/>
      <c r="S23" s="6"/>
      <c r="T23" s="6"/>
      <c r="U23" s="6"/>
      <c r="V23" s="16"/>
    </row>
    <row r="24" spans="1:22" ht="18" customHeight="1">
      <c r="A24" s="6"/>
      <c r="B24" s="95"/>
      <c r="C24" s="4"/>
      <c r="D24" s="4"/>
      <c r="E24" s="4"/>
      <c r="F24" s="5"/>
      <c r="G24" s="5"/>
      <c r="H24" s="5"/>
      <c r="I24" s="105"/>
      <c r="J24" s="104"/>
      <c r="K24" s="94"/>
      <c r="L24" s="94"/>
      <c r="M24" s="94"/>
      <c r="N24" s="16"/>
      <c r="O24" s="35"/>
      <c r="P24" s="35"/>
      <c r="Q24" s="35"/>
      <c r="R24" s="35"/>
      <c r="S24" s="6"/>
      <c r="T24" s="6"/>
      <c r="U24" s="6"/>
      <c r="V24" s="20"/>
    </row>
    <row r="25" spans="1:22" ht="18" customHeight="1">
      <c r="A25" s="6"/>
      <c r="B25" s="95"/>
      <c r="C25" s="4"/>
      <c r="D25" s="4"/>
      <c r="E25" s="4"/>
      <c r="F25" s="5"/>
      <c r="G25" s="5"/>
      <c r="H25" s="5"/>
      <c r="I25" s="105"/>
      <c r="J25" s="104"/>
      <c r="K25" s="94"/>
      <c r="L25" s="94"/>
      <c r="M25" s="94"/>
      <c r="N25" s="16"/>
      <c r="O25" s="35"/>
      <c r="P25" s="35"/>
      <c r="Q25" s="35"/>
      <c r="R25" s="35"/>
      <c r="S25" s="6"/>
      <c r="T25" s="6"/>
      <c r="U25" s="6"/>
      <c r="V25" s="20"/>
    </row>
    <row r="26" spans="1:22" ht="18" customHeight="1">
      <c r="A26" s="6"/>
      <c r="B26" s="91"/>
      <c r="C26" s="5"/>
      <c r="D26" s="4"/>
      <c r="E26" s="4"/>
      <c r="F26" s="4"/>
      <c r="G26" s="4"/>
      <c r="H26" s="7"/>
      <c r="I26" s="94"/>
      <c r="J26" s="94"/>
      <c r="K26" s="94"/>
      <c r="L26" s="94"/>
      <c r="M26" s="94"/>
      <c r="N26" s="17"/>
      <c r="O26" s="6"/>
      <c r="P26" s="6"/>
      <c r="Q26" s="6"/>
      <c r="R26" s="6"/>
      <c r="S26" s="6"/>
      <c r="T26" s="6"/>
      <c r="U26" s="20"/>
      <c r="V26" s="20"/>
    </row>
    <row r="27" spans="1:22" ht="18" customHeight="1">
      <c r="A27" s="14"/>
      <c r="B27" s="89"/>
      <c r="C27" s="5"/>
      <c r="D27" s="4"/>
      <c r="E27" s="4"/>
      <c r="F27" s="4"/>
      <c r="G27" s="4"/>
      <c r="H27" s="31"/>
      <c r="I27" s="34"/>
      <c r="J27" s="31"/>
      <c r="K27" s="31"/>
      <c r="L27" s="31"/>
      <c r="M27" s="34"/>
      <c r="N27" s="31"/>
      <c r="O27" s="31"/>
      <c r="P27" s="31"/>
      <c r="Q27" s="31"/>
      <c r="R27" s="31"/>
      <c r="S27" s="31"/>
      <c r="T27" s="34"/>
      <c r="U27" s="16"/>
      <c r="V27" s="16"/>
    </row>
    <row r="28" spans="1:22" ht="18" customHeight="1">
      <c r="A28" s="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24"/>
    </row>
    <row r="29" spans="1:22" ht="18" customHeight="1">
      <c r="A29" s="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24"/>
    </row>
    <row r="30" spans="1:22" ht="18" customHeight="1">
      <c r="A30" s="6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25"/>
    </row>
    <row r="31" spans="1:22" ht="18" customHeight="1">
      <c r="A31" s="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52"/>
      <c r="Q31" s="52"/>
      <c r="R31" s="52"/>
      <c r="S31" s="52"/>
      <c r="T31" s="52"/>
      <c r="U31" s="25"/>
      <c r="V31" s="25"/>
    </row>
    <row r="32" spans="1:22" ht="18" customHeight="1">
      <c r="A32" s="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35"/>
      <c r="Q32" s="35"/>
      <c r="R32" s="35"/>
      <c r="S32" s="35"/>
      <c r="T32" s="6"/>
      <c r="U32" s="16"/>
      <c r="V32" s="16"/>
    </row>
    <row r="33" spans="1:22" ht="18" customHeight="1">
      <c r="A33" s="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35"/>
      <c r="Q33" s="35"/>
      <c r="R33" s="35"/>
      <c r="S33" s="35"/>
      <c r="T33" s="6"/>
      <c r="U33" s="16"/>
      <c r="V33" s="16"/>
    </row>
    <row r="34" spans="1:22" ht="18" customHeight="1">
      <c r="A34" s="6"/>
      <c r="B34" s="36"/>
      <c r="C34" s="140"/>
      <c r="D34" s="140"/>
      <c r="E34" s="140"/>
      <c r="F34" s="140"/>
      <c r="G34" s="140"/>
      <c r="H34" s="140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6"/>
      <c r="U34" s="16"/>
      <c r="V34" s="16"/>
    </row>
    <row r="35" spans="1:22" ht="18" customHeight="1">
      <c r="A35" s="6"/>
      <c r="B35" s="89"/>
      <c r="C35" s="106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14"/>
      <c r="U35" s="16"/>
      <c r="V35" s="16"/>
    </row>
    <row r="36" spans="1:22" ht="18" customHeight="1">
      <c r="A36" s="6"/>
      <c r="B36" s="93"/>
      <c r="C36" s="9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14"/>
      <c r="T36" s="14"/>
      <c r="U36" s="16"/>
      <c r="V36" s="16"/>
    </row>
    <row r="37" spans="1:22" ht="18" customHeight="1">
      <c r="A37" s="6"/>
      <c r="B37" s="107"/>
      <c r="C37" s="139"/>
      <c r="D37" s="140"/>
      <c r="E37" s="140"/>
      <c r="F37" s="140"/>
      <c r="G37" s="140"/>
      <c r="H37" s="140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14"/>
      <c r="T37" s="14"/>
      <c r="U37" s="16"/>
      <c r="V37" s="16"/>
    </row>
    <row r="38" spans="1:22" ht="18" customHeight="1">
      <c r="A38" s="6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6"/>
      <c r="V38" s="16"/>
    </row>
    <row r="39" spans="1:22" ht="18" customHeight="1">
      <c r="A39" s="6"/>
      <c r="B39" s="89"/>
      <c r="C39" s="20"/>
      <c r="D39" s="20"/>
      <c r="E39" s="20"/>
      <c r="F39" s="294"/>
      <c r="G39" s="294"/>
      <c r="H39" s="294"/>
      <c r="I39" s="294"/>
      <c r="J39" s="108"/>
      <c r="K39" s="20"/>
      <c r="L39" s="295"/>
      <c r="M39" s="295"/>
      <c r="N39" s="295"/>
      <c r="O39" s="295"/>
      <c r="P39" s="38"/>
      <c r="Q39" s="38"/>
      <c r="R39" s="38"/>
      <c r="S39" s="38"/>
      <c r="T39" s="38"/>
      <c r="U39" s="16"/>
      <c r="V39" s="16"/>
    </row>
    <row r="40" spans="1:22" ht="18" customHeight="1">
      <c r="A40" s="26"/>
      <c r="B40" s="20"/>
      <c r="C40" s="20"/>
      <c r="D40" s="20"/>
      <c r="E40" s="20"/>
      <c r="F40" s="93"/>
      <c r="G40" s="93"/>
      <c r="H40" s="93"/>
      <c r="I40" s="139"/>
      <c r="J40" s="14"/>
      <c r="K40" s="20"/>
      <c r="L40" s="14"/>
      <c r="M40" s="14"/>
      <c r="N40" s="27"/>
      <c r="O40" s="28"/>
      <c r="P40" s="139"/>
      <c r="Q40" s="139"/>
      <c r="R40" s="139"/>
      <c r="S40" s="139"/>
      <c r="T40" s="139"/>
      <c r="U40" s="29"/>
      <c r="V40" s="29"/>
    </row>
    <row r="41" spans="1:22" ht="18" customHeight="1">
      <c r="A41" s="6"/>
      <c r="B41" s="89"/>
      <c r="C41" s="4"/>
      <c r="D41" s="4"/>
      <c r="E41" s="20"/>
      <c r="F41" s="93"/>
      <c r="G41" s="109"/>
      <c r="H41" s="109"/>
      <c r="I41" s="109"/>
      <c r="J41" s="20"/>
      <c r="K41" s="20"/>
      <c r="L41" s="14"/>
      <c r="M41" s="14"/>
      <c r="N41" s="14"/>
      <c r="O41" s="14"/>
      <c r="P41" s="287"/>
      <c r="Q41" s="287"/>
      <c r="R41" s="287"/>
      <c r="S41" s="287"/>
      <c r="T41" s="287"/>
      <c r="U41" s="29"/>
      <c r="V41" s="29"/>
    </row>
    <row r="42" spans="1:22" ht="16.5" customHeight="1">
      <c r="A42" s="6"/>
      <c r="B42" s="16"/>
      <c r="C42" s="16"/>
      <c r="D42" s="288"/>
      <c r="E42" s="288"/>
      <c r="F42" s="288"/>
      <c r="G42" s="288"/>
      <c r="H42" s="288"/>
      <c r="I42" s="16"/>
      <c r="J42" s="16"/>
      <c r="K42" s="14"/>
      <c r="L42" s="6"/>
      <c r="M42" s="6"/>
      <c r="N42" s="53"/>
      <c r="O42" s="53"/>
      <c r="P42" s="53"/>
      <c r="Q42" s="53"/>
      <c r="R42" s="53"/>
      <c r="S42" s="4"/>
      <c r="T42" s="29"/>
      <c r="U42" s="29"/>
      <c r="V42" s="29"/>
    </row>
    <row r="43" spans="1:22" ht="15">
      <c r="A43" s="266"/>
      <c r="B43" s="266"/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266"/>
      <c r="Q43" s="266"/>
      <c r="R43" s="266"/>
      <c r="S43" s="266"/>
      <c r="T43" s="266"/>
      <c r="U43" s="50"/>
      <c r="V43" s="16"/>
    </row>
  </sheetData>
  <mergeCells count="23">
    <mergeCell ref="R12:U12"/>
    <mergeCell ref="P41:T41"/>
    <mergeCell ref="D42:H42"/>
    <mergeCell ref="A43:T43"/>
    <mergeCell ref="A12:F12"/>
    <mergeCell ref="A13:F13"/>
    <mergeCell ref="R13:U13"/>
    <mergeCell ref="F39:I39"/>
    <mergeCell ref="L39:O39"/>
    <mergeCell ref="G12:J12"/>
    <mergeCell ref="G13:J13"/>
    <mergeCell ref="K12:M12"/>
    <mergeCell ref="N12:Q12"/>
    <mergeCell ref="K13:M13"/>
    <mergeCell ref="N13:Q13"/>
    <mergeCell ref="A3:U3"/>
    <mergeCell ref="S5:U5"/>
    <mergeCell ref="G8:P9"/>
    <mergeCell ref="A11:F11"/>
    <mergeCell ref="K11:M11"/>
    <mergeCell ref="N11:Q11"/>
    <mergeCell ref="R11:U11"/>
    <mergeCell ref="G11:J11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242"/>
  <sheetViews>
    <sheetView view="pageBreakPreview" zoomScaleNormal="100" zoomScaleSheetLayoutView="100" workbookViewId="0">
      <selection activeCell="O15" sqref="O15:Q15"/>
    </sheetView>
  </sheetViews>
  <sheetFormatPr defaultRowHeight="15"/>
  <cols>
    <col min="1" max="1" width="4.140625" customWidth="1"/>
    <col min="2" max="116" width="4.42578125" customWidth="1"/>
    <col min="257" max="257" width="4.140625" customWidth="1"/>
    <col min="258" max="372" width="4.42578125" customWidth="1"/>
    <col min="513" max="513" width="4.140625" customWidth="1"/>
    <col min="514" max="628" width="4.42578125" customWidth="1"/>
    <col min="769" max="769" width="4.140625" customWidth="1"/>
    <col min="770" max="884" width="4.42578125" customWidth="1"/>
    <col min="1025" max="1025" width="4.140625" customWidth="1"/>
    <col min="1026" max="1140" width="4.42578125" customWidth="1"/>
    <col min="1281" max="1281" width="4.140625" customWidth="1"/>
    <col min="1282" max="1396" width="4.42578125" customWidth="1"/>
    <col min="1537" max="1537" width="4.140625" customWidth="1"/>
    <col min="1538" max="1652" width="4.42578125" customWidth="1"/>
    <col min="1793" max="1793" width="4.140625" customWidth="1"/>
    <col min="1794" max="1908" width="4.42578125" customWidth="1"/>
    <col min="2049" max="2049" width="4.140625" customWidth="1"/>
    <col min="2050" max="2164" width="4.42578125" customWidth="1"/>
    <col min="2305" max="2305" width="4.140625" customWidth="1"/>
    <col min="2306" max="2420" width="4.42578125" customWidth="1"/>
    <col min="2561" max="2561" width="4.140625" customWidth="1"/>
    <col min="2562" max="2676" width="4.42578125" customWidth="1"/>
    <col min="2817" max="2817" width="4.140625" customWidth="1"/>
    <col min="2818" max="2932" width="4.42578125" customWidth="1"/>
    <col min="3073" max="3073" width="4.140625" customWidth="1"/>
    <col min="3074" max="3188" width="4.42578125" customWidth="1"/>
    <col min="3329" max="3329" width="4.140625" customWidth="1"/>
    <col min="3330" max="3444" width="4.42578125" customWidth="1"/>
    <col min="3585" max="3585" width="4.140625" customWidth="1"/>
    <col min="3586" max="3700" width="4.42578125" customWidth="1"/>
    <col min="3841" max="3841" width="4.140625" customWidth="1"/>
    <col min="3842" max="3956" width="4.42578125" customWidth="1"/>
    <col min="4097" max="4097" width="4.140625" customWidth="1"/>
    <col min="4098" max="4212" width="4.42578125" customWidth="1"/>
    <col min="4353" max="4353" width="4.140625" customWidth="1"/>
    <col min="4354" max="4468" width="4.42578125" customWidth="1"/>
    <col min="4609" max="4609" width="4.140625" customWidth="1"/>
    <col min="4610" max="4724" width="4.42578125" customWidth="1"/>
    <col min="4865" max="4865" width="4.140625" customWidth="1"/>
    <col min="4866" max="4980" width="4.42578125" customWidth="1"/>
    <col min="5121" max="5121" width="4.140625" customWidth="1"/>
    <col min="5122" max="5236" width="4.42578125" customWidth="1"/>
    <col min="5377" max="5377" width="4.140625" customWidth="1"/>
    <col min="5378" max="5492" width="4.42578125" customWidth="1"/>
    <col min="5633" max="5633" width="4.140625" customWidth="1"/>
    <col min="5634" max="5748" width="4.42578125" customWidth="1"/>
    <col min="5889" max="5889" width="4.140625" customWidth="1"/>
    <col min="5890" max="6004" width="4.42578125" customWidth="1"/>
    <col min="6145" max="6145" width="4.140625" customWidth="1"/>
    <col min="6146" max="6260" width="4.42578125" customWidth="1"/>
    <col min="6401" max="6401" width="4.140625" customWidth="1"/>
    <col min="6402" max="6516" width="4.42578125" customWidth="1"/>
    <col min="6657" max="6657" width="4.140625" customWidth="1"/>
    <col min="6658" max="6772" width="4.42578125" customWidth="1"/>
    <col min="6913" max="6913" width="4.140625" customWidth="1"/>
    <col min="6914" max="7028" width="4.42578125" customWidth="1"/>
    <col min="7169" max="7169" width="4.140625" customWidth="1"/>
    <col min="7170" max="7284" width="4.42578125" customWidth="1"/>
    <col min="7425" max="7425" width="4.140625" customWidth="1"/>
    <col min="7426" max="7540" width="4.42578125" customWidth="1"/>
    <col min="7681" max="7681" width="4.140625" customWidth="1"/>
    <col min="7682" max="7796" width="4.42578125" customWidth="1"/>
    <col min="7937" max="7937" width="4.140625" customWidth="1"/>
    <col min="7938" max="8052" width="4.42578125" customWidth="1"/>
    <col min="8193" max="8193" width="4.140625" customWidth="1"/>
    <col min="8194" max="8308" width="4.42578125" customWidth="1"/>
    <col min="8449" max="8449" width="4.140625" customWidth="1"/>
    <col min="8450" max="8564" width="4.42578125" customWidth="1"/>
    <col min="8705" max="8705" width="4.140625" customWidth="1"/>
    <col min="8706" max="8820" width="4.42578125" customWidth="1"/>
    <col min="8961" max="8961" width="4.140625" customWidth="1"/>
    <col min="8962" max="9076" width="4.42578125" customWidth="1"/>
    <col min="9217" max="9217" width="4.140625" customWidth="1"/>
    <col min="9218" max="9332" width="4.42578125" customWidth="1"/>
    <col min="9473" max="9473" width="4.140625" customWidth="1"/>
    <col min="9474" max="9588" width="4.42578125" customWidth="1"/>
    <col min="9729" max="9729" width="4.140625" customWidth="1"/>
    <col min="9730" max="9844" width="4.42578125" customWidth="1"/>
    <col min="9985" max="9985" width="4.140625" customWidth="1"/>
    <col min="9986" max="10100" width="4.42578125" customWidth="1"/>
    <col min="10241" max="10241" width="4.140625" customWidth="1"/>
    <col min="10242" max="10356" width="4.42578125" customWidth="1"/>
    <col min="10497" max="10497" width="4.140625" customWidth="1"/>
    <col min="10498" max="10612" width="4.42578125" customWidth="1"/>
    <col min="10753" max="10753" width="4.140625" customWidth="1"/>
    <col min="10754" max="10868" width="4.42578125" customWidth="1"/>
    <col min="11009" max="11009" width="4.140625" customWidth="1"/>
    <col min="11010" max="11124" width="4.42578125" customWidth="1"/>
    <col min="11265" max="11265" width="4.140625" customWidth="1"/>
    <col min="11266" max="11380" width="4.42578125" customWidth="1"/>
    <col min="11521" max="11521" width="4.140625" customWidth="1"/>
    <col min="11522" max="11636" width="4.42578125" customWidth="1"/>
    <col min="11777" max="11777" width="4.140625" customWidth="1"/>
    <col min="11778" max="11892" width="4.42578125" customWidth="1"/>
    <col min="12033" max="12033" width="4.140625" customWidth="1"/>
    <col min="12034" max="12148" width="4.42578125" customWidth="1"/>
    <col min="12289" max="12289" width="4.140625" customWidth="1"/>
    <col min="12290" max="12404" width="4.42578125" customWidth="1"/>
    <col min="12545" max="12545" width="4.140625" customWidth="1"/>
    <col min="12546" max="12660" width="4.42578125" customWidth="1"/>
    <col min="12801" max="12801" width="4.140625" customWidth="1"/>
    <col min="12802" max="12916" width="4.42578125" customWidth="1"/>
    <col min="13057" max="13057" width="4.140625" customWidth="1"/>
    <col min="13058" max="13172" width="4.42578125" customWidth="1"/>
    <col min="13313" max="13313" width="4.140625" customWidth="1"/>
    <col min="13314" max="13428" width="4.42578125" customWidth="1"/>
    <col min="13569" max="13569" width="4.140625" customWidth="1"/>
    <col min="13570" max="13684" width="4.42578125" customWidth="1"/>
    <col min="13825" max="13825" width="4.140625" customWidth="1"/>
    <col min="13826" max="13940" width="4.42578125" customWidth="1"/>
    <col min="14081" max="14081" width="4.140625" customWidth="1"/>
    <col min="14082" max="14196" width="4.42578125" customWidth="1"/>
    <col min="14337" max="14337" width="4.140625" customWidth="1"/>
    <col min="14338" max="14452" width="4.42578125" customWidth="1"/>
    <col min="14593" max="14593" width="4.140625" customWidth="1"/>
    <col min="14594" max="14708" width="4.42578125" customWidth="1"/>
    <col min="14849" max="14849" width="4.140625" customWidth="1"/>
    <col min="14850" max="14964" width="4.42578125" customWidth="1"/>
    <col min="15105" max="15105" width="4.140625" customWidth="1"/>
    <col min="15106" max="15220" width="4.42578125" customWidth="1"/>
    <col min="15361" max="15361" width="4.140625" customWidth="1"/>
    <col min="15362" max="15476" width="4.42578125" customWidth="1"/>
    <col min="15617" max="15617" width="4.140625" customWidth="1"/>
    <col min="15618" max="15732" width="4.42578125" customWidth="1"/>
    <col min="15873" max="15873" width="4.140625" customWidth="1"/>
    <col min="15874" max="15988" width="4.42578125" customWidth="1"/>
    <col min="16129" max="16129" width="4.140625" customWidth="1"/>
    <col min="16130" max="16244" width="4.42578125" customWidth="1"/>
  </cols>
  <sheetData>
    <row r="1" spans="1:23" ht="17.100000000000001" customHeight="1"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</row>
    <row r="2" spans="1:23" ht="17.100000000000001" customHeight="1"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</row>
    <row r="3" spans="1:23" ht="34.5" customHeight="1">
      <c r="A3" s="304" t="s">
        <v>29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</row>
    <row r="4" spans="1:23" ht="17.100000000000001" customHeight="1"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R4" s="224"/>
      <c r="S4" s="224"/>
      <c r="T4" s="224"/>
      <c r="U4" s="224"/>
      <c r="V4" s="224"/>
    </row>
    <row r="5" spans="1:23" ht="17.25" customHeight="1">
      <c r="A5" s="225"/>
      <c r="B5" s="226"/>
      <c r="C5" s="227" t="s">
        <v>32</v>
      </c>
      <c r="D5" s="227"/>
      <c r="E5" s="227"/>
      <c r="G5" s="228" t="str">
        <f>Report!H5</f>
        <v>SPR15120023-1</v>
      </c>
      <c r="I5" s="228"/>
      <c r="J5" s="228"/>
      <c r="K5" s="228"/>
      <c r="L5" s="228"/>
      <c r="M5" s="229"/>
      <c r="N5" s="229"/>
      <c r="O5" s="230"/>
      <c r="P5" s="231"/>
      <c r="Q5" s="232"/>
      <c r="T5" s="233" t="s">
        <v>46</v>
      </c>
      <c r="U5" s="234"/>
      <c r="V5" s="226"/>
      <c r="W5" s="225"/>
    </row>
    <row r="6" spans="1:23" ht="17.100000000000001" customHeight="1">
      <c r="A6" s="232"/>
      <c r="B6" s="230"/>
      <c r="C6" s="235"/>
      <c r="D6" s="235"/>
      <c r="E6" s="235"/>
      <c r="F6" s="229"/>
      <c r="G6" s="229"/>
      <c r="H6" s="229"/>
      <c r="I6" s="229"/>
      <c r="J6" s="229"/>
      <c r="K6" s="229"/>
      <c r="L6" s="229"/>
      <c r="M6" s="232"/>
      <c r="N6" s="232"/>
      <c r="O6" s="232"/>
      <c r="P6" s="232"/>
      <c r="Q6" s="232"/>
      <c r="R6" s="230"/>
      <c r="S6" s="230"/>
      <c r="T6" s="230"/>
      <c r="U6" s="230"/>
      <c r="V6" s="230"/>
      <c r="W6" s="232"/>
    </row>
    <row r="7" spans="1:23" ht="17.100000000000001" customHeight="1">
      <c r="A7" s="225"/>
      <c r="B7" s="236"/>
      <c r="C7" s="23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37"/>
      <c r="U7" s="237"/>
      <c r="V7" s="225"/>
    </row>
    <row r="8" spans="1:23" ht="21" customHeight="1">
      <c r="A8" s="232"/>
      <c r="B8" s="230"/>
      <c r="C8" s="256" t="s">
        <v>98</v>
      </c>
      <c r="D8" s="257"/>
      <c r="E8" s="258"/>
      <c r="F8" s="262" t="s">
        <v>131</v>
      </c>
      <c r="G8" s="263"/>
      <c r="H8" s="263"/>
      <c r="I8" s="262" t="s">
        <v>99</v>
      </c>
      <c r="J8" s="263"/>
      <c r="K8" s="263"/>
      <c r="L8" s="305" t="s">
        <v>128</v>
      </c>
      <c r="M8" s="306"/>
      <c r="N8" s="307"/>
      <c r="O8" s="311" t="s">
        <v>104</v>
      </c>
      <c r="P8" s="306"/>
      <c r="Q8" s="307"/>
      <c r="R8" s="305" t="s">
        <v>129</v>
      </c>
      <c r="S8" s="312"/>
      <c r="T8" s="312"/>
      <c r="U8" s="313"/>
    </row>
    <row r="9" spans="1:23" ht="21" customHeight="1">
      <c r="A9" s="232"/>
      <c r="B9" s="230"/>
      <c r="C9" s="259"/>
      <c r="D9" s="260"/>
      <c r="E9" s="261"/>
      <c r="F9" s="264"/>
      <c r="G9" s="265"/>
      <c r="H9" s="265"/>
      <c r="I9" s="264"/>
      <c r="J9" s="265"/>
      <c r="K9" s="265"/>
      <c r="L9" s="308"/>
      <c r="M9" s="309"/>
      <c r="N9" s="310"/>
      <c r="O9" s="308"/>
      <c r="P9" s="309"/>
      <c r="Q9" s="310"/>
      <c r="R9" s="314"/>
      <c r="S9" s="315"/>
      <c r="T9" s="315"/>
      <c r="U9" s="316"/>
    </row>
    <row r="10" spans="1:23" ht="23.1" customHeight="1">
      <c r="A10" s="225"/>
      <c r="B10" s="236"/>
      <c r="C10" s="255">
        <v>150</v>
      </c>
      <c r="D10" s="255"/>
      <c r="E10" s="255"/>
      <c r="F10" s="255" t="s">
        <v>132</v>
      </c>
      <c r="G10" s="255"/>
      <c r="H10" s="255"/>
      <c r="I10" s="333">
        <v>1</v>
      </c>
      <c r="J10" s="333"/>
      <c r="K10" s="333"/>
      <c r="L10" s="329">
        <f>'Data Record'!V31</f>
        <v>150.0001</v>
      </c>
      <c r="M10" s="329"/>
      <c r="N10" s="329"/>
      <c r="O10" s="329">
        <f>'Data Record'!Y31</f>
        <v>-1.0000000000331966E-4</v>
      </c>
      <c r="P10" s="329"/>
      <c r="Q10" s="329"/>
      <c r="R10" s="318">
        <f>'Uncertainty Budget'!V7</f>
        <v>9.4150121388569445</v>
      </c>
      <c r="S10" s="319"/>
      <c r="T10" s="319"/>
      <c r="U10" s="320"/>
    </row>
    <row r="11" spans="1:23" ht="23.1" customHeight="1">
      <c r="A11" s="225"/>
      <c r="B11" s="236"/>
      <c r="C11" s="255"/>
      <c r="D11" s="255"/>
      <c r="E11" s="255"/>
      <c r="F11" s="255"/>
      <c r="G11" s="255"/>
      <c r="H11" s="255"/>
      <c r="I11" s="328">
        <v>2</v>
      </c>
      <c r="J11" s="328"/>
      <c r="K11" s="328"/>
      <c r="L11" s="327">
        <f>'Data Record'!V32</f>
        <v>150</v>
      </c>
      <c r="M11" s="327"/>
      <c r="N11" s="327"/>
      <c r="O11" s="327">
        <f>'Data Record'!Y32</f>
        <v>0</v>
      </c>
      <c r="P11" s="327"/>
      <c r="Q11" s="327"/>
      <c r="R11" s="321"/>
      <c r="S11" s="322"/>
      <c r="T11" s="322"/>
      <c r="U11" s="323"/>
    </row>
    <row r="12" spans="1:23" ht="23.1" customHeight="1">
      <c r="A12" s="225"/>
      <c r="B12" s="236"/>
      <c r="C12" s="255"/>
      <c r="D12" s="255"/>
      <c r="E12" s="255"/>
      <c r="F12" s="255"/>
      <c r="G12" s="255"/>
      <c r="H12" s="255"/>
      <c r="I12" s="328">
        <v>3</v>
      </c>
      <c r="J12" s="328"/>
      <c r="K12" s="328"/>
      <c r="L12" s="327">
        <f>'Data Record'!V33</f>
        <v>149.99985000000001</v>
      </c>
      <c r="M12" s="327"/>
      <c r="N12" s="327"/>
      <c r="O12" s="327">
        <f>'Data Record'!Y33</f>
        <v>1.4999999999076863E-4</v>
      </c>
      <c r="P12" s="327"/>
      <c r="Q12" s="327"/>
      <c r="R12" s="321"/>
      <c r="S12" s="322"/>
      <c r="T12" s="322"/>
      <c r="U12" s="323"/>
    </row>
    <row r="13" spans="1:23" ht="23.1" customHeight="1">
      <c r="A13" s="225"/>
      <c r="B13" s="236"/>
      <c r="C13" s="255"/>
      <c r="D13" s="255"/>
      <c r="E13" s="255"/>
      <c r="F13" s="255"/>
      <c r="G13" s="255"/>
      <c r="H13" s="255"/>
      <c r="I13" s="317">
        <v>4</v>
      </c>
      <c r="J13" s="317"/>
      <c r="K13" s="317"/>
      <c r="L13" s="330">
        <f>'Data Record'!V34</f>
        <v>149.99995000000001</v>
      </c>
      <c r="M13" s="330"/>
      <c r="N13" s="330"/>
      <c r="O13" s="330">
        <f>'Data Record'!Y34</f>
        <v>4.9999999987448973E-5</v>
      </c>
      <c r="P13" s="330"/>
      <c r="Q13" s="330"/>
      <c r="R13" s="324"/>
      <c r="S13" s="325"/>
      <c r="T13" s="325"/>
      <c r="U13" s="326"/>
    </row>
    <row r="14" spans="1:23" ht="23.1" customHeight="1">
      <c r="A14" s="225"/>
      <c r="B14" s="236"/>
      <c r="C14" s="255">
        <v>150</v>
      </c>
      <c r="D14" s="255"/>
      <c r="E14" s="255"/>
      <c r="F14" s="255" t="s">
        <v>136</v>
      </c>
      <c r="G14" s="255"/>
      <c r="H14" s="255"/>
      <c r="I14" s="333">
        <v>1</v>
      </c>
      <c r="J14" s="333"/>
      <c r="K14" s="333"/>
      <c r="L14" s="329">
        <f>'Data Record'!V35</f>
        <v>150.0001</v>
      </c>
      <c r="M14" s="329"/>
      <c r="N14" s="329"/>
      <c r="O14" s="329">
        <f>'Data Record'!Y35</f>
        <v>-1.0000000000331966E-4</v>
      </c>
      <c r="P14" s="329"/>
      <c r="Q14" s="329"/>
      <c r="R14" s="318">
        <f>'Uncertainty Budget'!V8</f>
        <v>9.2018989774870317</v>
      </c>
      <c r="S14" s="319"/>
      <c r="T14" s="319"/>
      <c r="U14" s="320"/>
    </row>
    <row r="15" spans="1:23" ht="23.1" customHeight="1">
      <c r="A15" s="225"/>
      <c r="B15" s="236"/>
      <c r="C15" s="255"/>
      <c r="D15" s="255"/>
      <c r="E15" s="255"/>
      <c r="F15" s="255"/>
      <c r="G15" s="255"/>
      <c r="H15" s="255"/>
      <c r="I15" s="328">
        <v>2</v>
      </c>
      <c r="J15" s="328"/>
      <c r="K15" s="328"/>
      <c r="L15" s="327">
        <f>'Data Record'!V36</f>
        <v>150</v>
      </c>
      <c r="M15" s="327"/>
      <c r="N15" s="327"/>
      <c r="O15" s="327">
        <f>'Data Record'!Y36</f>
        <v>0</v>
      </c>
      <c r="P15" s="327"/>
      <c r="Q15" s="327"/>
      <c r="R15" s="321"/>
      <c r="S15" s="322"/>
      <c r="T15" s="322"/>
      <c r="U15" s="323"/>
    </row>
    <row r="16" spans="1:23" ht="23.1" customHeight="1">
      <c r="A16" s="225"/>
      <c r="B16" s="236"/>
      <c r="C16" s="255"/>
      <c r="D16" s="255"/>
      <c r="E16" s="255"/>
      <c r="F16" s="255"/>
      <c r="G16" s="255"/>
      <c r="H16" s="255"/>
      <c r="I16" s="328">
        <v>3</v>
      </c>
      <c r="J16" s="328"/>
      <c r="K16" s="328"/>
      <c r="L16" s="327">
        <f>'Data Record'!V37</f>
        <v>149.99985000000001</v>
      </c>
      <c r="M16" s="327"/>
      <c r="N16" s="327"/>
      <c r="O16" s="327">
        <f>'Data Record'!Y37</f>
        <v>1.4999999999076863E-4</v>
      </c>
      <c r="P16" s="327"/>
      <c r="Q16" s="327"/>
      <c r="R16" s="321"/>
      <c r="S16" s="322"/>
      <c r="T16" s="322"/>
      <c r="U16" s="323"/>
    </row>
    <row r="17" spans="1:29" ht="23.1" customHeight="1">
      <c r="A17" s="225"/>
      <c r="B17" s="236"/>
      <c r="C17" s="255"/>
      <c r="D17" s="255"/>
      <c r="E17" s="255"/>
      <c r="F17" s="255"/>
      <c r="G17" s="255"/>
      <c r="H17" s="255"/>
      <c r="I17" s="317">
        <v>4</v>
      </c>
      <c r="J17" s="317"/>
      <c r="K17" s="317"/>
      <c r="L17" s="330">
        <f>'Data Record'!V38</f>
        <v>149.99995000000001</v>
      </c>
      <c r="M17" s="330"/>
      <c r="N17" s="330"/>
      <c r="O17" s="330">
        <f>'Data Record'!Y38</f>
        <v>4.9999999987448973E-5</v>
      </c>
      <c r="P17" s="330"/>
      <c r="Q17" s="330"/>
      <c r="R17" s="324"/>
      <c r="S17" s="325"/>
      <c r="T17" s="325"/>
      <c r="U17" s="326"/>
    </row>
    <row r="18" spans="1:29" ht="23.1" customHeight="1">
      <c r="A18" s="225"/>
      <c r="B18" s="236"/>
      <c r="C18" s="255">
        <v>150</v>
      </c>
      <c r="D18" s="255"/>
      <c r="E18" s="255"/>
      <c r="F18" s="255" t="s">
        <v>102</v>
      </c>
      <c r="G18" s="255"/>
      <c r="H18" s="255"/>
      <c r="I18" s="333">
        <v>1</v>
      </c>
      <c r="J18" s="333"/>
      <c r="K18" s="333"/>
      <c r="L18" s="329">
        <f>'Data Record'!V39</f>
        <v>150.0001</v>
      </c>
      <c r="M18" s="329"/>
      <c r="N18" s="329"/>
      <c r="O18" s="329">
        <f>'Data Record'!Y39</f>
        <v>-1.0000000000331966E-4</v>
      </c>
      <c r="P18" s="329"/>
      <c r="Q18" s="329"/>
      <c r="R18" s="318">
        <f>'Uncertainty Budget'!V9</f>
        <v>9.2019782220945032</v>
      </c>
      <c r="S18" s="319"/>
      <c r="T18" s="319"/>
      <c r="U18" s="320"/>
    </row>
    <row r="19" spans="1:29" ht="23.1" customHeight="1">
      <c r="A19" s="225"/>
      <c r="B19" s="236"/>
      <c r="C19" s="255"/>
      <c r="D19" s="255"/>
      <c r="E19" s="255"/>
      <c r="F19" s="255"/>
      <c r="G19" s="255"/>
      <c r="H19" s="255"/>
      <c r="I19" s="328">
        <v>2</v>
      </c>
      <c r="J19" s="328"/>
      <c r="K19" s="328"/>
      <c r="L19" s="327">
        <f>'Data Record'!V40</f>
        <v>150</v>
      </c>
      <c r="M19" s="327"/>
      <c r="N19" s="327"/>
      <c r="O19" s="327">
        <f>'Data Record'!Y40</f>
        <v>0</v>
      </c>
      <c r="P19" s="327"/>
      <c r="Q19" s="327"/>
      <c r="R19" s="321"/>
      <c r="S19" s="322"/>
      <c r="T19" s="322"/>
      <c r="U19" s="323"/>
    </row>
    <row r="20" spans="1:29" ht="23.1" customHeight="1">
      <c r="A20" s="225"/>
      <c r="B20" s="236"/>
      <c r="C20" s="255"/>
      <c r="D20" s="255"/>
      <c r="E20" s="255"/>
      <c r="F20" s="255"/>
      <c r="G20" s="255"/>
      <c r="H20" s="255"/>
      <c r="I20" s="328">
        <v>3</v>
      </c>
      <c r="J20" s="328"/>
      <c r="K20" s="328"/>
      <c r="L20" s="327">
        <f>'Data Record'!V41</f>
        <v>149.99985000000001</v>
      </c>
      <c r="M20" s="327"/>
      <c r="N20" s="327"/>
      <c r="O20" s="327">
        <f>'Data Record'!Y41</f>
        <v>1.4999999999076863E-4</v>
      </c>
      <c r="P20" s="327"/>
      <c r="Q20" s="327"/>
      <c r="R20" s="321"/>
      <c r="S20" s="322"/>
      <c r="T20" s="322"/>
      <c r="U20" s="323"/>
    </row>
    <row r="21" spans="1:29" ht="23.1" customHeight="1">
      <c r="A21" s="225"/>
      <c r="B21" s="236"/>
      <c r="C21" s="255"/>
      <c r="D21" s="255"/>
      <c r="E21" s="255"/>
      <c r="F21" s="255"/>
      <c r="G21" s="255"/>
      <c r="H21" s="255"/>
      <c r="I21" s="317">
        <v>4</v>
      </c>
      <c r="J21" s="317"/>
      <c r="K21" s="317"/>
      <c r="L21" s="330">
        <f>'Data Record'!V42</f>
        <v>149.9999</v>
      </c>
      <c r="M21" s="330"/>
      <c r="N21" s="330"/>
      <c r="O21" s="330">
        <f>'Data Record'!Y42</f>
        <v>1.0000000000331966E-4</v>
      </c>
      <c r="P21" s="330"/>
      <c r="Q21" s="330"/>
      <c r="R21" s="324"/>
      <c r="S21" s="325"/>
      <c r="T21" s="325"/>
      <c r="U21" s="326"/>
    </row>
    <row r="22" spans="1:29" ht="23.1" customHeight="1">
      <c r="A22" s="225"/>
      <c r="B22" s="236"/>
      <c r="C22" s="226"/>
      <c r="F22" s="245"/>
      <c r="G22" s="245"/>
      <c r="H22" s="245"/>
      <c r="S22" s="237"/>
      <c r="T22" s="331"/>
      <c r="U22" s="331"/>
      <c r="V22" s="331"/>
      <c r="W22" s="331"/>
      <c r="X22" s="331"/>
      <c r="Y22" s="331"/>
      <c r="Z22" s="322"/>
      <c r="AA22" s="322"/>
      <c r="AB22" s="322"/>
      <c r="AC22" s="322"/>
    </row>
    <row r="23" spans="1:29" ht="23.1" customHeight="1">
      <c r="A23" s="225"/>
      <c r="B23" s="236"/>
      <c r="D23" s="240" t="s">
        <v>133</v>
      </c>
      <c r="G23" s="238"/>
      <c r="H23" s="238"/>
      <c r="I23" s="238"/>
      <c r="J23" s="239"/>
      <c r="K23" s="239"/>
      <c r="L23" s="239"/>
      <c r="M23" s="239"/>
      <c r="N23" s="239"/>
      <c r="O23" s="239"/>
      <c r="P23" s="331">
        <f>'Data Record'!Z16</f>
        <v>1.4999999999999999E-4</v>
      </c>
      <c r="Q23" s="331"/>
      <c r="R23" s="241" t="s">
        <v>56</v>
      </c>
      <c r="S23" s="237"/>
      <c r="T23" s="237"/>
      <c r="U23" s="225"/>
      <c r="V23" s="225"/>
    </row>
    <row r="24" spans="1:29" ht="23.1" customHeight="1">
      <c r="A24" s="225"/>
      <c r="B24" s="236"/>
      <c r="D24" s="240" t="s">
        <v>134</v>
      </c>
      <c r="G24" s="238"/>
      <c r="H24" s="238"/>
      <c r="I24" s="238"/>
      <c r="J24" s="239"/>
      <c r="K24" s="239"/>
      <c r="L24" s="239"/>
      <c r="M24" s="239"/>
      <c r="N24" s="239"/>
      <c r="O24" s="239"/>
      <c r="P24" s="331">
        <f>'Data Record'!Z20</f>
        <v>1.4999999999999999E-4</v>
      </c>
      <c r="Q24" s="331"/>
      <c r="R24" s="241" t="s">
        <v>56</v>
      </c>
      <c r="S24" s="237"/>
      <c r="T24" s="237"/>
      <c r="U24" s="225"/>
      <c r="V24" s="225"/>
    </row>
    <row r="25" spans="1:29" ht="23.1" customHeight="1">
      <c r="A25" s="225"/>
      <c r="B25" s="236"/>
      <c r="D25" s="240" t="s">
        <v>135</v>
      </c>
      <c r="G25" s="238"/>
      <c r="H25" s="238"/>
      <c r="I25" s="238"/>
      <c r="J25" s="239"/>
      <c r="K25" s="239"/>
      <c r="L25" s="239"/>
      <c r="M25" s="239"/>
      <c r="N25" s="239"/>
      <c r="O25" s="239"/>
      <c r="P25" s="331">
        <f>'Data Record'!Z24</f>
        <v>1.4999999999999999E-4</v>
      </c>
      <c r="Q25" s="331"/>
      <c r="R25" s="241" t="s">
        <v>56</v>
      </c>
      <c r="S25" s="237"/>
      <c r="T25" s="237"/>
      <c r="U25" s="225"/>
      <c r="V25" s="225"/>
    </row>
    <row r="26" spans="1:29" ht="15" customHeight="1">
      <c r="A26" s="225"/>
      <c r="B26" s="236"/>
      <c r="P26" s="239"/>
      <c r="Q26" s="226"/>
      <c r="R26" s="226"/>
      <c r="S26" s="237"/>
      <c r="T26" s="237"/>
      <c r="U26" s="225"/>
      <c r="V26" s="225"/>
    </row>
    <row r="27" spans="1:29" ht="21" customHeight="1">
      <c r="A27" s="232"/>
      <c r="B27" s="45"/>
      <c r="D27" s="49" t="s">
        <v>11</v>
      </c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45"/>
      <c r="V27" s="45"/>
      <c r="W27" s="232"/>
    </row>
    <row r="28" spans="1:29" ht="21" customHeight="1">
      <c r="A28" s="232"/>
      <c r="B28" s="45"/>
      <c r="C28" s="46" t="s">
        <v>12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5"/>
      <c r="V28" s="45"/>
      <c r="W28" s="232"/>
    </row>
    <row r="29" spans="1:29" ht="21" customHeight="1">
      <c r="A29" s="46" t="s">
        <v>130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5"/>
      <c r="V29" s="45"/>
      <c r="W29" s="232"/>
    </row>
    <row r="30" spans="1:29" ht="21" customHeight="1">
      <c r="A30" s="332" t="s">
        <v>10</v>
      </c>
      <c r="B30" s="332"/>
      <c r="C30" s="332"/>
      <c r="D30" s="332"/>
      <c r="E30" s="332"/>
      <c r="F30" s="332"/>
      <c r="G30" s="332"/>
      <c r="H30" s="332"/>
      <c r="I30" s="332"/>
      <c r="J30" s="332"/>
      <c r="K30" s="332"/>
      <c r="L30" s="332"/>
      <c r="M30" s="332"/>
      <c r="N30" s="332"/>
      <c r="O30" s="332"/>
      <c r="P30" s="332"/>
      <c r="Q30" s="332"/>
      <c r="R30" s="332"/>
      <c r="S30" s="332"/>
      <c r="T30" s="332"/>
      <c r="U30" s="332"/>
      <c r="V30" s="332"/>
      <c r="W30" s="232"/>
    </row>
    <row r="31" spans="1:29" ht="17.100000000000001" customHeight="1">
      <c r="V31" s="243"/>
      <c r="W31" s="225"/>
    </row>
    <row r="32" spans="1:29" ht="17.100000000000001" customHeight="1">
      <c r="A32" s="225"/>
      <c r="B32" s="225"/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</row>
    <row r="33" spans="1:23" ht="17.100000000000001" customHeight="1">
      <c r="A33" s="244"/>
      <c r="B33" s="244"/>
      <c r="C33" s="244"/>
      <c r="D33" s="244"/>
      <c r="E33" s="244"/>
      <c r="F33" s="244"/>
      <c r="G33" s="244"/>
      <c r="H33" s="244"/>
      <c r="I33" s="244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3"/>
      <c r="W33" s="225"/>
    </row>
    <row r="34" spans="1:23" ht="17.100000000000001" customHeight="1">
      <c r="A34" s="225"/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</row>
    <row r="35" spans="1:23" ht="17.100000000000001" customHeight="1">
      <c r="A35" s="225"/>
      <c r="B35" s="225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</row>
    <row r="36" spans="1:23" ht="17.100000000000001" customHeight="1">
      <c r="A36" s="225"/>
      <c r="B36" s="225"/>
      <c r="C36" s="225"/>
      <c r="D36" s="225"/>
      <c r="E36" s="225"/>
      <c r="F36" s="225"/>
      <c r="G36" s="225"/>
      <c r="H36" s="225"/>
      <c r="I36" s="225"/>
      <c r="J36" s="225"/>
      <c r="K36" s="225"/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5"/>
    </row>
    <row r="37" spans="1:23" ht="17.100000000000001" customHeight="1">
      <c r="A37" s="225"/>
      <c r="B37" s="225"/>
      <c r="C37" s="225"/>
      <c r="D37" s="225"/>
      <c r="E37" s="225"/>
      <c r="F37" s="225"/>
      <c r="G37" s="225"/>
      <c r="H37" s="225"/>
      <c r="I37" s="225"/>
      <c r="J37" s="225"/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</row>
    <row r="38" spans="1:23" ht="17.100000000000001" customHeight="1">
      <c r="A38" s="225"/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</row>
    <row r="39" spans="1:23" ht="17.100000000000001" customHeight="1">
      <c r="A39" s="225"/>
      <c r="B39" s="225"/>
      <c r="C39" s="225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5"/>
    </row>
    <row r="40" spans="1:23" ht="17.100000000000001" customHeight="1">
      <c r="A40" s="225"/>
      <c r="B40" s="225"/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</row>
    <row r="41" spans="1:23" ht="17.100000000000001" customHeight="1">
      <c r="A41" s="225"/>
      <c r="B41" s="225"/>
      <c r="C41" s="225"/>
      <c r="D41" s="225"/>
      <c r="E41" s="225"/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</row>
    <row r="42" spans="1:23" ht="17.100000000000001" customHeight="1">
      <c r="A42" s="225"/>
      <c r="B42" s="225"/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</row>
    <row r="43" spans="1:23" ht="17.100000000000001" customHeight="1">
      <c r="A43" s="225"/>
      <c r="B43" s="225"/>
      <c r="C43" s="225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5"/>
    </row>
    <row r="44" spans="1:23" ht="17.100000000000001" customHeight="1">
      <c r="A44" s="225"/>
      <c r="B44" s="225"/>
      <c r="C44" s="225"/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25"/>
      <c r="O44" s="225"/>
      <c r="P44" s="225"/>
      <c r="Q44" s="225"/>
      <c r="R44" s="225"/>
      <c r="S44" s="225"/>
      <c r="T44" s="225"/>
      <c r="U44" s="225"/>
      <c r="V44" s="225"/>
      <c r="W44" s="225"/>
    </row>
    <row r="45" spans="1:23" ht="17.100000000000001" customHeight="1">
      <c r="A45" s="225"/>
      <c r="B45" s="225"/>
      <c r="C45" s="225"/>
      <c r="D45" s="225"/>
      <c r="E45" s="225"/>
      <c r="F45" s="225"/>
      <c r="G45" s="225"/>
      <c r="H45" s="225"/>
      <c r="I45" s="225"/>
      <c r="J45" s="225"/>
      <c r="K45" s="225"/>
      <c r="L45" s="225"/>
      <c r="M45" s="225"/>
      <c r="N45" s="225"/>
      <c r="O45" s="225"/>
      <c r="P45" s="225"/>
      <c r="Q45" s="225"/>
      <c r="R45" s="225"/>
      <c r="S45" s="225"/>
      <c r="T45" s="225"/>
      <c r="U45" s="225"/>
      <c r="V45" s="225"/>
      <c r="W45" s="225"/>
    </row>
    <row r="46" spans="1:23" ht="17.100000000000001" customHeight="1">
      <c r="A46" s="225"/>
      <c r="B46" s="225"/>
      <c r="C46" s="225"/>
      <c r="D46" s="225"/>
      <c r="E46" s="225"/>
      <c r="F46" s="225"/>
      <c r="G46" s="225"/>
      <c r="H46" s="225"/>
      <c r="I46" s="225"/>
      <c r="J46" s="225"/>
      <c r="K46" s="225"/>
      <c r="L46" s="225"/>
      <c r="M46" s="225"/>
      <c r="N46" s="225"/>
      <c r="O46" s="225"/>
      <c r="P46" s="225"/>
      <c r="Q46" s="225"/>
      <c r="R46" s="225"/>
      <c r="S46" s="225"/>
      <c r="T46" s="225"/>
      <c r="U46" s="225"/>
      <c r="V46" s="225"/>
      <c r="W46" s="225"/>
    </row>
    <row r="47" spans="1:23" ht="17.100000000000001" customHeight="1">
      <c r="A47" s="225"/>
      <c r="B47" s="225"/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</row>
    <row r="48" spans="1:23" ht="17.100000000000001" customHeight="1">
      <c r="A48" s="225"/>
      <c r="B48" s="225"/>
      <c r="C48" s="225"/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</row>
    <row r="49" spans="1:23" ht="17.100000000000001" customHeight="1">
      <c r="A49" s="225"/>
      <c r="B49" s="225"/>
      <c r="C49" s="225"/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</row>
    <row r="50" spans="1:23" ht="17.100000000000001" customHeight="1">
      <c r="A50" s="225"/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25"/>
    </row>
    <row r="51" spans="1:23" ht="17.100000000000001" customHeight="1">
      <c r="A51" s="225"/>
      <c r="B51" s="225"/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25"/>
      <c r="P51" s="225"/>
      <c r="Q51" s="225"/>
      <c r="R51" s="225"/>
      <c r="S51" s="225"/>
      <c r="T51" s="225"/>
      <c r="U51" s="225"/>
      <c r="V51" s="225"/>
      <c r="W51" s="225"/>
    </row>
    <row r="52" spans="1:23" ht="17.100000000000001" customHeight="1">
      <c r="A52" s="225"/>
      <c r="B52" s="225"/>
      <c r="C52" s="225"/>
      <c r="D52" s="225"/>
      <c r="E52" s="225"/>
      <c r="F52" s="225"/>
      <c r="G52" s="225"/>
      <c r="H52" s="225"/>
      <c r="I52" s="225"/>
      <c r="J52" s="225"/>
      <c r="K52" s="225"/>
      <c r="L52" s="225"/>
      <c r="M52" s="225"/>
      <c r="N52" s="225"/>
      <c r="O52" s="225"/>
      <c r="P52" s="225"/>
      <c r="Q52" s="225"/>
      <c r="R52" s="225"/>
      <c r="S52" s="225"/>
      <c r="T52" s="225"/>
      <c r="U52" s="225"/>
      <c r="V52" s="225"/>
      <c r="W52" s="225"/>
    </row>
    <row r="53" spans="1:23" ht="17.100000000000001" customHeight="1">
      <c r="A53" s="225"/>
      <c r="B53" s="225"/>
      <c r="C53" s="225"/>
      <c r="D53" s="225"/>
      <c r="E53" s="225"/>
      <c r="F53" s="225"/>
      <c r="G53" s="225"/>
      <c r="H53" s="225"/>
      <c r="I53" s="225"/>
      <c r="J53" s="225"/>
      <c r="K53" s="225"/>
      <c r="L53" s="225"/>
      <c r="M53" s="225"/>
      <c r="N53" s="225"/>
      <c r="O53" s="225"/>
      <c r="P53" s="225"/>
      <c r="Q53" s="225"/>
      <c r="R53" s="225"/>
      <c r="S53" s="225"/>
      <c r="T53" s="225"/>
      <c r="U53" s="225"/>
      <c r="V53" s="225"/>
      <c r="W53" s="225"/>
    </row>
    <row r="54" spans="1:23" ht="17.100000000000001" customHeight="1">
      <c r="A54" s="225"/>
      <c r="B54" s="225"/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25"/>
      <c r="R54" s="225"/>
      <c r="S54" s="225"/>
      <c r="T54" s="225"/>
      <c r="U54" s="225"/>
      <c r="V54" s="225"/>
      <c r="W54" s="225"/>
    </row>
    <row r="55" spans="1:23" ht="17.100000000000001" customHeight="1">
      <c r="A55" s="225"/>
      <c r="B55" s="225"/>
      <c r="C55" s="225"/>
      <c r="D55" s="225"/>
      <c r="E55" s="225"/>
      <c r="F55" s="225"/>
      <c r="G55" s="225"/>
      <c r="H55" s="225"/>
      <c r="I55" s="225"/>
      <c r="J55" s="225"/>
      <c r="K55" s="225"/>
      <c r="L55" s="225"/>
      <c r="M55" s="225"/>
      <c r="N55" s="225"/>
      <c r="O55" s="225"/>
      <c r="P55" s="225"/>
      <c r="Q55" s="225"/>
      <c r="R55" s="225"/>
      <c r="S55" s="225"/>
      <c r="T55" s="225"/>
      <c r="U55" s="225"/>
      <c r="V55" s="225"/>
      <c r="W55" s="225"/>
    </row>
    <row r="56" spans="1:23" ht="17.100000000000001" customHeight="1">
      <c r="A56" s="225"/>
      <c r="B56" s="225"/>
      <c r="C56" s="225"/>
      <c r="D56" s="225"/>
      <c r="E56" s="225"/>
      <c r="F56" s="225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25"/>
      <c r="R56" s="225"/>
      <c r="S56" s="225"/>
      <c r="T56" s="225"/>
      <c r="U56" s="225"/>
      <c r="V56" s="225"/>
      <c r="W56" s="225"/>
    </row>
    <row r="57" spans="1:23" ht="17.100000000000001" customHeight="1">
      <c r="A57" s="225"/>
      <c r="B57" s="225"/>
      <c r="C57" s="225"/>
      <c r="D57" s="225"/>
      <c r="E57" s="225"/>
      <c r="F57" s="225"/>
      <c r="G57" s="225"/>
      <c r="H57" s="225"/>
      <c r="I57" s="225"/>
      <c r="J57" s="225"/>
      <c r="K57" s="225"/>
      <c r="L57" s="225"/>
      <c r="M57" s="225"/>
      <c r="N57" s="225"/>
      <c r="O57" s="225"/>
      <c r="P57" s="225"/>
      <c r="Q57" s="225"/>
      <c r="R57" s="225"/>
      <c r="S57" s="225"/>
      <c r="T57" s="225"/>
      <c r="U57" s="225"/>
      <c r="V57" s="225"/>
      <c r="W57" s="225"/>
    </row>
    <row r="58" spans="1:23" ht="17.100000000000001" customHeight="1">
      <c r="A58" s="225"/>
      <c r="B58" s="225"/>
      <c r="C58" s="225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  <c r="O58" s="225"/>
      <c r="P58" s="225"/>
      <c r="Q58" s="225"/>
      <c r="R58" s="225"/>
      <c r="S58" s="225"/>
      <c r="T58" s="225"/>
      <c r="U58" s="225"/>
      <c r="V58" s="225"/>
      <c r="W58" s="225"/>
    </row>
    <row r="59" spans="1:23" ht="17.100000000000001" customHeight="1">
      <c r="A59" s="225"/>
      <c r="B59" s="225"/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5"/>
      <c r="Q59" s="225"/>
      <c r="R59" s="225"/>
      <c r="S59" s="225"/>
      <c r="T59" s="225"/>
      <c r="U59" s="225"/>
      <c r="V59" s="225"/>
      <c r="W59" s="225"/>
    </row>
    <row r="60" spans="1:23" ht="17.100000000000001" customHeight="1">
      <c r="A60" s="225"/>
      <c r="B60" s="225"/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225"/>
      <c r="R60" s="225"/>
      <c r="S60" s="225"/>
      <c r="T60" s="225"/>
      <c r="U60" s="225"/>
      <c r="V60" s="225"/>
      <c r="W60" s="225"/>
    </row>
    <row r="61" spans="1:23" ht="17.100000000000001" customHeight="1">
      <c r="A61" s="225"/>
      <c r="B61" s="225"/>
      <c r="C61" s="225"/>
      <c r="D61" s="225"/>
      <c r="E61" s="225"/>
      <c r="F61" s="225"/>
      <c r="G61" s="225"/>
      <c r="H61" s="225"/>
      <c r="I61" s="225"/>
      <c r="J61" s="225"/>
      <c r="K61" s="225"/>
      <c r="L61" s="225"/>
      <c r="M61" s="225"/>
      <c r="N61" s="225"/>
      <c r="O61" s="225"/>
      <c r="P61" s="225"/>
      <c r="Q61" s="225"/>
      <c r="R61" s="225"/>
      <c r="S61" s="225"/>
      <c r="T61" s="225"/>
      <c r="U61" s="225"/>
      <c r="V61" s="225"/>
      <c r="W61" s="225"/>
    </row>
    <row r="62" spans="1:23" ht="17.100000000000001" customHeight="1">
      <c r="A62" s="225"/>
      <c r="B62" s="225"/>
      <c r="C62" s="225"/>
      <c r="D62" s="225"/>
      <c r="E62" s="225"/>
      <c r="F62" s="225"/>
      <c r="G62" s="225"/>
      <c r="H62" s="225"/>
      <c r="I62" s="225"/>
      <c r="J62" s="225"/>
      <c r="K62" s="225"/>
      <c r="L62" s="225"/>
      <c r="M62" s="225"/>
      <c r="N62" s="225"/>
      <c r="O62" s="225"/>
      <c r="P62" s="225"/>
      <c r="Q62" s="225"/>
      <c r="R62" s="225"/>
      <c r="S62" s="225"/>
      <c r="T62" s="225"/>
      <c r="U62" s="225"/>
      <c r="V62" s="225"/>
      <c r="W62" s="225"/>
    </row>
    <row r="63" spans="1:23" ht="17.100000000000001" customHeight="1">
      <c r="A63" s="225"/>
      <c r="B63" s="225"/>
      <c r="C63" s="225"/>
      <c r="D63" s="225"/>
      <c r="E63" s="225"/>
      <c r="F63" s="225"/>
      <c r="G63" s="225"/>
      <c r="H63" s="225"/>
      <c r="I63" s="225"/>
      <c r="J63" s="225"/>
      <c r="K63" s="225"/>
      <c r="L63" s="225"/>
      <c r="M63" s="225"/>
      <c r="N63" s="225"/>
      <c r="O63" s="225"/>
      <c r="P63" s="225"/>
      <c r="Q63" s="225"/>
      <c r="R63" s="225"/>
      <c r="S63" s="225"/>
      <c r="T63" s="225"/>
      <c r="U63" s="225"/>
      <c r="V63" s="225"/>
      <c r="W63" s="225"/>
    </row>
    <row r="64" spans="1:23" ht="17.100000000000001" customHeight="1">
      <c r="A64" s="225"/>
      <c r="B64" s="225"/>
      <c r="C64" s="225"/>
      <c r="D64" s="225"/>
      <c r="E64" s="225"/>
      <c r="F64" s="225"/>
      <c r="G64" s="225"/>
      <c r="H64" s="225"/>
      <c r="I64" s="225"/>
      <c r="J64" s="225"/>
      <c r="K64" s="225"/>
      <c r="L64" s="225"/>
      <c r="M64" s="225"/>
      <c r="N64" s="225"/>
      <c r="O64" s="225"/>
      <c r="P64" s="225"/>
      <c r="Q64" s="225"/>
      <c r="R64" s="225"/>
      <c r="S64" s="225"/>
      <c r="T64" s="225"/>
      <c r="U64" s="225"/>
      <c r="V64" s="225"/>
      <c r="W64" s="225"/>
    </row>
    <row r="65" spans="1:23" ht="17.100000000000001" customHeight="1">
      <c r="A65" s="225"/>
      <c r="B65" s="225"/>
      <c r="C65" s="225"/>
      <c r="D65" s="225"/>
      <c r="E65" s="225"/>
      <c r="F65" s="225"/>
      <c r="G65" s="225"/>
      <c r="H65" s="225"/>
      <c r="I65" s="225"/>
      <c r="J65" s="225"/>
      <c r="K65" s="225"/>
      <c r="L65" s="225"/>
      <c r="M65" s="225"/>
      <c r="N65" s="225"/>
      <c r="O65" s="225"/>
      <c r="P65" s="225"/>
      <c r="Q65" s="225"/>
      <c r="R65" s="225"/>
      <c r="S65" s="225"/>
      <c r="T65" s="225"/>
      <c r="U65" s="225"/>
      <c r="V65" s="225"/>
      <c r="W65" s="225"/>
    </row>
    <row r="66" spans="1:23" ht="17.100000000000001" customHeight="1">
      <c r="A66" s="225"/>
      <c r="B66" s="225"/>
      <c r="C66" s="225"/>
      <c r="D66" s="225"/>
      <c r="E66" s="225"/>
      <c r="F66" s="225"/>
      <c r="G66" s="225"/>
      <c r="H66" s="225"/>
      <c r="I66" s="225"/>
      <c r="J66" s="225"/>
      <c r="K66" s="225"/>
      <c r="L66" s="225"/>
      <c r="M66" s="225"/>
      <c r="N66" s="225"/>
      <c r="O66" s="225"/>
      <c r="P66" s="225"/>
      <c r="Q66" s="225"/>
      <c r="R66" s="225"/>
      <c r="S66" s="225"/>
      <c r="T66" s="225"/>
      <c r="U66" s="225"/>
      <c r="V66" s="225"/>
      <c r="W66" s="225"/>
    </row>
    <row r="67" spans="1:23" ht="17.100000000000001" customHeight="1">
      <c r="A67" s="225"/>
      <c r="B67" s="225"/>
      <c r="C67" s="225"/>
      <c r="D67" s="225"/>
      <c r="E67" s="225"/>
      <c r="F67" s="225"/>
      <c r="G67" s="225"/>
      <c r="H67" s="225"/>
      <c r="I67" s="225"/>
      <c r="J67" s="225"/>
      <c r="K67" s="225"/>
      <c r="L67" s="225"/>
      <c r="M67" s="225"/>
      <c r="N67" s="225"/>
      <c r="O67" s="225"/>
      <c r="P67" s="225"/>
      <c r="Q67" s="225"/>
      <c r="R67" s="225"/>
      <c r="S67" s="225"/>
      <c r="T67" s="225"/>
      <c r="U67" s="225"/>
      <c r="V67" s="225"/>
      <c r="W67" s="225"/>
    </row>
    <row r="68" spans="1:23" ht="17.100000000000001" customHeight="1">
      <c r="A68" s="225"/>
      <c r="B68" s="225"/>
      <c r="C68" s="225"/>
      <c r="D68" s="225"/>
      <c r="E68" s="225"/>
      <c r="F68" s="225"/>
      <c r="G68" s="225"/>
      <c r="H68" s="225"/>
      <c r="I68" s="225"/>
      <c r="J68" s="225"/>
      <c r="K68" s="225"/>
      <c r="L68" s="225"/>
      <c r="M68" s="225"/>
      <c r="N68" s="225"/>
      <c r="O68" s="225"/>
      <c r="P68" s="225"/>
      <c r="Q68" s="225"/>
      <c r="R68" s="225"/>
      <c r="S68" s="225"/>
      <c r="T68" s="225"/>
      <c r="U68" s="225"/>
      <c r="V68" s="225"/>
      <c r="W68" s="225"/>
    </row>
    <row r="69" spans="1:23" ht="17.100000000000001" customHeight="1">
      <c r="A69" s="225"/>
      <c r="B69" s="225"/>
      <c r="C69" s="225"/>
      <c r="D69" s="225"/>
      <c r="E69" s="225"/>
      <c r="F69" s="225"/>
      <c r="G69" s="225"/>
      <c r="H69" s="225"/>
      <c r="I69" s="225"/>
      <c r="J69" s="225"/>
      <c r="K69" s="225"/>
      <c r="L69" s="225"/>
      <c r="M69" s="225"/>
      <c r="N69" s="225"/>
      <c r="O69" s="225"/>
      <c r="P69" s="225"/>
      <c r="Q69" s="225"/>
      <c r="R69" s="225"/>
      <c r="S69" s="225"/>
      <c r="T69" s="225"/>
      <c r="U69" s="225"/>
      <c r="V69" s="225"/>
      <c r="W69" s="225"/>
    </row>
    <row r="70" spans="1:23" ht="17.100000000000001" customHeight="1">
      <c r="A70" s="225"/>
      <c r="B70" s="225"/>
      <c r="C70" s="225"/>
      <c r="D70" s="225"/>
      <c r="E70" s="225"/>
      <c r="F70" s="225"/>
      <c r="G70" s="225"/>
      <c r="H70" s="225"/>
      <c r="I70" s="225"/>
      <c r="J70" s="225"/>
      <c r="K70" s="225"/>
      <c r="L70" s="225"/>
      <c r="M70" s="225"/>
      <c r="N70" s="225"/>
      <c r="O70" s="225"/>
      <c r="P70" s="225"/>
      <c r="Q70" s="225"/>
      <c r="R70" s="225"/>
      <c r="S70" s="225"/>
      <c r="T70" s="225"/>
      <c r="U70" s="225"/>
      <c r="V70" s="225"/>
      <c r="W70" s="225"/>
    </row>
    <row r="71" spans="1:23" ht="17.100000000000001" customHeight="1">
      <c r="A71" s="225"/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  <c r="N71" s="225"/>
      <c r="O71" s="225"/>
      <c r="P71" s="225"/>
      <c r="Q71" s="225"/>
      <c r="R71" s="225"/>
      <c r="S71" s="225"/>
      <c r="T71" s="225"/>
      <c r="U71" s="225"/>
      <c r="V71" s="225"/>
      <c r="W71" s="225"/>
    </row>
    <row r="72" spans="1:23" ht="17.100000000000001" customHeight="1">
      <c r="A72" s="225"/>
      <c r="B72" s="225"/>
      <c r="C72" s="225"/>
      <c r="D72" s="225"/>
      <c r="E72" s="225"/>
      <c r="F72" s="225"/>
      <c r="G72" s="225"/>
      <c r="H72" s="225"/>
      <c r="I72" s="225"/>
      <c r="J72" s="225"/>
      <c r="K72" s="225"/>
      <c r="L72" s="225"/>
      <c r="M72" s="225"/>
      <c r="N72" s="225"/>
      <c r="O72" s="225"/>
      <c r="P72" s="225"/>
      <c r="Q72" s="225"/>
      <c r="R72" s="225"/>
      <c r="S72" s="225"/>
      <c r="T72" s="225"/>
      <c r="U72" s="225"/>
      <c r="V72" s="225"/>
      <c r="W72" s="225"/>
    </row>
    <row r="73" spans="1:23" ht="17.100000000000001" customHeight="1">
      <c r="A73" s="225"/>
      <c r="B73" s="225"/>
      <c r="C73" s="225"/>
      <c r="D73" s="225"/>
      <c r="E73" s="225"/>
      <c r="F73" s="225"/>
      <c r="G73" s="225"/>
      <c r="H73" s="225"/>
      <c r="I73" s="225"/>
      <c r="J73" s="225"/>
      <c r="K73" s="225"/>
      <c r="L73" s="225"/>
      <c r="M73" s="225"/>
      <c r="N73" s="225"/>
      <c r="O73" s="225"/>
      <c r="P73" s="225"/>
      <c r="Q73" s="225"/>
      <c r="R73" s="225"/>
      <c r="S73" s="225"/>
      <c r="T73" s="225"/>
      <c r="U73" s="225"/>
      <c r="V73" s="225"/>
      <c r="W73" s="225"/>
    </row>
    <row r="74" spans="1:23" ht="17.100000000000001" customHeight="1">
      <c r="A74" s="225"/>
      <c r="B74" s="225"/>
      <c r="C74" s="225"/>
      <c r="D74" s="225"/>
      <c r="E74" s="225"/>
      <c r="F74" s="225"/>
      <c r="G74" s="225"/>
      <c r="H74" s="225"/>
      <c r="I74" s="225"/>
      <c r="J74" s="225"/>
      <c r="K74" s="225"/>
      <c r="L74" s="225"/>
      <c r="M74" s="225"/>
      <c r="N74" s="225"/>
      <c r="O74" s="225"/>
      <c r="P74" s="225"/>
      <c r="Q74" s="225"/>
      <c r="R74" s="225"/>
      <c r="S74" s="225"/>
      <c r="T74" s="225"/>
      <c r="U74" s="225"/>
      <c r="V74" s="225"/>
      <c r="W74" s="225"/>
    </row>
    <row r="75" spans="1:23" ht="17.100000000000001" customHeight="1">
      <c r="A75" s="225"/>
      <c r="B75" s="225"/>
      <c r="C75" s="225"/>
      <c r="D75" s="225"/>
      <c r="E75" s="225"/>
      <c r="F75" s="225"/>
      <c r="G75" s="225"/>
      <c r="H75" s="225"/>
      <c r="I75" s="225"/>
      <c r="J75" s="225"/>
      <c r="K75" s="225"/>
      <c r="L75" s="225"/>
      <c r="M75" s="225"/>
      <c r="N75" s="225"/>
      <c r="O75" s="225"/>
      <c r="P75" s="225"/>
      <c r="Q75" s="225"/>
      <c r="R75" s="225"/>
      <c r="S75" s="225"/>
      <c r="T75" s="225"/>
      <c r="U75" s="225"/>
      <c r="V75" s="225"/>
      <c r="W75" s="225"/>
    </row>
    <row r="76" spans="1:23" ht="17.100000000000001" customHeight="1">
      <c r="A76" s="225"/>
      <c r="B76" s="225"/>
      <c r="C76" s="225"/>
      <c r="D76" s="225"/>
      <c r="E76" s="225"/>
      <c r="F76" s="225"/>
      <c r="G76" s="225"/>
      <c r="H76" s="225"/>
      <c r="I76" s="225"/>
      <c r="J76" s="225"/>
      <c r="K76" s="225"/>
      <c r="L76" s="225"/>
      <c r="M76" s="225"/>
      <c r="N76" s="225"/>
      <c r="O76" s="225"/>
      <c r="P76" s="225"/>
      <c r="Q76" s="225"/>
      <c r="R76" s="225"/>
      <c r="S76" s="225"/>
      <c r="T76" s="225"/>
      <c r="U76" s="225"/>
      <c r="V76" s="225"/>
      <c r="W76" s="225"/>
    </row>
    <row r="77" spans="1:23" ht="17.100000000000001" customHeight="1">
      <c r="A77" s="225"/>
      <c r="B77" s="225"/>
      <c r="C77" s="225"/>
      <c r="D77" s="225"/>
      <c r="E77" s="225"/>
      <c r="F77" s="225"/>
      <c r="G77" s="225"/>
      <c r="H77" s="225"/>
      <c r="I77" s="225"/>
      <c r="J77" s="225"/>
      <c r="K77" s="225"/>
      <c r="L77" s="225"/>
      <c r="M77" s="225"/>
      <c r="N77" s="225"/>
      <c r="O77" s="225"/>
      <c r="P77" s="225"/>
      <c r="Q77" s="225"/>
      <c r="R77" s="225"/>
      <c r="S77" s="225"/>
      <c r="T77" s="225"/>
      <c r="U77" s="225"/>
      <c r="V77" s="225"/>
      <c r="W77" s="225"/>
    </row>
    <row r="78" spans="1:23" ht="17.100000000000001" customHeight="1">
      <c r="A78" s="225"/>
      <c r="B78" s="225"/>
      <c r="C78" s="225"/>
      <c r="D78" s="225"/>
      <c r="E78" s="225"/>
      <c r="F78" s="225"/>
      <c r="G78" s="225"/>
      <c r="H78" s="225"/>
      <c r="I78" s="225"/>
      <c r="J78" s="225"/>
      <c r="K78" s="225"/>
      <c r="L78" s="225"/>
      <c r="M78" s="225"/>
      <c r="N78" s="225"/>
      <c r="O78" s="225"/>
      <c r="P78" s="225"/>
      <c r="Q78" s="225"/>
      <c r="R78" s="225"/>
      <c r="S78" s="225"/>
      <c r="T78" s="225"/>
      <c r="U78" s="225"/>
      <c r="V78" s="225"/>
      <c r="W78" s="225"/>
    </row>
    <row r="79" spans="1:23" ht="17.100000000000001" customHeight="1">
      <c r="A79" s="225"/>
      <c r="B79" s="225"/>
      <c r="C79" s="225"/>
      <c r="D79" s="225"/>
      <c r="E79" s="225"/>
      <c r="F79" s="225"/>
      <c r="G79" s="225"/>
      <c r="H79" s="225"/>
      <c r="I79" s="225"/>
      <c r="J79" s="225"/>
      <c r="K79" s="225"/>
      <c r="L79" s="225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</row>
    <row r="80" spans="1:23" ht="17.100000000000001" customHeight="1">
      <c r="A80" s="225"/>
      <c r="B80" s="225"/>
      <c r="C80" s="225"/>
      <c r="D80" s="225"/>
      <c r="E80" s="225"/>
      <c r="F80" s="225"/>
      <c r="G80" s="225"/>
      <c r="H80" s="225"/>
      <c r="I80" s="225"/>
      <c r="J80" s="225"/>
      <c r="K80" s="225"/>
      <c r="L80" s="225"/>
      <c r="M80" s="225"/>
      <c r="N80" s="225"/>
      <c r="O80" s="225"/>
      <c r="P80" s="225"/>
      <c r="Q80" s="225"/>
      <c r="R80" s="225"/>
      <c r="S80" s="225"/>
      <c r="T80" s="225"/>
      <c r="U80" s="225"/>
      <c r="V80" s="225"/>
      <c r="W80" s="225"/>
    </row>
    <row r="81" spans="1:23" ht="17.100000000000001" customHeight="1">
      <c r="A81" s="225"/>
      <c r="B81" s="225"/>
      <c r="C81" s="225"/>
      <c r="D81" s="225"/>
      <c r="E81" s="225"/>
      <c r="F81" s="225"/>
      <c r="G81" s="225"/>
      <c r="H81" s="225"/>
      <c r="I81" s="225"/>
      <c r="J81" s="225"/>
      <c r="K81" s="225"/>
      <c r="L81" s="225"/>
      <c r="M81" s="225"/>
      <c r="N81" s="225"/>
      <c r="O81" s="225"/>
      <c r="P81" s="225"/>
      <c r="Q81" s="225"/>
      <c r="R81" s="225"/>
      <c r="S81" s="225"/>
      <c r="T81" s="225"/>
      <c r="U81" s="225"/>
      <c r="V81" s="225"/>
      <c r="W81" s="225"/>
    </row>
    <row r="82" spans="1:23" ht="17.100000000000001" customHeight="1">
      <c r="A82" s="225"/>
      <c r="B82" s="225"/>
      <c r="C82" s="225"/>
      <c r="D82" s="225"/>
      <c r="E82" s="225"/>
      <c r="F82" s="225"/>
      <c r="G82" s="225"/>
      <c r="H82" s="225"/>
      <c r="I82" s="225"/>
      <c r="J82" s="225"/>
      <c r="K82" s="225"/>
      <c r="L82" s="225"/>
      <c r="M82" s="225"/>
      <c r="N82" s="225"/>
      <c r="O82" s="225"/>
      <c r="P82" s="225"/>
      <c r="Q82" s="225"/>
      <c r="R82" s="225"/>
      <c r="S82" s="225"/>
      <c r="T82" s="225"/>
      <c r="U82" s="225"/>
      <c r="V82" s="225"/>
      <c r="W82" s="225"/>
    </row>
    <row r="83" spans="1:23" ht="17.100000000000001" customHeight="1">
      <c r="A83" s="225"/>
      <c r="B83" s="225"/>
      <c r="C83" s="225"/>
      <c r="D83" s="225"/>
      <c r="E83" s="225"/>
      <c r="F83" s="225"/>
      <c r="G83" s="225"/>
      <c r="H83" s="225"/>
      <c r="I83" s="225"/>
      <c r="J83" s="225"/>
      <c r="K83" s="225"/>
      <c r="L83" s="225"/>
      <c r="M83" s="225"/>
      <c r="N83" s="225"/>
      <c r="O83" s="225"/>
      <c r="P83" s="225"/>
      <c r="Q83" s="225"/>
      <c r="R83" s="225"/>
      <c r="S83" s="225"/>
      <c r="T83" s="225"/>
      <c r="U83" s="225"/>
      <c r="V83" s="225"/>
      <c r="W83" s="225"/>
    </row>
    <row r="84" spans="1:23" ht="17.100000000000001" customHeight="1">
      <c r="A84" s="225"/>
      <c r="B84" s="225"/>
      <c r="C84" s="225"/>
      <c r="D84" s="225"/>
      <c r="E84" s="225"/>
      <c r="F84" s="225"/>
      <c r="G84" s="225"/>
      <c r="H84" s="225"/>
      <c r="I84" s="225"/>
      <c r="J84" s="225"/>
      <c r="K84" s="225"/>
      <c r="L84" s="225"/>
      <c r="M84" s="225"/>
      <c r="N84" s="225"/>
      <c r="O84" s="225"/>
      <c r="P84" s="225"/>
      <c r="Q84" s="225"/>
      <c r="R84" s="225"/>
      <c r="S84" s="225"/>
      <c r="T84" s="225"/>
      <c r="U84" s="225"/>
      <c r="V84" s="225"/>
      <c r="W84" s="225"/>
    </row>
    <row r="85" spans="1:23" ht="17.100000000000001" customHeight="1"/>
    <row r="86" spans="1:23" ht="17.100000000000001" customHeight="1"/>
    <row r="87" spans="1:23" ht="17.100000000000001" customHeight="1"/>
    <row r="88" spans="1:23" ht="17.100000000000001" customHeight="1"/>
    <row r="89" spans="1:23" ht="17.100000000000001" customHeight="1"/>
    <row r="90" spans="1:23" ht="17.100000000000001" customHeight="1"/>
    <row r="91" spans="1:23" ht="17.100000000000001" customHeight="1"/>
    <row r="92" spans="1:23" ht="17.100000000000001" customHeight="1"/>
    <row r="93" spans="1:23" ht="17.100000000000001" customHeight="1"/>
    <row r="94" spans="1:23" ht="17.100000000000001" customHeight="1"/>
    <row r="95" spans="1:23" ht="17.100000000000001" customHeight="1"/>
    <row r="96" spans="1:23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  <row r="235" ht="17.100000000000001" customHeight="1"/>
    <row r="236" ht="17.100000000000001" customHeight="1"/>
    <row r="237" ht="17.100000000000001" customHeight="1"/>
    <row r="238" ht="17.100000000000001" customHeight="1"/>
    <row r="239" ht="17.100000000000001" customHeight="1"/>
    <row r="240" ht="17.100000000000001" customHeight="1"/>
    <row r="241" ht="17.100000000000001" customHeight="1"/>
    <row r="242" ht="17.100000000000001" customHeight="1"/>
  </sheetData>
  <mergeCells count="59">
    <mergeCell ref="C18:E21"/>
    <mergeCell ref="F18:H21"/>
    <mergeCell ref="I18:K18"/>
    <mergeCell ref="I19:K19"/>
    <mergeCell ref="I20:K20"/>
    <mergeCell ref="I21:K21"/>
    <mergeCell ref="C14:E17"/>
    <mergeCell ref="F14:H17"/>
    <mergeCell ref="I14:K14"/>
    <mergeCell ref="I15:K15"/>
    <mergeCell ref="I16:K16"/>
    <mergeCell ref="I17:K17"/>
    <mergeCell ref="P23:Q23"/>
    <mergeCell ref="A30:V30"/>
    <mergeCell ref="P24:Q24"/>
    <mergeCell ref="P25:Q25"/>
    <mergeCell ref="C8:E9"/>
    <mergeCell ref="I8:K9"/>
    <mergeCell ref="C10:E13"/>
    <mergeCell ref="F10:H13"/>
    <mergeCell ref="I10:K10"/>
    <mergeCell ref="I11:K11"/>
    <mergeCell ref="L21:N21"/>
    <mergeCell ref="O21:Q21"/>
    <mergeCell ref="T22:V22"/>
    <mergeCell ref="L17:N17"/>
    <mergeCell ref="O17:Q17"/>
    <mergeCell ref="R14:U17"/>
    <mergeCell ref="W22:Y22"/>
    <mergeCell ref="Z22:AC22"/>
    <mergeCell ref="R18:U21"/>
    <mergeCell ref="L19:N19"/>
    <mergeCell ref="O19:Q19"/>
    <mergeCell ref="L20:N20"/>
    <mergeCell ref="O20:Q20"/>
    <mergeCell ref="L18:N18"/>
    <mergeCell ref="O18:Q18"/>
    <mergeCell ref="L15:N15"/>
    <mergeCell ref="O15:Q15"/>
    <mergeCell ref="L16:N16"/>
    <mergeCell ref="O16:Q16"/>
    <mergeCell ref="L13:N13"/>
    <mergeCell ref="O13:Q13"/>
    <mergeCell ref="L14:N14"/>
    <mergeCell ref="O14:Q14"/>
    <mergeCell ref="I13:K13"/>
    <mergeCell ref="R10:U13"/>
    <mergeCell ref="L11:N11"/>
    <mergeCell ref="O11:Q11"/>
    <mergeCell ref="L12:N12"/>
    <mergeCell ref="O12:Q12"/>
    <mergeCell ref="I12:K12"/>
    <mergeCell ref="L10:N10"/>
    <mergeCell ref="O10:Q10"/>
    <mergeCell ref="A3:V3"/>
    <mergeCell ref="F8:H9"/>
    <mergeCell ref="L8:N9"/>
    <mergeCell ref="O8:Q9"/>
    <mergeCell ref="R8:U9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Z117"/>
  <sheetViews>
    <sheetView tabSelected="1" zoomScaleNormal="100" workbookViewId="0">
      <selection activeCell="T9" sqref="T9"/>
    </sheetView>
  </sheetViews>
  <sheetFormatPr defaultRowHeight="15"/>
  <cols>
    <col min="1" max="1" width="1.140625" style="88" customWidth="1"/>
    <col min="2" max="22" width="8.7109375" style="88" customWidth="1"/>
    <col min="23" max="23" width="1.42578125" style="88" customWidth="1"/>
    <col min="53" max="258" width="9.140625" style="88"/>
    <col min="259" max="259" width="1.140625" style="88" customWidth="1"/>
    <col min="260" max="260" width="7.5703125" style="88" customWidth="1"/>
    <col min="261" max="275" width="7.140625" style="88" customWidth="1"/>
    <col min="276" max="277" width="1.42578125" style="88" customWidth="1"/>
    <col min="278" max="278" width="6.42578125" style="88" customWidth="1"/>
    <col min="279" max="280" width="8.7109375" style="88" bestFit="1" customWidth="1"/>
    <col min="281" max="514" width="9.140625" style="88"/>
    <col min="515" max="515" width="1.140625" style="88" customWidth="1"/>
    <col min="516" max="516" width="7.5703125" style="88" customWidth="1"/>
    <col min="517" max="531" width="7.140625" style="88" customWidth="1"/>
    <col min="532" max="533" width="1.42578125" style="88" customWidth="1"/>
    <col min="534" max="534" width="6.42578125" style="88" customWidth="1"/>
    <col min="535" max="536" width="8.7109375" style="88" bestFit="1" customWidth="1"/>
    <col min="537" max="770" width="9.140625" style="88"/>
    <col min="771" max="771" width="1.140625" style="88" customWidth="1"/>
    <col min="772" max="772" width="7.5703125" style="88" customWidth="1"/>
    <col min="773" max="787" width="7.140625" style="88" customWidth="1"/>
    <col min="788" max="789" width="1.42578125" style="88" customWidth="1"/>
    <col min="790" max="790" width="6.42578125" style="88" customWidth="1"/>
    <col min="791" max="792" width="8.7109375" style="88" bestFit="1" customWidth="1"/>
    <col min="793" max="1026" width="9.140625" style="88"/>
    <col min="1027" max="1027" width="1.140625" style="88" customWidth="1"/>
    <col min="1028" max="1028" width="7.5703125" style="88" customWidth="1"/>
    <col min="1029" max="1043" width="7.140625" style="88" customWidth="1"/>
    <col min="1044" max="1045" width="1.42578125" style="88" customWidth="1"/>
    <col min="1046" max="1046" width="6.42578125" style="88" customWidth="1"/>
    <col min="1047" max="1048" width="8.7109375" style="88" bestFit="1" customWidth="1"/>
    <col min="1049" max="1282" width="9.140625" style="88"/>
    <col min="1283" max="1283" width="1.140625" style="88" customWidth="1"/>
    <col min="1284" max="1284" width="7.5703125" style="88" customWidth="1"/>
    <col min="1285" max="1299" width="7.140625" style="88" customWidth="1"/>
    <col min="1300" max="1301" width="1.42578125" style="88" customWidth="1"/>
    <col min="1302" max="1302" width="6.42578125" style="88" customWidth="1"/>
    <col min="1303" max="1304" width="8.7109375" style="88" bestFit="1" customWidth="1"/>
    <col min="1305" max="1538" width="9.140625" style="88"/>
    <col min="1539" max="1539" width="1.140625" style="88" customWidth="1"/>
    <col min="1540" max="1540" width="7.5703125" style="88" customWidth="1"/>
    <col min="1541" max="1555" width="7.140625" style="88" customWidth="1"/>
    <col min="1556" max="1557" width="1.42578125" style="88" customWidth="1"/>
    <col min="1558" max="1558" width="6.42578125" style="88" customWidth="1"/>
    <col min="1559" max="1560" width="8.7109375" style="88" bestFit="1" customWidth="1"/>
    <col min="1561" max="1794" width="9.140625" style="88"/>
    <col min="1795" max="1795" width="1.140625" style="88" customWidth="1"/>
    <col min="1796" max="1796" width="7.5703125" style="88" customWidth="1"/>
    <col min="1797" max="1811" width="7.140625" style="88" customWidth="1"/>
    <col min="1812" max="1813" width="1.42578125" style="88" customWidth="1"/>
    <col min="1814" max="1814" width="6.42578125" style="88" customWidth="1"/>
    <col min="1815" max="1816" width="8.7109375" style="88" bestFit="1" customWidth="1"/>
    <col min="1817" max="2050" width="9.140625" style="88"/>
    <col min="2051" max="2051" width="1.140625" style="88" customWidth="1"/>
    <col min="2052" max="2052" width="7.5703125" style="88" customWidth="1"/>
    <col min="2053" max="2067" width="7.140625" style="88" customWidth="1"/>
    <col min="2068" max="2069" width="1.42578125" style="88" customWidth="1"/>
    <col min="2070" max="2070" width="6.42578125" style="88" customWidth="1"/>
    <col min="2071" max="2072" width="8.7109375" style="88" bestFit="1" customWidth="1"/>
    <col min="2073" max="2306" width="9.140625" style="88"/>
    <col min="2307" max="2307" width="1.140625" style="88" customWidth="1"/>
    <col min="2308" max="2308" width="7.5703125" style="88" customWidth="1"/>
    <col min="2309" max="2323" width="7.140625" style="88" customWidth="1"/>
    <col min="2324" max="2325" width="1.42578125" style="88" customWidth="1"/>
    <col min="2326" max="2326" width="6.42578125" style="88" customWidth="1"/>
    <col min="2327" max="2328" width="8.7109375" style="88" bestFit="1" customWidth="1"/>
    <col min="2329" max="2562" width="9.140625" style="88"/>
    <col min="2563" max="2563" width="1.140625" style="88" customWidth="1"/>
    <col min="2564" max="2564" width="7.5703125" style="88" customWidth="1"/>
    <col min="2565" max="2579" width="7.140625" style="88" customWidth="1"/>
    <col min="2580" max="2581" width="1.42578125" style="88" customWidth="1"/>
    <col min="2582" max="2582" width="6.42578125" style="88" customWidth="1"/>
    <col min="2583" max="2584" width="8.7109375" style="88" bestFit="1" customWidth="1"/>
    <col min="2585" max="2818" width="9.140625" style="88"/>
    <col min="2819" max="2819" width="1.140625" style="88" customWidth="1"/>
    <col min="2820" max="2820" width="7.5703125" style="88" customWidth="1"/>
    <col min="2821" max="2835" width="7.140625" style="88" customWidth="1"/>
    <col min="2836" max="2837" width="1.42578125" style="88" customWidth="1"/>
    <col min="2838" max="2838" width="6.42578125" style="88" customWidth="1"/>
    <col min="2839" max="2840" width="8.7109375" style="88" bestFit="1" customWidth="1"/>
    <col min="2841" max="3074" width="9.140625" style="88"/>
    <col min="3075" max="3075" width="1.140625" style="88" customWidth="1"/>
    <col min="3076" max="3076" width="7.5703125" style="88" customWidth="1"/>
    <col min="3077" max="3091" width="7.140625" style="88" customWidth="1"/>
    <col min="3092" max="3093" width="1.42578125" style="88" customWidth="1"/>
    <col min="3094" max="3094" width="6.42578125" style="88" customWidth="1"/>
    <col min="3095" max="3096" width="8.7109375" style="88" bestFit="1" customWidth="1"/>
    <col min="3097" max="3330" width="9.140625" style="88"/>
    <col min="3331" max="3331" width="1.140625" style="88" customWidth="1"/>
    <col min="3332" max="3332" width="7.5703125" style="88" customWidth="1"/>
    <col min="3333" max="3347" width="7.140625" style="88" customWidth="1"/>
    <col min="3348" max="3349" width="1.42578125" style="88" customWidth="1"/>
    <col min="3350" max="3350" width="6.42578125" style="88" customWidth="1"/>
    <col min="3351" max="3352" width="8.7109375" style="88" bestFit="1" customWidth="1"/>
    <col min="3353" max="3586" width="9.140625" style="88"/>
    <col min="3587" max="3587" width="1.140625" style="88" customWidth="1"/>
    <col min="3588" max="3588" width="7.5703125" style="88" customWidth="1"/>
    <col min="3589" max="3603" width="7.140625" style="88" customWidth="1"/>
    <col min="3604" max="3605" width="1.42578125" style="88" customWidth="1"/>
    <col min="3606" max="3606" width="6.42578125" style="88" customWidth="1"/>
    <col min="3607" max="3608" width="8.7109375" style="88" bestFit="1" customWidth="1"/>
    <col min="3609" max="3842" width="9.140625" style="88"/>
    <col min="3843" max="3843" width="1.140625" style="88" customWidth="1"/>
    <col min="3844" max="3844" width="7.5703125" style="88" customWidth="1"/>
    <col min="3845" max="3859" width="7.140625" style="88" customWidth="1"/>
    <col min="3860" max="3861" width="1.42578125" style="88" customWidth="1"/>
    <col min="3862" max="3862" width="6.42578125" style="88" customWidth="1"/>
    <col min="3863" max="3864" width="8.7109375" style="88" bestFit="1" customWidth="1"/>
    <col min="3865" max="4098" width="9.140625" style="88"/>
    <col min="4099" max="4099" width="1.140625" style="88" customWidth="1"/>
    <col min="4100" max="4100" width="7.5703125" style="88" customWidth="1"/>
    <col min="4101" max="4115" width="7.140625" style="88" customWidth="1"/>
    <col min="4116" max="4117" width="1.42578125" style="88" customWidth="1"/>
    <col min="4118" max="4118" width="6.42578125" style="88" customWidth="1"/>
    <col min="4119" max="4120" width="8.7109375" style="88" bestFit="1" customWidth="1"/>
    <col min="4121" max="4354" width="9.140625" style="88"/>
    <col min="4355" max="4355" width="1.140625" style="88" customWidth="1"/>
    <col min="4356" max="4356" width="7.5703125" style="88" customWidth="1"/>
    <col min="4357" max="4371" width="7.140625" style="88" customWidth="1"/>
    <col min="4372" max="4373" width="1.42578125" style="88" customWidth="1"/>
    <col min="4374" max="4374" width="6.42578125" style="88" customWidth="1"/>
    <col min="4375" max="4376" width="8.7109375" style="88" bestFit="1" customWidth="1"/>
    <col min="4377" max="4610" width="9.140625" style="88"/>
    <col min="4611" max="4611" width="1.140625" style="88" customWidth="1"/>
    <col min="4612" max="4612" width="7.5703125" style="88" customWidth="1"/>
    <col min="4613" max="4627" width="7.140625" style="88" customWidth="1"/>
    <col min="4628" max="4629" width="1.42578125" style="88" customWidth="1"/>
    <col min="4630" max="4630" width="6.42578125" style="88" customWidth="1"/>
    <col min="4631" max="4632" width="8.7109375" style="88" bestFit="1" customWidth="1"/>
    <col min="4633" max="4866" width="9.140625" style="88"/>
    <col min="4867" max="4867" width="1.140625" style="88" customWidth="1"/>
    <col min="4868" max="4868" width="7.5703125" style="88" customWidth="1"/>
    <col min="4869" max="4883" width="7.140625" style="88" customWidth="1"/>
    <col min="4884" max="4885" width="1.42578125" style="88" customWidth="1"/>
    <col min="4886" max="4886" width="6.42578125" style="88" customWidth="1"/>
    <col min="4887" max="4888" width="8.7109375" style="88" bestFit="1" customWidth="1"/>
    <col min="4889" max="5122" width="9.140625" style="88"/>
    <col min="5123" max="5123" width="1.140625" style="88" customWidth="1"/>
    <col min="5124" max="5124" width="7.5703125" style="88" customWidth="1"/>
    <col min="5125" max="5139" width="7.140625" style="88" customWidth="1"/>
    <col min="5140" max="5141" width="1.42578125" style="88" customWidth="1"/>
    <col min="5142" max="5142" width="6.42578125" style="88" customWidth="1"/>
    <col min="5143" max="5144" width="8.7109375" style="88" bestFit="1" customWidth="1"/>
    <col min="5145" max="5378" width="9.140625" style="88"/>
    <col min="5379" max="5379" width="1.140625" style="88" customWidth="1"/>
    <col min="5380" max="5380" width="7.5703125" style="88" customWidth="1"/>
    <col min="5381" max="5395" width="7.140625" style="88" customWidth="1"/>
    <col min="5396" max="5397" width="1.42578125" style="88" customWidth="1"/>
    <col min="5398" max="5398" width="6.42578125" style="88" customWidth="1"/>
    <col min="5399" max="5400" width="8.7109375" style="88" bestFit="1" customWidth="1"/>
    <col min="5401" max="5634" width="9.140625" style="88"/>
    <col min="5635" max="5635" width="1.140625" style="88" customWidth="1"/>
    <col min="5636" max="5636" width="7.5703125" style="88" customWidth="1"/>
    <col min="5637" max="5651" width="7.140625" style="88" customWidth="1"/>
    <col min="5652" max="5653" width="1.42578125" style="88" customWidth="1"/>
    <col min="5654" max="5654" width="6.42578125" style="88" customWidth="1"/>
    <col min="5655" max="5656" width="8.7109375" style="88" bestFit="1" customWidth="1"/>
    <col min="5657" max="5890" width="9.140625" style="88"/>
    <col min="5891" max="5891" width="1.140625" style="88" customWidth="1"/>
    <col min="5892" max="5892" width="7.5703125" style="88" customWidth="1"/>
    <col min="5893" max="5907" width="7.140625" style="88" customWidth="1"/>
    <col min="5908" max="5909" width="1.42578125" style="88" customWidth="1"/>
    <col min="5910" max="5910" width="6.42578125" style="88" customWidth="1"/>
    <col min="5911" max="5912" width="8.7109375" style="88" bestFit="1" customWidth="1"/>
    <col min="5913" max="6146" width="9.140625" style="88"/>
    <col min="6147" max="6147" width="1.140625" style="88" customWidth="1"/>
    <col min="6148" max="6148" width="7.5703125" style="88" customWidth="1"/>
    <col min="6149" max="6163" width="7.140625" style="88" customWidth="1"/>
    <col min="6164" max="6165" width="1.42578125" style="88" customWidth="1"/>
    <col min="6166" max="6166" width="6.42578125" style="88" customWidth="1"/>
    <col min="6167" max="6168" width="8.7109375" style="88" bestFit="1" customWidth="1"/>
    <col min="6169" max="6402" width="9.140625" style="88"/>
    <col min="6403" max="6403" width="1.140625" style="88" customWidth="1"/>
    <col min="6404" max="6404" width="7.5703125" style="88" customWidth="1"/>
    <col min="6405" max="6419" width="7.140625" style="88" customWidth="1"/>
    <col min="6420" max="6421" width="1.42578125" style="88" customWidth="1"/>
    <col min="6422" max="6422" width="6.42578125" style="88" customWidth="1"/>
    <col min="6423" max="6424" width="8.7109375" style="88" bestFit="1" customWidth="1"/>
    <col min="6425" max="6658" width="9.140625" style="88"/>
    <col min="6659" max="6659" width="1.140625" style="88" customWidth="1"/>
    <col min="6660" max="6660" width="7.5703125" style="88" customWidth="1"/>
    <col min="6661" max="6675" width="7.140625" style="88" customWidth="1"/>
    <col min="6676" max="6677" width="1.42578125" style="88" customWidth="1"/>
    <col min="6678" max="6678" width="6.42578125" style="88" customWidth="1"/>
    <col min="6679" max="6680" width="8.7109375" style="88" bestFit="1" customWidth="1"/>
    <col min="6681" max="6914" width="9.140625" style="88"/>
    <col min="6915" max="6915" width="1.140625" style="88" customWidth="1"/>
    <col min="6916" max="6916" width="7.5703125" style="88" customWidth="1"/>
    <col min="6917" max="6931" width="7.140625" style="88" customWidth="1"/>
    <col min="6932" max="6933" width="1.42578125" style="88" customWidth="1"/>
    <col min="6934" max="6934" width="6.42578125" style="88" customWidth="1"/>
    <col min="6935" max="6936" width="8.7109375" style="88" bestFit="1" customWidth="1"/>
    <col min="6937" max="7170" width="9.140625" style="88"/>
    <col min="7171" max="7171" width="1.140625" style="88" customWidth="1"/>
    <col min="7172" max="7172" width="7.5703125" style="88" customWidth="1"/>
    <col min="7173" max="7187" width="7.140625" style="88" customWidth="1"/>
    <col min="7188" max="7189" width="1.42578125" style="88" customWidth="1"/>
    <col min="7190" max="7190" width="6.42578125" style="88" customWidth="1"/>
    <col min="7191" max="7192" width="8.7109375" style="88" bestFit="1" customWidth="1"/>
    <col min="7193" max="7426" width="9.140625" style="88"/>
    <col min="7427" max="7427" width="1.140625" style="88" customWidth="1"/>
    <col min="7428" max="7428" width="7.5703125" style="88" customWidth="1"/>
    <col min="7429" max="7443" width="7.140625" style="88" customWidth="1"/>
    <col min="7444" max="7445" width="1.42578125" style="88" customWidth="1"/>
    <col min="7446" max="7446" width="6.42578125" style="88" customWidth="1"/>
    <col min="7447" max="7448" width="8.7109375" style="88" bestFit="1" customWidth="1"/>
    <col min="7449" max="7682" width="9.140625" style="88"/>
    <col min="7683" max="7683" width="1.140625" style="88" customWidth="1"/>
    <col min="7684" max="7684" width="7.5703125" style="88" customWidth="1"/>
    <col min="7685" max="7699" width="7.140625" style="88" customWidth="1"/>
    <col min="7700" max="7701" width="1.42578125" style="88" customWidth="1"/>
    <col min="7702" max="7702" width="6.42578125" style="88" customWidth="1"/>
    <col min="7703" max="7704" width="8.7109375" style="88" bestFit="1" customWidth="1"/>
    <col min="7705" max="7938" width="9.140625" style="88"/>
    <col min="7939" max="7939" width="1.140625" style="88" customWidth="1"/>
    <col min="7940" max="7940" width="7.5703125" style="88" customWidth="1"/>
    <col min="7941" max="7955" width="7.140625" style="88" customWidth="1"/>
    <col min="7956" max="7957" width="1.42578125" style="88" customWidth="1"/>
    <col min="7958" max="7958" width="6.42578125" style="88" customWidth="1"/>
    <col min="7959" max="7960" width="8.7109375" style="88" bestFit="1" customWidth="1"/>
    <col min="7961" max="8194" width="9.140625" style="88"/>
    <col min="8195" max="8195" width="1.140625" style="88" customWidth="1"/>
    <col min="8196" max="8196" width="7.5703125" style="88" customWidth="1"/>
    <col min="8197" max="8211" width="7.140625" style="88" customWidth="1"/>
    <col min="8212" max="8213" width="1.42578125" style="88" customWidth="1"/>
    <col min="8214" max="8214" width="6.42578125" style="88" customWidth="1"/>
    <col min="8215" max="8216" width="8.7109375" style="88" bestFit="1" customWidth="1"/>
    <col min="8217" max="8450" width="9.140625" style="88"/>
    <col min="8451" max="8451" width="1.140625" style="88" customWidth="1"/>
    <col min="8452" max="8452" width="7.5703125" style="88" customWidth="1"/>
    <col min="8453" max="8467" width="7.140625" style="88" customWidth="1"/>
    <col min="8468" max="8469" width="1.42578125" style="88" customWidth="1"/>
    <col min="8470" max="8470" width="6.42578125" style="88" customWidth="1"/>
    <col min="8471" max="8472" width="8.7109375" style="88" bestFit="1" customWidth="1"/>
    <col min="8473" max="8706" width="9.140625" style="88"/>
    <col min="8707" max="8707" width="1.140625" style="88" customWidth="1"/>
    <col min="8708" max="8708" width="7.5703125" style="88" customWidth="1"/>
    <col min="8709" max="8723" width="7.140625" style="88" customWidth="1"/>
    <col min="8724" max="8725" width="1.42578125" style="88" customWidth="1"/>
    <col min="8726" max="8726" width="6.42578125" style="88" customWidth="1"/>
    <col min="8727" max="8728" width="8.7109375" style="88" bestFit="1" customWidth="1"/>
    <col min="8729" max="8962" width="9.140625" style="88"/>
    <col min="8963" max="8963" width="1.140625" style="88" customWidth="1"/>
    <col min="8964" max="8964" width="7.5703125" style="88" customWidth="1"/>
    <col min="8965" max="8979" width="7.140625" style="88" customWidth="1"/>
    <col min="8980" max="8981" width="1.42578125" style="88" customWidth="1"/>
    <col min="8982" max="8982" width="6.42578125" style="88" customWidth="1"/>
    <col min="8983" max="8984" width="8.7109375" style="88" bestFit="1" customWidth="1"/>
    <col min="8985" max="9218" width="9.140625" style="88"/>
    <col min="9219" max="9219" width="1.140625" style="88" customWidth="1"/>
    <col min="9220" max="9220" width="7.5703125" style="88" customWidth="1"/>
    <col min="9221" max="9235" width="7.140625" style="88" customWidth="1"/>
    <col min="9236" max="9237" width="1.42578125" style="88" customWidth="1"/>
    <col min="9238" max="9238" width="6.42578125" style="88" customWidth="1"/>
    <col min="9239" max="9240" width="8.7109375" style="88" bestFit="1" customWidth="1"/>
    <col min="9241" max="9474" width="9.140625" style="88"/>
    <col min="9475" max="9475" width="1.140625" style="88" customWidth="1"/>
    <col min="9476" max="9476" width="7.5703125" style="88" customWidth="1"/>
    <col min="9477" max="9491" width="7.140625" style="88" customWidth="1"/>
    <col min="9492" max="9493" width="1.42578125" style="88" customWidth="1"/>
    <col min="9494" max="9494" width="6.42578125" style="88" customWidth="1"/>
    <col min="9495" max="9496" width="8.7109375" style="88" bestFit="1" customWidth="1"/>
    <col min="9497" max="9730" width="9.140625" style="88"/>
    <col min="9731" max="9731" width="1.140625" style="88" customWidth="1"/>
    <col min="9732" max="9732" width="7.5703125" style="88" customWidth="1"/>
    <col min="9733" max="9747" width="7.140625" style="88" customWidth="1"/>
    <col min="9748" max="9749" width="1.42578125" style="88" customWidth="1"/>
    <col min="9750" max="9750" width="6.42578125" style="88" customWidth="1"/>
    <col min="9751" max="9752" width="8.7109375" style="88" bestFit="1" customWidth="1"/>
    <col min="9753" max="9986" width="9.140625" style="88"/>
    <col min="9987" max="9987" width="1.140625" style="88" customWidth="1"/>
    <col min="9988" max="9988" width="7.5703125" style="88" customWidth="1"/>
    <col min="9989" max="10003" width="7.140625" style="88" customWidth="1"/>
    <col min="10004" max="10005" width="1.42578125" style="88" customWidth="1"/>
    <col min="10006" max="10006" width="6.42578125" style="88" customWidth="1"/>
    <col min="10007" max="10008" width="8.7109375" style="88" bestFit="1" customWidth="1"/>
    <col min="10009" max="10242" width="9.140625" style="88"/>
    <col min="10243" max="10243" width="1.140625" style="88" customWidth="1"/>
    <col min="10244" max="10244" width="7.5703125" style="88" customWidth="1"/>
    <col min="10245" max="10259" width="7.140625" style="88" customWidth="1"/>
    <col min="10260" max="10261" width="1.42578125" style="88" customWidth="1"/>
    <col min="10262" max="10262" width="6.42578125" style="88" customWidth="1"/>
    <col min="10263" max="10264" width="8.7109375" style="88" bestFit="1" customWidth="1"/>
    <col min="10265" max="10498" width="9.140625" style="88"/>
    <col min="10499" max="10499" width="1.140625" style="88" customWidth="1"/>
    <col min="10500" max="10500" width="7.5703125" style="88" customWidth="1"/>
    <col min="10501" max="10515" width="7.140625" style="88" customWidth="1"/>
    <col min="10516" max="10517" width="1.42578125" style="88" customWidth="1"/>
    <col min="10518" max="10518" width="6.42578125" style="88" customWidth="1"/>
    <col min="10519" max="10520" width="8.7109375" style="88" bestFit="1" customWidth="1"/>
    <col min="10521" max="10754" width="9.140625" style="88"/>
    <col min="10755" max="10755" width="1.140625" style="88" customWidth="1"/>
    <col min="10756" max="10756" width="7.5703125" style="88" customWidth="1"/>
    <col min="10757" max="10771" width="7.140625" style="88" customWidth="1"/>
    <col min="10772" max="10773" width="1.42578125" style="88" customWidth="1"/>
    <col min="10774" max="10774" width="6.42578125" style="88" customWidth="1"/>
    <col min="10775" max="10776" width="8.7109375" style="88" bestFit="1" customWidth="1"/>
    <col min="10777" max="11010" width="9.140625" style="88"/>
    <col min="11011" max="11011" width="1.140625" style="88" customWidth="1"/>
    <col min="11012" max="11012" width="7.5703125" style="88" customWidth="1"/>
    <col min="11013" max="11027" width="7.140625" style="88" customWidth="1"/>
    <col min="11028" max="11029" width="1.42578125" style="88" customWidth="1"/>
    <col min="11030" max="11030" width="6.42578125" style="88" customWidth="1"/>
    <col min="11031" max="11032" width="8.7109375" style="88" bestFit="1" customWidth="1"/>
    <col min="11033" max="11266" width="9.140625" style="88"/>
    <col min="11267" max="11267" width="1.140625" style="88" customWidth="1"/>
    <col min="11268" max="11268" width="7.5703125" style="88" customWidth="1"/>
    <col min="11269" max="11283" width="7.140625" style="88" customWidth="1"/>
    <col min="11284" max="11285" width="1.42578125" style="88" customWidth="1"/>
    <col min="11286" max="11286" width="6.42578125" style="88" customWidth="1"/>
    <col min="11287" max="11288" width="8.7109375" style="88" bestFit="1" customWidth="1"/>
    <col min="11289" max="11522" width="9.140625" style="88"/>
    <col min="11523" max="11523" width="1.140625" style="88" customWidth="1"/>
    <col min="11524" max="11524" width="7.5703125" style="88" customWidth="1"/>
    <col min="11525" max="11539" width="7.140625" style="88" customWidth="1"/>
    <col min="11540" max="11541" width="1.42578125" style="88" customWidth="1"/>
    <col min="11542" max="11542" width="6.42578125" style="88" customWidth="1"/>
    <col min="11543" max="11544" width="8.7109375" style="88" bestFit="1" customWidth="1"/>
    <col min="11545" max="11778" width="9.140625" style="88"/>
    <col min="11779" max="11779" width="1.140625" style="88" customWidth="1"/>
    <col min="11780" max="11780" width="7.5703125" style="88" customWidth="1"/>
    <col min="11781" max="11795" width="7.140625" style="88" customWidth="1"/>
    <col min="11796" max="11797" width="1.42578125" style="88" customWidth="1"/>
    <col min="11798" max="11798" width="6.42578125" style="88" customWidth="1"/>
    <col min="11799" max="11800" width="8.7109375" style="88" bestFit="1" customWidth="1"/>
    <col min="11801" max="12034" width="9.140625" style="88"/>
    <col min="12035" max="12035" width="1.140625" style="88" customWidth="1"/>
    <col min="12036" max="12036" width="7.5703125" style="88" customWidth="1"/>
    <col min="12037" max="12051" width="7.140625" style="88" customWidth="1"/>
    <col min="12052" max="12053" width="1.42578125" style="88" customWidth="1"/>
    <col min="12054" max="12054" width="6.42578125" style="88" customWidth="1"/>
    <col min="12055" max="12056" width="8.7109375" style="88" bestFit="1" customWidth="1"/>
    <col min="12057" max="12290" width="9.140625" style="88"/>
    <col min="12291" max="12291" width="1.140625" style="88" customWidth="1"/>
    <col min="12292" max="12292" width="7.5703125" style="88" customWidth="1"/>
    <col min="12293" max="12307" width="7.140625" style="88" customWidth="1"/>
    <col min="12308" max="12309" width="1.42578125" style="88" customWidth="1"/>
    <col min="12310" max="12310" width="6.42578125" style="88" customWidth="1"/>
    <col min="12311" max="12312" width="8.7109375" style="88" bestFit="1" customWidth="1"/>
    <col min="12313" max="12546" width="9.140625" style="88"/>
    <col min="12547" max="12547" width="1.140625" style="88" customWidth="1"/>
    <col min="12548" max="12548" width="7.5703125" style="88" customWidth="1"/>
    <col min="12549" max="12563" width="7.140625" style="88" customWidth="1"/>
    <col min="12564" max="12565" width="1.42578125" style="88" customWidth="1"/>
    <col min="12566" max="12566" width="6.42578125" style="88" customWidth="1"/>
    <col min="12567" max="12568" width="8.7109375" style="88" bestFit="1" customWidth="1"/>
    <col min="12569" max="12802" width="9.140625" style="88"/>
    <col min="12803" max="12803" width="1.140625" style="88" customWidth="1"/>
    <col min="12804" max="12804" width="7.5703125" style="88" customWidth="1"/>
    <col min="12805" max="12819" width="7.140625" style="88" customWidth="1"/>
    <col min="12820" max="12821" width="1.42578125" style="88" customWidth="1"/>
    <col min="12822" max="12822" width="6.42578125" style="88" customWidth="1"/>
    <col min="12823" max="12824" width="8.7109375" style="88" bestFit="1" customWidth="1"/>
    <col min="12825" max="13058" width="9.140625" style="88"/>
    <col min="13059" max="13059" width="1.140625" style="88" customWidth="1"/>
    <col min="13060" max="13060" width="7.5703125" style="88" customWidth="1"/>
    <col min="13061" max="13075" width="7.140625" style="88" customWidth="1"/>
    <col min="13076" max="13077" width="1.42578125" style="88" customWidth="1"/>
    <col min="13078" max="13078" width="6.42578125" style="88" customWidth="1"/>
    <col min="13079" max="13080" width="8.7109375" style="88" bestFit="1" customWidth="1"/>
    <col min="13081" max="13314" width="9.140625" style="88"/>
    <col min="13315" max="13315" width="1.140625" style="88" customWidth="1"/>
    <col min="13316" max="13316" width="7.5703125" style="88" customWidth="1"/>
    <col min="13317" max="13331" width="7.140625" style="88" customWidth="1"/>
    <col min="13332" max="13333" width="1.42578125" style="88" customWidth="1"/>
    <col min="13334" max="13334" width="6.42578125" style="88" customWidth="1"/>
    <col min="13335" max="13336" width="8.7109375" style="88" bestFit="1" customWidth="1"/>
    <col min="13337" max="13570" width="9.140625" style="88"/>
    <col min="13571" max="13571" width="1.140625" style="88" customWidth="1"/>
    <col min="13572" max="13572" width="7.5703125" style="88" customWidth="1"/>
    <col min="13573" max="13587" width="7.140625" style="88" customWidth="1"/>
    <col min="13588" max="13589" width="1.42578125" style="88" customWidth="1"/>
    <col min="13590" max="13590" width="6.42578125" style="88" customWidth="1"/>
    <col min="13591" max="13592" width="8.7109375" style="88" bestFit="1" customWidth="1"/>
    <col min="13593" max="13826" width="9.140625" style="88"/>
    <col min="13827" max="13827" width="1.140625" style="88" customWidth="1"/>
    <col min="13828" max="13828" width="7.5703125" style="88" customWidth="1"/>
    <col min="13829" max="13843" width="7.140625" style="88" customWidth="1"/>
    <col min="13844" max="13845" width="1.42578125" style="88" customWidth="1"/>
    <col min="13846" max="13846" width="6.42578125" style="88" customWidth="1"/>
    <col min="13847" max="13848" width="8.7109375" style="88" bestFit="1" customWidth="1"/>
    <col min="13849" max="14082" width="9.140625" style="88"/>
    <col min="14083" max="14083" width="1.140625" style="88" customWidth="1"/>
    <col min="14084" max="14084" width="7.5703125" style="88" customWidth="1"/>
    <col min="14085" max="14099" width="7.140625" style="88" customWidth="1"/>
    <col min="14100" max="14101" width="1.42578125" style="88" customWidth="1"/>
    <col min="14102" max="14102" width="6.42578125" style="88" customWidth="1"/>
    <col min="14103" max="14104" width="8.7109375" style="88" bestFit="1" customWidth="1"/>
    <col min="14105" max="14338" width="9.140625" style="88"/>
    <col min="14339" max="14339" width="1.140625" style="88" customWidth="1"/>
    <col min="14340" max="14340" width="7.5703125" style="88" customWidth="1"/>
    <col min="14341" max="14355" width="7.140625" style="88" customWidth="1"/>
    <col min="14356" max="14357" width="1.42578125" style="88" customWidth="1"/>
    <col min="14358" max="14358" width="6.42578125" style="88" customWidth="1"/>
    <col min="14359" max="14360" width="8.7109375" style="88" bestFit="1" customWidth="1"/>
    <col min="14361" max="14594" width="9.140625" style="88"/>
    <col min="14595" max="14595" width="1.140625" style="88" customWidth="1"/>
    <col min="14596" max="14596" width="7.5703125" style="88" customWidth="1"/>
    <col min="14597" max="14611" width="7.140625" style="88" customWidth="1"/>
    <col min="14612" max="14613" width="1.42578125" style="88" customWidth="1"/>
    <col min="14614" max="14614" width="6.42578125" style="88" customWidth="1"/>
    <col min="14615" max="14616" width="8.7109375" style="88" bestFit="1" customWidth="1"/>
    <col min="14617" max="14850" width="9.140625" style="88"/>
    <col min="14851" max="14851" width="1.140625" style="88" customWidth="1"/>
    <col min="14852" max="14852" width="7.5703125" style="88" customWidth="1"/>
    <col min="14853" max="14867" width="7.140625" style="88" customWidth="1"/>
    <col min="14868" max="14869" width="1.42578125" style="88" customWidth="1"/>
    <col min="14870" max="14870" width="6.42578125" style="88" customWidth="1"/>
    <col min="14871" max="14872" width="8.7109375" style="88" bestFit="1" customWidth="1"/>
    <col min="14873" max="15106" width="9.140625" style="88"/>
    <col min="15107" max="15107" width="1.140625" style="88" customWidth="1"/>
    <col min="15108" max="15108" width="7.5703125" style="88" customWidth="1"/>
    <col min="15109" max="15123" width="7.140625" style="88" customWidth="1"/>
    <col min="15124" max="15125" width="1.42578125" style="88" customWidth="1"/>
    <col min="15126" max="15126" width="6.42578125" style="88" customWidth="1"/>
    <col min="15127" max="15128" width="8.7109375" style="88" bestFit="1" customWidth="1"/>
    <col min="15129" max="15362" width="9.140625" style="88"/>
    <col min="15363" max="15363" width="1.140625" style="88" customWidth="1"/>
    <col min="15364" max="15364" width="7.5703125" style="88" customWidth="1"/>
    <col min="15365" max="15379" width="7.140625" style="88" customWidth="1"/>
    <col min="15380" max="15381" width="1.42578125" style="88" customWidth="1"/>
    <col min="15382" max="15382" width="6.42578125" style="88" customWidth="1"/>
    <col min="15383" max="15384" width="8.7109375" style="88" bestFit="1" customWidth="1"/>
    <col min="15385" max="15618" width="9.140625" style="88"/>
    <col min="15619" max="15619" width="1.140625" style="88" customWidth="1"/>
    <col min="15620" max="15620" width="7.5703125" style="88" customWidth="1"/>
    <col min="15621" max="15635" width="7.140625" style="88" customWidth="1"/>
    <col min="15636" max="15637" width="1.42578125" style="88" customWidth="1"/>
    <col min="15638" max="15638" width="6.42578125" style="88" customWidth="1"/>
    <col min="15639" max="15640" width="8.7109375" style="88" bestFit="1" customWidth="1"/>
    <col min="15641" max="15874" width="9.140625" style="88"/>
    <col min="15875" max="15875" width="1.140625" style="88" customWidth="1"/>
    <col min="15876" max="15876" width="7.5703125" style="88" customWidth="1"/>
    <col min="15877" max="15891" width="7.140625" style="88" customWidth="1"/>
    <col min="15892" max="15893" width="1.42578125" style="88" customWidth="1"/>
    <col min="15894" max="15894" width="6.42578125" style="88" customWidth="1"/>
    <col min="15895" max="15896" width="8.7109375" style="88" bestFit="1" customWidth="1"/>
    <col min="15897" max="16130" width="9.140625" style="88"/>
    <col min="16131" max="16131" width="1.140625" style="88" customWidth="1"/>
    <col min="16132" max="16132" width="7.5703125" style="88" customWidth="1"/>
    <col min="16133" max="16147" width="7.140625" style="88" customWidth="1"/>
    <col min="16148" max="16149" width="1.42578125" style="88" customWidth="1"/>
    <col min="16150" max="16150" width="6.42578125" style="88" customWidth="1"/>
    <col min="16151" max="16152" width="8.7109375" style="88" bestFit="1" customWidth="1"/>
    <col min="16153" max="16384" width="9.140625" style="88"/>
  </cols>
  <sheetData>
    <row r="1" spans="1:52" ht="18" customHeight="1">
      <c r="B1" s="112"/>
      <c r="C1" s="112"/>
      <c r="F1" s="112"/>
      <c r="G1" s="112"/>
    </row>
    <row r="2" spans="1:52" ht="42" customHeight="1">
      <c r="B2" s="339" t="s">
        <v>61</v>
      </c>
      <c r="C2" s="339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</row>
    <row r="3" spans="1:52" ht="9.75" customHeight="1">
      <c r="B3" s="111"/>
      <c r="C3" s="111"/>
      <c r="D3" s="51"/>
      <c r="E3" s="113"/>
      <c r="F3" s="111"/>
      <c r="G3" s="111"/>
      <c r="H3" s="114"/>
      <c r="I3" s="114"/>
      <c r="J3" s="115"/>
      <c r="K3" s="115"/>
      <c r="L3" s="115"/>
      <c r="M3" s="115"/>
      <c r="N3" s="115"/>
      <c r="O3" s="115"/>
      <c r="P3" s="115"/>
      <c r="Q3" s="115"/>
      <c r="R3" s="51"/>
      <c r="S3" s="51"/>
      <c r="W3" s="142"/>
    </row>
    <row r="4" spans="1:52" ht="18" customHeight="1">
      <c r="B4" s="341" t="s">
        <v>48</v>
      </c>
      <c r="C4" s="342"/>
      <c r="D4" s="343" t="s">
        <v>13</v>
      </c>
      <c r="E4" s="344"/>
      <c r="F4" s="343" t="s">
        <v>62</v>
      </c>
      <c r="G4" s="344"/>
      <c r="H4" s="345" t="s">
        <v>49</v>
      </c>
      <c r="I4" s="346"/>
      <c r="J4" s="343" t="s">
        <v>63</v>
      </c>
      <c r="K4" s="344"/>
      <c r="L4" s="343" t="s">
        <v>64</v>
      </c>
      <c r="M4" s="344"/>
      <c r="N4" s="343" t="s">
        <v>65</v>
      </c>
      <c r="O4" s="344"/>
      <c r="P4" s="343" t="s">
        <v>66</v>
      </c>
      <c r="Q4" s="344"/>
      <c r="R4" s="347" t="s">
        <v>14</v>
      </c>
      <c r="S4" s="347" t="s">
        <v>15</v>
      </c>
      <c r="T4" s="347" t="s">
        <v>74</v>
      </c>
      <c r="U4" s="347" t="s">
        <v>75</v>
      </c>
      <c r="V4" s="143" t="s">
        <v>76</v>
      </c>
    </row>
    <row r="5" spans="1:52" ht="18" customHeight="1">
      <c r="B5" s="337" t="s">
        <v>77</v>
      </c>
      <c r="C5" s="338"/>
      <c r="D5" s="337" t="s">
        <v>77</v>
      </c>
      <c r="E5" s="338"/>
      <c r="F5" s="337" t="s">
        <v>77</v>
      </c>
      <c r="G5" s="338"/>
      <c r="H5" s="337" t="s">
        <v>77</v>
      </c>
      <c r="I5" s="338"/>
      <c r="J5" s="337" t="s">
        <v>77</v>
      </c>
      <c r="K5" s="338"/>
      <c r="L5" s="337" t="s">
        <v>77</v>
      </c>
      <c r="M5" s="338"/>
      <c r="N5" s="337" t="s">
        <v>77</v>
      </c>
      <c r="O5" s="338"/>
      <c r="P5" s="337" t="s">
        <v>77</v>
      </c>
      <c r="Q5" s="338"/>
      <c r="R5" s="348"/>
      <c r="S5" s="348"/>
      <c r="T5" s="348"/>
      <c r="U5" s="348"/>
      <c r="V5" s="144" t="s">
        <v>78</v>
      </c>
    </row>
    <row r="6" spans="1:52" ht="18" customHeight="1">
      <c r="B6" s="334" t="s">
        <v>16</v>
      </c>
      <c r="C6" s="335"/>
      <c r="D6" s="55" t="s">
        <v>16</v>
      </c>
      <c r="E6" s="56" t="s">
        <v>15</v>
      </c>
      <c r="F6" s="55" t="s">
        <v>16</v>
      </c>
      <c r="G6" s="56" t="s">
        <v>15</v>
      </c>
      <c r="H6" s="55" t="s">
        <v>16</v>
      </c>
      <c r="I6" s="56" t="s">
        <v>15</v>
      </c>
      <c r="J6" s="55" t="s">
        <v>16</v>
      </c>
      <c r="K6" s="56" t="s">
        <v>15</v>
      </c>
      <c r="L6" s="55" t="s">
        <v>16</v>
      </c>
      <c r="M6" s="56" t="s">
        <v>15</v>
      </c>
      <c r="N6" s="55" t="s">
        <v>16</v>
      </c>
      <c r="O6" s="56" t="s">
        <v>15</v>
      </c>
      <c r="P6" s="55" t="s">
        <v>16</v>
      </c>
      <c r="Q6" s="56" t="s">
        <v>15</v>
      </c>
      <c r="R6" s="55" t="s">
        <v>16</v>
      </c>
      <c r="S6" s="55" t="s">
        <v>16</v>
      </c>
      <c r="T6" s="55" t="s">
        <v>16</v>
      </c>
      <c r="U6" s="57" t="s">
        <v>16</v>
      </c>
      <c r="V6" s="145" t="s">
        <v>16</v>
      </c>
      <c r="W6" s="146"/>
    </row>
    <row r="7" spans="1:52" s="2" customFormat="1" ht="18" customHeight="1">
      <c r="B7" s="336">
        <f>'Data Record'!A31</f>
        <v>150</v>
      </c>
      <c r="C7" s="147" t="str">
        <f>'Data Record'!D31</f>
        <v>A</v>
      </c>
      <c r="D7" s="148">
        <f>'Data Record'!AB31</f>
        <v>5.2041649986653319E-5</v>
      </c>
      <c r="E7" s="61">
        <f>D7/1</f>
        <v>5.2041649986653319E-5</v>
      </c>
      <c r="F7" s="149">
        <f>'Cert STD'!E8</f>
        <v>2E-3</v>
      </c>
      <c r="G7" s="59">
        <f>F7/2</f>
        <v>1E-3</v>
      </c>
      <c r="H7" s="59">
        <f>((B7)*(11.5*10^-6)*1)</f>
        <v>1.725E-3</v>
      </c>
      <c r="I7" s="59">
        <f>H7/SQRT(3)</f>
        <v>9.9592921435210442E-4</v>
      </c>
      <c r="J7" s="150">
        <f>0.0001/2</f>
        <v>5.0000000000000002E-5</v>
      </c>
      <c r="K7" s="61">
        <f>(J7/SQRT(3))</f>
        <v>2.8867513459481293E-5</v>
      </c>
      <c r="L7" s="61">
        <f>(0.5*0.14)/9</f>
        <v>7.7777777777777784E-3</v>
      </c>
      <c r="M7" s="61">
        <f>(L7/SQRT(3))</f>
        <v>4.4905020936970895E-3</v>
      </c>
      <c r="N7" s="61">
        <f>0.00004</f>
        <v>4.0000000000000003E-5</v>
      </c>
      <c r="O7" s="61">
        <f>(N7/SQRT(3))</f>
        <v>2.3094010767585035E-5</v>
      </c>
      <c r="P7" s="60">
        <f>R13/2</f>
        <v>0</v>
      </c>
      <c r="Q7" s="60">
        <f t="shared" ref="Q7" si="0">P7/SQRT(3)</f>
        <v>0</v>
      </c>
      <c r="R7" s="59">
        <f>SQRT(E7^2+G7^2+I7^2+K7^2+M7^2+O7^2+Q7^2)</f>
        <v>4.7075002977692891E-3</v>
      </c>
      <c r="S7" s="62">
        <f>E7</f>
        <v>5.2041649986653319E-5</v>
      </c>
      <c r="T7" s="63">
        <f>IF(S7=0,"∞",(R7^4/(S7^4/3)))</f>
        <v>200853058.56327784</v>
      </c>
      <c r="U7" s="58">
        <f>IF(T7="∞",2,_xlfn.T.INV.2T(0.0455,T7))</f>
        <v>2.0000024521120841</v>
      </c>
      <c r="V7" s="151">
        <f>R7*U7*1000</f>
        <v>9.4150121388569445</v>
      </c>
      <c r="W7" s="152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</row>
    <row r="8" spans="1:52" s="2" customFormat="1" ht="18" customHeight="1">
      <c r="B8" s="336"/>
      <c r="C8" s="147" t="str">
        <f>'Data Record'!D35</f>
        <v>B</v>
      </c>
      <c r="D8" s="148">
        <f>'Data Record'!AB35</f>
        <v>5.2041649986653319E-5</v>
      </c>
      <c r="E8" s="61">
        <f t="shared" ref="E8:E9" si="1">D8/1</f>
        <v>5.2041649986653319E-5</v>
      </c>
      <c r="F8" s="149">
        <f>'Cert STD'!E8</f>
        <v>2E-3</v>
      </c>
      <c r="G8" s="59">
        <f t="shared" ref="G8:G9" si="2">F8/2</f>
        <v>1E-3</v>
      </c>
      <c r="H8" s="59">
        <f t="shared" ref="H8:H9" si="3">((B8)*(11.5*10^-6)*1)</f>
        <v>0</v>
      </c>
      <c r="I8" s="59">
        <f t="shared" ref="I8:I9" si="4">H8/SQRT(3)</f>
        <v>0</v>
      </c>
      <c r="J8" s="150">
        <f t="shared" ref="J8:J9" si="5">0.0001/2</f>
        <v>5.0000000000000002E-5</v>
      </c>
      <c r="K8" s="61">
        <f t="shared" ref="K8:K9" si="6">(J8/SQRT(3))</f>
        <v>2.8867513459481293E-5</v>
      </c>
      <c r="L8" s="61">
        <f t="shared" ref="L8:L9" si="7">(0.5*0.14)/9</f>
        <v>7.7777777777777784E-3</v>
      </c>
      <c r="M8" s="61">
        <f t="shared" ref="M8:M9" si="8">(L8/SQRT(3))</f>
        <v>4.4905020936970895E-3</v>
      </c>
      <c r="N8" s="61">
        <f t="shared" ref="N8:N9" si="9">0.00004</f>
        <v>4.0000000000000003E-5</v>
      </c>
      <c r="O8" s="61">
        <f t="shared" ref="O8:O9" si="10">(N8/SQRT(3))</f>
        <v>2.3094010767585035E-5</v>
      </c>
      <c r="P8" s="60">
        <f>P7</f>
        <v>0</v>
      </c>
      <c r="Q8" s="60">
        <f t="shared" ref="Q8:Q9" si="11">P8/SQRT(3)</f>
        <v>0</v>
      </c>
      <c r="R8" s="59">
        <f t="shared" ref="R8:R9" si="12">SQRT(E8^2+G8^2+I8^2+K8^2+M8^2+O8^2+Q8^2)</f>
        <v>4.600943822032382E-3</v>
      </c>
      <c r="S8" s="62">
        <f t="shared" ref="S8:S9" si="13">E8</f>
        <v>5.2041649986653319E-5</v>
      </c>
      <c r="T8" s="63">
        <f t="shared" ref="T8:T9" si="14">IF(S8=0,"∞",(R8^4/(S8^4/3)))</f>
        <v>183275640.92643356</v>
      </c>
      <c r="U8" s="58">
        <f t="shared" ref="U8:U9" si="15">IF(T8="∞",2,_xlfn.T.INV.2T(0.0455,T8))</f>
        <v>2.0000024632820366</v>
      </c>
      <c r="V8" s="151">
        <f t="shared" ref="V8:V9" si="16">R8*U8*1000</f>
        <v>9.2018989774870317</v>
      </c>
      <c r="W8" s="152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</row>
    <row r="9" spans="1:52" s="2" customFormat="1" ht="18" customHeight="1">
      <c r="B9" s="336"/>
      <c r="C9" s="147" t="str">
        <f>'Data Record'!D39</f>
        <v>C</v>
      </c>
      <c r="D9" s="148">
        <f>'Data Record'!AB39</f>
        <v>5.5433894565208628E-5</v>
      </c>
      <c r="E9" s="61">
        <f t="shared" si="1"/>
        <v>5.5433894565208628E-5</v>
      </c>
      <c r="F9" s="149">
        <f>'Cert STD'!E8</f>
        <v>2E-3</v>
      </c>
      <c r="G9" s="59">
        <f t="shared" si="2"/>
        <v>1E-3</v>
      </c>
      <c r="H9" s="59">
        <f t="shared" si="3"/>
        <v>0</v>
      </c>
      <c r="I9" s="59">
        <f t="shared" si="4"/>
        <v>0</v>
      </c>
      <c r="J9" s="150">
        <f t="shared" si="5"/>
        <v>5.0000000000000002E-5</v>
      </c>
      <c r="K9" s="61">
        <f t="shared" si="6"/>
        <v>2.8867513459481293E-5</v>
      </c>
      <c r="L9" s="61">
        <f t="shared" si="7"/>
        <v>7.7777777777777784E-3</v>
      </c>
      <c r="M9" s="61">
        <f t="shared" si="8"/>
        <v>4.4905020936970895E-3</v>
      </c>
      <c r="N9" s="61">
        <f t="shared" si="9"/>
        <v>4.0000000000000003E-5</v>
      </c>
      <c r="O9" s="61">
        <f t="shared" si="10"/>
        <v>2.3094010767585035E-5</v>
      </c>
      <c r="P9" s="60">
        <f>P8</f>
        <v>0</v>
      </c>
      <c r="Q9" s="60">
        <f t="shared" si="11"/>
        <v>0</v>
      </c>
      <c r="R9" s="59">
        <f t="shared" si="12"/>
        <v>4.6009834423556975E-3</v>
      </c>
      <c r="S9" s="62">
        <f t="shared" si="13"/>
        <v>5.5433894565208628E-5</v>
      </c>
      <c r="T9" s="63">
        <f t="shared" si="14"/>
        <v>142371273.66816935</v>
      </c>
      <c r="U9" s="58">
        <f t="shared" si="15"/>
        <v>2.0000024641216929</v>
      </c>
      <c r="V9" s="151">
        <f t="shared" si="16"/>
        <v>9.2019782220945032</v>
      </c>
      <c r="W9" s="152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</row>
    <row r="10" spans="1:52" s="1" customFormat="1" ht="18" customHeight="1">
      <c r="A10" s="88"/>
      <c r="B10" s="116"/>
      <c r="C10" s="116"/>
      <c r="D10" s="117"/>
      <c r="E10" s="118"/>
      <c r="F10" s="119"/>
      <c r="G10" s="116"/>
      <c r="H10" s="118"/>
      <c r="I10" s="118"/>
      <c r="J10" s="117"/>
      <c r="K10" s="120"/>
      <c r="L10" s="120"/>
      <c r="M10" s="120"/>
      <c r="N10" s="120"/>
      <c r="O10" s="120"/>
      <c r="P10" s="120"/>
      <c r="Q10" s="120"/>
      <c r="R10" s="118"/>
      <c r="S10" s="121"/>
      <c r="T10" s="122"/>
      <c r="U10" s="123"/>
      <c r="V10" s="123"/>
    </row>
    <row r="11" spans="1:52" s="1" customFormat="1" ht="18" customHeight="1">
      <c r="A11" s="88"/>
      <c r="B11" s="124"/>
      <c r="C11" s="124"/>
      <c r="D11" s="124"/>
      <c r="E11" s="124"/>
      <c r="F11" s="124"/>
      <c r="G11" s="124"/>
      <c r="L11" s="124"/>
      <c r="M11" s="124"/>
      <c r="N11" s="124"/>
      <c r="O11" s="124"/>
      <c r="P11" s="124" t="s">
        <v>67</v>
      </c>
      <c r="Q11" s="124"/>
      <c r="R11" s="124"/>
      <c r="S11" s="124"/>
      <c r="Z11" s="88"/>
      <c r="AA11" s="88"/>
      <c r="AB11" s="88"/>
    </row>
    <row r="12" spans="1:52" s="1" customFormat="1" ht="18" customHeight="1">
      <c r="A12" s="88"/>
      <c r="B12" s="124"/>
      <c r="C12" s="124"/>
      <c r="D12" s="125"/>
      <c r="E12" s="124"/>
      <c r="F12" s="124"/>
      <c r="G12" s="124"/>
      <c r="L12" s="125"/>
      <c r="M12" s="125"/>
      <c r="N12" s="124"/>
      <c r="O12" s="124"/>
      <c r="P12" s="126" t="s">
        <v>68</v>
      </c>
      <c r="Q12" s="127" t="s">
        <v>69</v>
      </c>
      <c r="R12" s="128"/>
      <c r="S12" s="129"/>
      <c r="Z12" s="88"/>
      <c r="AA12" s="88"/>
      <c r="AB12" s="88"/>
    </row>
    <row r="13" spans="1:52" s="2" customFormat="1" ht="18" customHeight="1">
      <c r="B13" s="124"/>
      <c r="C13" s="124"/>
      <c r="D13" s="125"/>
      <c r="E13" s="124"/>
      <c r="F13" s="124"/>
      <c r="G13" s="124"/>
      <c r="L13" s="125"/>
      <c r="M13" s="125"/>
      <c r="N13" s="124"/>
      <c r="O13" s="124"/>
      <c r="P13" s="126" t="s">
        <v>70</v>
      </c>
      <c r="Q13" s="127" t="s">
        <v>70</v>
      </c>
      <c r="R13" s="130">
        <v>0</v>
      </c>
      <c r="S13" s="131" t="s">
        <v>71</v>
      </c>
    </row>
    <row r="14" spans="1:52" s="2" customFormat="1" ht="18" customHeight="1">
      <c r="B14" s="124"/>
      <c r="C14" s="124"/>
      <c r="D14" s="132"/>
      <c r="E14" s="124"/>
      <c r="F14" s="124"/>
      <c r="G14" s="124"/>
      <c r="L14" s="133"/>
      <c r="M14" s="134"/>
      <c r="N14" s="124"/>
      <c r="O14" s="124"/>
      <c r="P14" s="126" t="s">
        <v>70</v>
      </c>
      <c r="Q14" s="127" t="s">
        <v>72</v>
      </c>
      <c r="R14" s="135">
        <v>5.7499999999999999E-3</v>
      </c>
      <c r="S14" s="131" t="s">
        <v>71</v>
      </c>
    </row>
    <row r="15" spans="1:52" s="2" customFormat="1" ht="18" customHeight="1">
      <c r="B15" s="124"/>
      <c r="C15" s="124"/>
      <c r="D15" s="125"/>
      <c r="E15" s="124"/>
      <c r="F15" s="124"/>
      <c r="G15" s="124"/>
      <c r="L15" s="125"/>
      <c r="M15" s="125"/>
      <c r="N15" s="124"/>
      <c r="O15" s="124"/>
      <c r="P15" s="126" t="s">
        <v>70</v>
      </c>
      <c r="Q15" s="136" t="s">
        <v>73</v>
      </c>
      <c r="R15" s="137">
        <v>-0.2026</v>
      </c>
      <c r="S15" s="131" t="s">
        <v>71</v>
      </c>
    </row>
    <row r="16" spans="1:52" s="2" customFormat="1" ht="18" customHeight="1"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</row>
    <row r="17" spans="2:22" s="2" customFormat="1" ht="18" customHeight="1"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</row>
    <row r="18" spans="2:22" s="2" customFormat="1" ht="18" customHeight="1"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</row>
    <row r="19" spans="2:22" s="2" customFormat="1" ht="18" customHeight="1"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</row>
    <row r="20" spans="2:22" s="2" customFormat="1" ht="18" customHeight="1"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</row>
    <row r="21" spans="2:22" s="2" customFormat="1" ht="18" customHeight="1"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</row>
    <row r="22" spans="2:22" s="2" customFormat="1" ht="18" customHeight="1"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</row>
    <row r="23" spans="2:22" s="2" customFormat="1" ht="18" customHeight="1"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</row>
    <row r="24" spans="2:22" s="2" customFormat="1" ht="18" customHeight="1"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</row>
    <row r="25" spans="2:22" s="2" customFormat="1" ht="18" customHeight="1"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</row>
    <row r="26" spans="2:22" s="2" customFormat="1" ht="18" customHeight="1"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</row>
    <row r="27" spans="2:22" s="2" customFormat="1" ht="18" customHeight="1"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</row>
    <row r="28" spans="2:22" s="2" customFormat="1" ht="18" customHeight="1"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</row>
    <row r="29" spans="2:22" s="2" customFormat="1" ht="18" customHeight="1"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</row>
    <row r="30" spans="2:22" s="2" customFormat="1" ht="18" customHeight="1"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</row>
    <row r="31" spans="2:22" s="2" customFormat="1" ht="18" customHeight="1"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</row>
    <row r="32" spans="2:22" s="2" customFormat="1" ht="18" customHeight="1"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</row>
    <row r="33" spans="2:22" s="2" customFormat="1" ht="18" customHeight="1"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</row>
    <row r="34" spans="2:22" s="2" customFormat="1" ht="18" customHeight="1"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</row>
    <row r="35" spans="2:22" s="2" customFormat="1" ht="18" customHeight="1"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</row>
    <row r="36" spans="2:22" s="2" customFormat="1" ht="18" customHeight="1"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</row>
    <row r="37" spans="2:22" s="2" customFormat="1" ht="18" customHeight="1"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</row>
    <row r="38" spans="2:22" s="2" customFormat="1" ht="18" customHeight="1"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</row>
    <row r="39" spans="2:22" s="2" customFormat="1" ht="18" customHeight="1"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</row>
    <row r="40" spans="2:22" s="2" customFormat="1" ht="18" customHeight="1"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</row>
    <row r="41" spans="2:22" s="2" customFormat="1" ht="18" customHeight="1"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</row>
    <row r="42" spans="2:22" s="2" customFormat="1" ht="12"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</row>
    <row r="43" spans="2:22" s="2" customFormat="1" ht="12"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</row>
    <row r="44" spans="2:22" s="2" customFormat="1" ht="12"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</row>
    <row r="45" spans="2:22" s="2" customFormat="1" ht="12"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</row>
    <row r="46" spans="2:22" s="2" customFormat="1" ht="12"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</row>
    <row r="47" spans="2:22" s="2" customFormat="1" ht="12"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</row>
    <row r="48" spans="2:22" s="2" customFormat="1" ht="12"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</row>
    <row r="49" spans="2:22" s="2" customFormat="1" ht="12"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</row>
    <row r="50" spans="2:22" s="2" customFormat="1" ht="12"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</row>
    <row r="51" spans="2:22" s="2" customFormat="1" ht="12"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</row>
    <row r="52" spans="2:22" s="2" customFormat="1" ht="12"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</row>
    <row r="53" spans="2:22" s="2" customFormat="1" ht="12"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</row>
    <row r="54" spans="2:22" s="2" customFormat="1" ht="12"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</row>
    <row r="55" spans="2:22" s="2" customFormat="1" ht="12"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</row>
    <row r="56" spans="2:22" s="2" customFormat="1" ht="12"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</row>
    <row r="57" spans="2:22" s="2" customFormat="1" ht="12"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</row>
    <row r="58" spans="2:22" s="2" customFormat="1" ht="12"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</row>
    <row r="59" spans="2:22" s="2" customFormat="1" ht="12"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</row>
    <row r="60" spans="2:22" s="2" customFormat="1" ht="12"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</row>
    <row r="61" spans="2:22" s="2" customFormat="1" ht="12"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</row>
    <row r="62" spans="2:22" s="2" customFormat="1" ht="12"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</row>
    <row r="63" spans="2:22" s="2" customFormat="1" ht="12"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</row>
    <row r="64" spans="2:22" s="2" customFormat="1" ht="12"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</row>
    <row r="65" spans="2:22" s="2" customFormat="1" ht="12"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</row>
    <row r="66" spans="2:22" s="2" customFormat="1" ht="12"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</row>
    <row r="67" spans="2:22" s="2" customFormat="1" ht="12"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</row>
    <row r="68" spans="2:22" s="2" customFormat="1" ht="12"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</row>
    <row r="69" spans="2:22" s="2" customFormat="1" ht="12"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</row>
    <row r="70" spans="2:22" s="2" customFormat="1" ht="12"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</row>
    <row r="71" spans="2:22" s="2" customFormat="1" ht="12"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</row>
    <row r="72" spans="2:22" s="2" customFormat="1" ht="12"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</row>
    <row r="73" spans="2:22" s="2" customFormat="1" ht="12"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</row>
    <row r="74" spans="2:22" s="2" customFormat="1" ht="12"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</row>
    <row r="75" spans="2:22" s="2" customFormat="1" ht="12">
      <c r="B75" s="154"/>
      <c r="C75" s="154"/>
      <c r="D75" s="155"/>
      <c r="E75" s="154"/>
      <c r="F75" s="156"/>
      <c r="G75" s="157"/>
      <c r="H75" s="155"/>
      <c r="I75" s="155"/>
      <c r="J75" s="155"/>
      <c r="K75" s="158"/>
      <c r="L75" s="158"/>
      <c r="M75" s="158"/>
      <c r="N75" s="158"/>
      <c r="O75" s="158"/>
      <c r="P75" s="158"/>
      <c r="Q75" s="158"/>
      <c r="R75" s="156"/>
      <c r="S75" s="157"/>
      <c r="T75" s="159"/>
      <c r="U75" s="160"/>
      <c r="V75" s="161"/>
    </row>
    <row r="76" spans="2:22" s="2" customFormat="1" ht="12">
      <c r="B76" s="154"/>
      <c r="C76" s="154"/>
      <c r="D76" s="155"/>
      <c r="E76" s="154"/>
      <c r="F76" s="156"/>
      <c r="G76" s="157"/>
      <c r="H76" s="155"/>
      <c r="I76" s="155"/>
      <c r="J76" s="155"/>
      <c r="K76" s="158"/>
      <c r="L76" s="158"/>
      <c r="M76" s="158"/>
      <c r="N76" s="158"/>
      <c r="O76" s="158"/>
      <c r="P76" s="158"/>
      <c r="Q76" s="158"/>
      <c r="R76" s="156"/>
      <c r="S76" s="157"/>
      <c r="T76" s="159"/>
      <c r="U76" s="160"/>
      <c r="V76" s="161"/>
    </row>
    <row r="77" spans="2:22" s="2" customFormat="1" ht="12">
      <c r="B77" s="154"/>
      <c r="C77" s="154"/>
      <c r="D77" s="155"/>
      <c r="E77" s="154"/>
      <c r="F77" s="156"/>
      <c r="G77" s="157"/>
      <c r="H77" s="155"/>
      <c r="I77" s="155"/>
      <c r="J77" s="155"/>
      <c r="K77" s="158"/>
      <c r="L77" s="158"/>
      <c r="M77" s="158"/>
      <c r="N77" s="158"/>
      <c r="O77" s="158"/>
      <c r="P77" s="158"/>
      <c r="Q77" s="158"/>
      <c r="R77" s="156"/>
      <c r="S77" s="157"/>
      <c r="T77" s="159"/>
      <c r="U77" s="160"/>
      <c r="V77" s="161"/>
    </row>
    <row r="78" spans="2:22" s="2" customFormat="1" ht="12">
      <c r="B78" s="154"/>
      <c r="C78" s="154"/>
      <c r="D78" s="155"/>
      <c r="E78" s="154"/>
      <c r="F78" s="156"/>
      <c r="G78" s="157"/>
      <c r="H78" s="155"/>
      <c r="I78" s="155"/>
      <c r="J78" s="155"/>
      <c r="K78" s="158"/>
      <c r="L78" s="158"/>
      <c r="M78" s="158"/>
      <c r="N78" s="158"/>
      <c r="O78" s="158"/>
      <c r="P78" s="158"/>
      <c r="Q78" s="158"/>
      <c r="R78" s="156"/>
      <c r="S78" s="157"/>
      <c r="T78" s="159"/>
      <c r="U78" s="160"/>
      <c r="V78" s="161"/>
    </row>
    <row r="79" spans="2:22" s="2" customFormat="1" ht="12">
      <c r="B79" s="154"/>
      <c r="C79" s="154"/>
      <c r="D79" s="155"/>
      <c r="E79" s="154"/>
      <c r="F79" s="156"/>
      <c r="G79" s="157"/>
      <c r="H79" s="155"/>
      <c r="I79" s="155"/>
      <c r="J79" s="155"/>
      <c r="K79" s="158"/>
      <c r="L79" s="158"/>
      <c r="M79" s="158"/>
      <c r="N79" s="158"/>
      <c r="O79" s="158"/>
      <c r="P79" s="158"/>
      <c r="Q79" s="158"/>
      <c r="R79" s="156"/>
      <c r="S79" s="157"/>
      <c r="T79" s="159"/>
      <c r="U79" s="160"/>
      <c r="V79" s="161"/>
    </row>
    <row r="80" spans="2:22" s="2" customFormat="1" ht="12">
      <c r="B80" s="154"/>
      <c r="C80" s="154"/>
      <c r="D80" s="155"/>
      <c r="E80" s="154"/>
      <c r="F80" s="156"/>
      <c r="G80" s="157"/>
      <c r="H80" s="155"/>
      <c r="I80" s="155"/>
      <c r="J80" s="155"/>
      <c r="K80" s="158"/>
      <c r="L80" s="158"/>
      <c r="M80" s="158"/>
      <c r="N80" s="158"/>
      <c r="O80" s="158"/>
      <c r="P80" s="158"/>
      <c r="Q80" s="158"/>
      <c r="R80" s="156"/>
      <c r="S80" s="157"/>
      <c r="T80" s="159"/>
      <c r="U80" s="160"/>
      <c r="V80" s="161"/>
    </row>
    <row r="81" spans="2:22" s="2" customFormat="1" ht="12">
      <c r="B81" s="154"/>
      <c r="C81" s="154"/>
      <c r="D81" s="155"/>
      <c r="E81" s="154"/>
      <c r="F81" s="156"/>
      <c r="G81" s="157"/>
      <c r="H81" s="155"/>
      <c r="I81" s="155"/>
      <c r="J81" s="155"/>
      <c r="K81" s="158"/>
      <c r="L81" s="158"/>
      <c r="M81" s="158"/>
      <c r="N81" s="158"/>
      <c r="O81" s="158"/>
      <c r="P81" s="158"/>
      <c r="Q81" s="158"/>
      <c r="R81" s="156"/>
      <c r="S81" s="157"/>
      <c r="T81" s="159"/>
      <c r="U81" s="160"/>
      <c r="V81" s="161"/>
    </row>
    <row r="82" spans="2:22" s="2" customFormat="1" ht="12">
      <c r="B82" s="154"/>
      <c r="C82" s="154"/>
      <c r="D82" s="155"/>
      <c r="E82" s="154"/>
      <c r="F82" s="156"/>
      <c r="G82" s="157"/>
      <c r="H82" s="155"/>
      <c r="I82" s="155"/>
      <c r="J82" s="155"/>
      <c r="K82" s="158"/>
      <c r="L82" s="158"/>
      <c r="M82" s="158"/>
      <c r="N82" s="158"/>
      <c r="O82" s="158"/>
      <c r="P82" s="158"/>
      <c r="Q82" s="158"/>
      <c r="R82" s="156"/>
      <c r="S82" s="157"/>
      <c r="T82" s="159"/>
      <c r="U82" s="160"/>
      <c r="V82" s="161"/>
    </row>
    <row r="83" spans="2:22" s="2" customFormat="1" ht="12">
      <c r="B83" s="154"/>
      <c r="C83" s="154"/>
      <c r="D83" s="155"/>
      <c r="E83" s="154"/>
      <c r="F83" s="156"/>
      <c r="G83" s="157"/>
      <c r="H83" s="155"/>
      <c r="I83" s="155"/>
      <c r="J83" s="155"/>
      <c r="K83" s="158"/>
      <c r="L83" s="158"/>
      <c r="M83" s="158"/>
      <c r="N83" s="158"/>
      <c r="O83" s="158"/>
      <c r="P83" s="158"/>
      <c r="Q83" s="158"/>
      <c r="R83" s="156"/>
      <c r="S83" s="157"/>
      <c r="T83" s="159"/>
      <c r="U83" s="160"/>
      <c r="V83" s="161"/>
    </row>
    <row r="84" spans="2:22" s="2" customFormat="1" ht="12">
      <c r="B84" s="154"/>
      <c r="C84" s="154"/>
      <c r="D84" s="155"/>
      <c r="E84" s="154"/>
      <c r="F84" s="156"/>
      <c r="G84" s="157"/>
      <c r="H84" s="155"/>
      <c r="I84" s="155"/>
      <c r="J84" s="155"/>
      <c r="K84" s="158"/>
      <c r="L84" s="158"/>
      <c r="M84" s="158"/>
      <c r="N84" s="158"/>
      <c r="O84" s="158"/>
      <c r="P84" s="158"/>
      <c r="Q84" s="158"/>
      <c r="R84" s="156"/>
      <c r="S84" s="157"/>
      <c r="T84" s="159"/>
      <c r="U84" s="160"/>
      <c r="V84" s="161"/>
    </row>
    <row r="85" spans="2:22" s="2" customFormat="1" ht="12">
      <c r="B85" s="154"/>
      <c r="C85" s="154"/>
      <c r="D85" s="155"/>
      <c r="E85" s="154"/>
      <c r="F85" s="156"/>
      <c r="G85" s="157"/>
      <c r="H85" s="155"/>
      <c r="I85" s="155"/>
      <c r="J85" s="155"/>
      <c r="K85" s="158"/>
      <c r="L85" s="158"/>
      <c r="M85" s="158"/>
      <c r="N85" s="158"/>
      <c r="O85" s="158"/>
      <c r="P85" s="158"/>
      <c r="Q85" s="158"/>
      <c r="R85" s="156"/>
      <c r="S85" s="157"/>
      <c r="T85" s="159"/>
      <c r="U85" s="160"/>
      <c r="V85" s="161"/>
    </row>
    <row r="86" spans="2:22" s="2" customFormat="1" ht="12">
      <c r="B86" s="154"/>
      <c r="C86" s="154"/>
      <c r="D86" s="155"/>
      <c r="E86" s="154"/>
      <c r="F86" s="156"/>
      <c r="G86" s="157"/>
      <c r="H86" s="155"/>
      <c r="I86" s="155"/>
      <c r="J86" s="155"/>
      <c r="K86" s="158"/>
      <c r="L86" s="158"/>
      <c r="M86" s="158"/>
      <c r="N86" s="158"/>
      <c r="O86" s="158"/>
      <c r="P86" s="158"/>
      <c r="Q86" s="158"/>
      <c r="R86" s="156"/>
      <c r="S86" s="157"/>
      <c r="T86" s="159"/>
      <c r="U86" s="160"/>
      <c r="V86" s="161"/>
    </row>
    <row r="87" spans="2:22" s="2" customFormat="1" ht="12">
      <c r="B87" s="154"/>
      <c r="C87" s="154"/>
      <c r="D87" s="155"/>
      <c r="E87" s="154"/>
      <c r="F87" s="156"/>
      <c r="G87" s="157"/>
      <c r="H87" s="155"/>
      <c r="I87" s="155"/>
      <c r="J87" s="155"/>
      <c r="K87" s="158"/>
      <c r="L87" s="158"/>
      <c r="M87" s="158"/>
      <c r="N87" s="158"/>
      <c r="O87" s="158"/>
      <c r="P87" s="158"/>
      <c r="Q87" s="158"/>
      <c r="R87" s="156"/>
      <c r="S87" s="157"/>
      <c r="T87" s="159"/>
      <c r="U87" s="160"/>
      <c r="V87" s="161"/>
    </row>
    <row r="88" spans="2:22" s="2" customFormat="1" ht="12">
      <c r="B88" s="154"/>
      <c r="C88" s="154"/>
      <c r="D88" s="155"/>
      <c r="E88" s="154"/>
      <c r="F88" s="156"/>
      <c r="G88" s="157"/>
      <c r="H88" s="155"/>
      <c r="I88" s="155"/>
      <c r="J88" s="155"/>
      <c r="K88" s="158"/>
      <c r="L88" s="158"/>
      <c r="M88" s="158"/>
      <c r="N88" s="158"/>
      <c r="O88" s="158"/>
      <c r="P88" s="158"/>
      <c r="Q88" s="158"/>
      <c r="R88" s="156"/>
      <c r="S88" s="157"/>
      <c r="T88" s="159"/>
      <c r="U88" s="160"/>
      <c r="V88" s="161"/>
    </row>
    <row r="89" spans="2:22" s="2" customFormat="1" ht="12">
      <c r="B89" s="154"/>
      <c r="C89" s="154"/>
      <c r="D89" s="155"/>
      <c r="E89" s="154"/>
      <c r="F89" s="156"/>
      <c r="G89" s="157"/>
      <c r="H89" s="155"/>
      <c r="I89" s="155"/>
      <c r="J89" s="155"/>
      <c r="K89" s="158"/>
      <c r="L89" s="158"/>
      <c r="M89" s="158"/>
      <c r="N89" s="158"/>
      <c r="O89" s="158"/>
      <c r="P89" s="158"/>
      <c r="Q89" s="158"/>
      <c r="R89" s="156"/>
      <c r="S89" s="157"/>
      <c r="T89" s="159"/>
      <c r="U89" s="160"/>
      <c r="V89" s="161"/>
    </row>
    <row r="90" spans="2:22" s="2" customFormat="1" ht="12">
      <c r="B90" s="154"/>
      <c r="C90" s="154"/>
      <c r="D90" s="155"/>
      <c r="E90" s="154"/>
      <c r="F90" s="156"/>
      <c r="G90" s="157"/>
      <c r="H90" s="155"/>
      <c r="I90" s="155"/>
      <c r="J90" s="155"/>
      <c r="K90" s="158"/>
      <c r="L90" s="158"/>
      <c r="M90" s="158"/>
      <c r="N90" s="158"/>
      <c r="O90" s="158"/>
      <c r="P90" s="158"/>
      <c r="Q90" s="158"/>
      <c r="R90" s="156"/>
      <c r="S90" s="157"/>
      <c r="T90" s="159"/>
      <c r="U90" s="160"/>
      <c r="V90" s="161"/>
    </row>
    <row r="91" spans="2:22" s="2" customFormat="1" ht="12">
      <c r="B91" s="162"/>
      <c r="C91" s="162"/>
      <c r="D91" s="155"/>
      <c r="E91" s="162"/>
      <c r="F91" s="162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59"/>
      <c r="U91" s="160"/>
      <c r="V91" s="161"/>
    </row>
    <row r="92" spans="2:22" s="2" customFormat="1" ht="12">
      <c r="B92" s="154"/>
      <c r="C92" s="154"/>
      <c r="D92" s="155"/>
      <c r="E92" s="154"/>
      <c r="F92" s="156"/>
      <c r="G92" s="158"/>
      <c r="H92" s="164"/>
      <c r="I92" s="164"/>
      <c r="J92" s="164"/>
      <c r="K92" s="158"/>
      <c r="L92" s="158"/>
      <c r="M92" s="158"/>
      <c r="N92" s="158"/>
      <c r="O92" s="158"/>
      <c r="P92" s="158"/>
      <c r="Q92" s="158"/>
      <c r="R92" s="164"/>
      <c r="S92" s="158"/>
      <c r="T92" s="159"/>
      <c r="U92" s="160"/>
      <c r="V92" s="161"/>
    </row>
    <row r="93" spans="2:22" s="2" customFormat="1" ht="12">
      <c r="B93" s="162"/>
      <c r="C93" s="162"/>
      <c r="D93" s="155"/>
      <c r="E93" s="162"/>
      <c r="F93" s="162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59"/>
      <c r="U93" s="160"/>
      <c r="V93" s="161"/>
    </row>
    <row r="94" spans="2:22" s="2" customFormat="1" ht="12">
      <c r="B94" s="154"/>
      <c r="C94" s="154"/>
      <c r="D94" s="155"/>
      <c r="E94" s="154"/>
      <c r="F94" s="156"/>
      <c r="G94" s="158"/>
      <c r="H94" s="155"/>
      <c r="I94" s="155"/>
      <c r="J94" s="155"/>
      <c r="K94" s="158"/>
      <c r="L94" s="158"/>
      <c r="M94" s="158"/>
      <c r="N94" s="158"/>
      <c r="O94" s="158"/>
      <c r="P94" s="158"/>
      <c r="Q94" s="158"/>
      <c r="R94" s="156"/>
      <c r="S94" s="157"/>
      <c r="T94" s="159"/>
      <c r="U94" s="160"/>
      <c r="V94" s="161"/>
    </row>
    <row r="95" spans="2:22" s="2" customFormat="1" ht="12">
      <c r="B95" s="154"/>
      <c r="C95" s="154"/>
      <c r="D95" s="155"/>
      <c r="E95" s="154"/>
      <c r="F95" s="156"/>
      <c r="G95" s="157"/>
      <c r="H95" s="155"/>
      <c r="I95" s="155"/>
      <c r="J95" s="155"/>
      <c r="K95" s="158"/>
      <c r="L95" s="158"/>
      <c r="M95" s="158"/>
      <c r="N95" s="158"/>
      <c r="O95" s="158"/>
      <c r="P95" s="158"/>
      <c r="Q95" s="158"/>
      <c r="R95" s="156"/>
      <c r="S95" s="157"/>
      <c r="T95" s="159"/>
      <c r="U95" s="160"/>
      <c r="V95" s="161"/>
    </row>
    <row r="96" spans="2:22" s="2" customFormat="1" ht="12">
      <c r="B96" s="154"/>
      <c r="C96" s="154"/>
      <c r="D96" s="155"/>
      <c r="E96" s="154"/>
      <c r="F96" s="156"/>
      <c r="G96" s="165"/>
      <c r="H96" s="156"/>
      <c r="I96" s="156"/>
      <c r="J96" s="155"/>
      <c r="K96" s="158"/>
      <c r="L96" s="158"/>
      <c r="M96" s="158"/>
      <c r="N96" s="158"/>
      <c r="O96" s="158"/>
      <c r="P96" s="158"/>
      <c r="Q96" s="158"/>
      <c r="R96" s="156"/>
      <c r="S96" s="165"/>
      <c r="T96" s="159"/>
      <c r="U96" s="160"/>
      <c r="V96" s="161"/>
    </row>
    <row r="97" spans="2:22" s="2" customFormat="1" ht="12">
      <c r="B97" s="154"/>
      <c r="C97" s="154"/>
      <c r="D97" s="155"/>
      <c r="E97" s="154"/>
      <c r="F97" s="156"/>
      <c r="G97" s="165"/>
      <c r="H97" s="156"/>
      <c r="I97" s="156"/>
      <c r="J97" s="155"/>
      <c r="K97" s="158"/>
      <c r="L97" s="158"/>
      <c r="M97" s="158"/>
      <c r="N97" s="158"/>
      <c r="O97" s="158"/>
      <c r="P97" s="158"/>
      <c r="Q97" s="158"/>
      <c r="R97" s="156"/>
      <c r="S97" s="165"/>
      <c r="T97" s="159"/>
      <c r="U97" s="160"/>
      <c r="V97" s="161"/>
    </row>
    <row r="98" spans="2:22" s="2" customFormat="1" ht="12">
      <c r="B98" s="154"/>
      <c r="C98" s="154"/>
      <c r="D98" s="155"/>
      <c r="E98" s="154"/>
      <c r="F98" s="156"/>
      <c r="G98" s="165"/>
      <c r="H98" s="156"/>
      <c r="I98" s="156"/>
      <c r="J98" s="155"/>
      <c r="K98" s="158"/>
      <c r="L98" s="158"/>
      <c r="M98" s="158"/>
      <c r="N98" s="158"/>
      <c r="O98" s="158"/>
      <c r="P98" s="158"/>
      <c r="Q98" s="158"/>
      <c r="R98" s="156"/>
      <c r="S98" s="165"/>
      <c r="T98" s="159"/>
      <c r="U98" s="160"/>
      <c r="V98" s="161"/>
    </row>
    <row r="99" spans="2:22" s="2" customFormat="1" ht="12">
      <c r="B99" s="154"/>
      <c r="C99" s="154"/>
      <c r="D99" s="155"/>
      <c r="E99" s="154"/>
      <c r="F99" s="156"/>
      <c r="G99" s="165"/>
      <c r="H99" s="156"/>
      <c r="I99" s="156"/>
      <c r="J99" s="155"/>
      <c r="K99" s="158"/>
      <c r="L99" s="158"/>
      <c r="M99" s="158"/>
      <c r="N99" s="158"/>
      <c r="O99" s="158"/>
      <c r="P99" s="158"/>
      <c r="Q99" s="158"/>
      <c r="R99" s="156"/>
      <c r="S99" s="165"/>
      <c r="T99" s="159"/>
      <c r="U99" s="160"/>
      <c r="V99" s="161"/>
    </row>
    <row r="100" spans="2:22" s="2" customFormat="1" ht="12">
      <c r="B100" s="154"/>
      <c r="C100" s="154"/>
      <c r="D100" s="155"/>
      <c r="E100" s="154"/>
      <c r="F100" s="156"/>
      <c r="G100" s="165"/>
      <c r="H100" s="156"/>
      <c r="I100" s="156"/>
      <c r="J100" s="155"/>
      <c r="K100" s="158"/>
      <c r="L100" s="158"/>
      <c r="M100" s="158"/>
      <c r="N100" s="158"/>
      <c r="O100" s="158"/>
      <c r="P100" s="158"/>
      <c r="Q100" s="158"/>
      <c r="R100" s="156"/>
      <c r="S100" s="165"/>
      <c r="T100" s="159"/>
      <c r="U100" s="160"/>
      <c r="V100" s="161"/>
    </row>
    <row r="101" spans="2:22" s="2" customFormat="1" ht="12">
      <c r="B101" s="154"/>
      <c r="C101" s="154"/>
      <c r="D101" s="155"/>
      <c r="E101" s="154"/>
      <c r="F101" s="156"/>
      <c r="G101" s="165"/>
      <c r="H101" s="156"/>
      <c r="I101" s="156"/>
      <c r="J101" s="155"/>
      <c r="K101" s="158"/>
      <c r="L101" s="158"/>
      <c r="M101" s="158"/>
      <c r="N101" s="158"/>
      <c r="O101" s="158"/>
      <c r="P101" s="158"/>
      <c r="Q101" s="158"/>
      <c r="R101" s="156"/>
      <c r="S101" s="165"/>
      <c r="T101" s="159"/>
      <c r="U101" s="160"/>
      <c r="V101" s="161"/>
    </row>
    <row r="102" spans="2:22" s="2" customFormat="1" ht="12">
      <c r="B102" s="154"/>
      <c r="C102" s="154"/>
      <c r="D102" s="155"/>
      <c r="E102" s="154"/>
      <c r="F102" s="156"/>
      <c r="G102" s="165"/>
      <c r="H102" s="156"/>
      <c r="I102" s="156"/>
      <c r="J102" s="155"/>
      <c r="K102" s="158"/>
      <c r="L102" s="158"/>
      <c r="M102" s="158"/>
      <c r="N102" s="158"/>
      <c r="O102" s="158"/>
      <c r="P102" s="158"/>
      <c r="Q102" s="158"/>
      <c r="R102" s="156"/>
      <c r="S102" s="165"/>
      <c r="T102" s="159"/>
      <c r="U102" s="160"/>
      <c r="V102" s="161"/>
    </row>
    <row r="103" spans="2:22" s="2" customFormat="1" ht="12">
      <c r="B103" s="154"/>
      <c r="C103" s="154"/>
      <c r="D103" s="155"/>
      <c r="E103" s="154"/>
      <c r="F103" s="156"/>
      <c r="G103" s="165"/>
      <c r="H103" s="156"/>
      <c r="I103" s="156"/>
      <c r="J103" s="155"/>
      <c r="K103" s="158"/>
      <c r="L103" s="158"/>
      <c r="M103" s="158"/>
      <c r="N103" s="158"/>
      <c r="O103" s="158"/>
      <c r="P103" s="158"/>
      <c r="Q103" s="158"/>
      <c r="R103" s="156"/>
      <c r="S103" s="165"/>
      <c r="T103" s="159"/>
      <c r="U103" s="160"/>
      <c r="V103" s="161"/>
    </row>
    <row r="104" spans="2:22" s="2" customFormat="1" ht="12">
      <c r="B104" s="154"/>
      <c r="C104" s="154"/>
      <c r="D104" s="155"/>
      <c r="E104" s="154"/>
      <c r="F104" s="156"/>
      <c r="G104" s="165"/>
      <c r="H104" s="156"/>
      <c r="I104" s="156"/>
      <c r="J104" s="155"/>
      <c r="K104" s="158"/>
      <c r="L104" s="158"/>
      <c r="M104" s="158"/>
      <c r="N104" s="158"/>
      <c r="O104" s="158"/>
      <c r="P104" s="158"/>
      <c r="Q104" s="158"/>
      <c r="R104" s="156"/>
      <c r="S104" s="165"/>
      <c r="T104" s="159"/>
      <c r="U104" s="160"/>
      <c r="V104" s="161"/>
    </row>
    <row r="105" spans="2:22" s="2" customFormat="1" ht="12">
      <c r="B105" s="154"/>
      <c r="C105" s="154"/>
      <c r="D105" s="155"/>
      <c r="E105" s="154"/>
      <c r="F105" s="156"/>
      <c r="G105" s="165"/>
      <c r="H105" s="156"/>
      <c r="I105" s="156"/>
      <c r="J105" s="155"/>
      <c r="K105" s="158"/>
      <c r="L105" s="158"/>
      <c r="M105" s="158"/>
      <c r="N105" s="158"/>
      <c r="O105" s="158"/>
      <c r="P105" s="158"/>
      <c r="Q105" s="158"/>
      <c r="R105" s="156"/>
      <c r="S105" s="165"/>
      <c r="T105" s="159"/>
      <c r="U105" s="160"/>
      <c r="V105" s="161"/>
    </row>
    <row r="106" spans="2:22" s="2" customFormat="1" ht="12">
      <c r="B106" s="154"/>
      <c r="C106" s="154"/>
      <c r="D106" s="155"/>
      <c r="E106" s="154"/>
      <c r="F106" s="156"/>
      <c r="G106" s="165"/>
      <c r="H106" s="156"/>
      <c r="I106" s="156"/>
      <c r="J106" s="155"/>
      <c r="K106" s="158"/>
      <c r="L106" s="158"/>
      <c r="M106" s="158"/>
      <c r="N106" s="158"/>
      <c r="O106" s="158"/>
      <c r="P106" s="158"/>
      <c r="Q106" s="158"/>
      <c r="R106" s="156"/>
      <c r="S106" s="165"/>
      <c r="T106" s="159"/>
      <c r="U106" s="160"/>
      <c r="V106" s="161"/>
    </row>
    <row r="107" spans="2:22" s="2" customFormat="1" ht="12">
      <c r="B107" s="154"/>
      <c r="C107" s="154"/>
      <c r="D107" s="162"/>
      <c r="E107" s="154"/>
      <c r="F107" s="156"/>
      <c r="G107" s="165"/>
      <c r="H107" s="156"/>
      <c r="I107" s="156"/>
      <c r="J107" s="155"/>
      <c r="K107" s="158"/>
      <c r="L107" s="158"/>
      <c r="M107" s="158"/>
      <c r="N107" s="158"/>
      <c r="O107" s="158"/>
      <c r="P107" s="158"/>
      <c r="Q107" s="158"/>
      <c r="R107" s="156"/>
      <c r="S107" s="165"/>
      <c r="T107" s="159"/>
      <c r="U107" s="160"/>
      <c r="V107" s="161"/>
    </row>
    <row r="108" spans="2:22" s="2" customFormat="1" ht="12">
      <c r="B108" s="154"/>
      <c r="C108" s="154"/>
      <c r="D108" s="162"/>
      <c r="E108" s="154"/>
      <c r="F108" s="156"/>
      <c r="G108" s="165"/>
      <c r="H108" s="156"/>
      <c r="I108" s="156"/>
      <c r="J108" s="155"/>
      <c r="K108" s="158"/>
      <c r="L108" s="158"/>
      <c r="M108" s="158"/>
      <c r="N108" s="158"/>
      <c r="O108" s="158"/>
      <c r="P108" s="158"/>
      <c r="Q108" s="158"/>
      <c r="R108" s="156"/>
      <c r="S108" s="165"/>
      <c r="T108" s="159"/>
      <c r="U108" s="160"/>
      <c r="V108" s="161"/>
    </row>
    <row r="109" spans="2:22" s="2" customFormat="1" ht="12">
      <c r="B109" s="166"/>
      <c r="C109" s="166"/>
      <c r="D109" s="167"/>
      <c r="E109" s="161"/>
      <c r="F109" s="163"/>
      <c r="G109" s="161"/>
      <c r="H109" s="161"/>
      <c r="I109" s="161"/>
      <c r="J109" s="167"/>
      <c r="K109" s="161"/>
      <c r="L109" s="161"/>
      <c r="M109" s="161"/>
      <c r="N109" s="161"/>
      <c r="O109" s="161"/>
      <c r="P109" s="161"/>
      <c r="Q109" s="161"/>
      <c r="R109" s="161"/>
      <c r="S109" s="161"/>
      <c r="T109" s="159"/>
      <c r="U109" s="160"/>
      <c r="V109" s="161"/>
    </row>
    <row r="110" spans="2:22" s="2" customFormat="1" ht="12">
      <c r="B110" s="166"/>
      <c r="C110" s="166"/>
      <c r="D110" s="167"/>
      <c r="E110" s="161"/>
      <c r="F110" s="163"/>
      <c r="G110" s="161"/>
      <c r="H110" s="161"/>
      <c r="I110" s="161"/>
      <c r="J110" s="167"/>
      <c r="K110" s="161"/>
      <c r="L110" s="161"/>
      <c r="M110" s="161"/>
      <c r="N110" s="161"/>
      <c r="O110" s="161"/>
      <c r="P110" s="161"/>
      <c r="Q110" s="161"/>
      <c r="R110" s="161"/>
      <c r="S110" s="161"/>
      <c r="T110" s="159"/>
      <c r="U110" s="160"/>
      <c r="V110" s="161"/>
    </row>
    <row r="111" spans="2:22" s="2" customFormat="1" ht="12">
      <c r="B111" s="166"/>
      <c r="C111" s="166"/>
      <c r="D111" s="167"/>
      <c r="E111" s="161"/>
      <c r="F111" s="163"/>
      <c r="G111" s="161"/>
      <c r="H111" s="161"/>
      <c r="I111" s="161"/>
      <c r="J111" s="167"/>
      <c r="K111" s="161"/>
      <c r="L111" s="161"/>
      <c r="M111" s="161"/>
      <c r="N111" s="161"/>
      <c r="O111" s="161"/>
      <c r="P111" s="161"/>
      <c r="Q111" s="161"/>
      <c r="R111" s="161"/>
      <c r="S111" s="161"/>
      <c r="T111" s="159"/>
      <c r="U111" s="160"/>
      <c r="V111" s="161"/>
    </row>
    <row r="112" spans="2:22" s="2" customFormat="1" ht="12">
      <c r="B112" s="166"/>
      <c r="C112" s="166"/>
      <c r="D112" s="167"/>
      <c r="E112" s="161"/>
      <c r="F112" s="163"/>
      <c r="G112" s="161"/>
      <c r="H112" s="161"/>
      <c r="I112" s="161"/>
      <c r="J112" s="167"/>
      <c r="K112" s="161"/>
      <c r="L112" s="161"/>
      <c r="M112" s="161"/>
      <c r="N112" s="161"/>
      <c r="O112" s="161"/>
      <c r="P112" s="161"/>
      <c r="Q112" s="161"/>
      <c r="R112" s="161"/>
      <c r="S112" s="161"/>
      <c r="T112" s="159"/>
      <c r="U112" s="160"/>
      <c r="V112" s="161"/>
    </row>
    <row r="113" spans="2:22" s="2" customFormat="1" ht="12">
      <c r="B113" s="166"/>
      <c r="C113" s="166"/>
      <c r="D113" s="167"/>
      <c r="E113" s="161"/>
      <c r="F113" s="163"/>
      <c r="G113" s="161"/>
      <c r="H113" s="161"/>
      <c r="I113" s="161"/>
      <c r="J113" s="167"/>
      <c r="K113" s="161"/>
      <c r="L113" s="161"/>
      <c r="M113" s="161"/>
      <c r="N113" s="161"/>
      <c r="O113" s="161"/>
      <c r="P113" s="161"/>
      <c r="Q113" s="161"/>
      <c r="R113" s="161"/>
      <c r="S113" s="161"/>
      <c r="T113" s="159"/>
      <c r="U113" s="160"/>
      <c r="V113" s="161"/>
    </row>
    <row r="114" spans="2:22" s="2" customFormat="1" ht="12">
      <c r="B114" s="166"/>
      <c r="C114" s="166"/>
      <c r="D114" s="167"/>
      <c r="E114" s="161"/>
      <c r="F114" s="163"/>
      <c r="G114" s="161"/>
      <c r="H114" s="161"/>
      <c r="I114" s="161"/>
      <c r="J114" s="167"/>
      <c r="K114" s="161"/>
      <c r="L114" s="161"/>
      <c r="M114" s="161"/>
      <c r="N114" s="161"/>
      <c r="O114" s="161"/>
      <c r="P114" s="161"/>
      <c r="Q114" s="161"/>
      <c r="R114" s="161"/>
      <c r="S114" s="161"/>
      <c r="T114" s="159"/>
      <c r="U114" s="160"/>
      <c r="V114" s="161"/>
    </row>
    <row r="115" spans="2:22" s="2" customFormat="1" ht="12">
      <c r="B115" s="166"/>
      <c r="C115" s="166"/>
      <c r="D115" s="167"/>
      <c r="E115" s="161"/>
      <c r="F115" s="163"/>
      <c r="G115" s="161"/>
      <c r="H115" s="161"/>
      <c r="I115" s="161"/>
      <c r="J115" s="167"/>
      <c r="K115" s="161"/>
      <c r="L115" s="161"/>
      <c r="M115" s="161"/>
      <c r="N115" s="161"/>
      <c r="O115" s="161"/>
      <c r="P115" s="161"/>
      <c r="Q115" s="161"/>
      <c r="R115" s="161"/>
      <c r="S115" s="161"/>
      <c r="T115" s="159"/>
      <c r="U115" s="160"/>
      <c r="V115" s="161"/>
    </row>
    <row r="116" spans="2:22" s="2" customFormat="1" ht="12">
      <c r="B116" s="166"/>
      <c r="C116" s="166"/>
      <c r="D116" s="167"/>
      <c r="E116" s="161"/>
      <c r="F116" s="163"/>
      <c r="G116" s="161"/>
      <c r="H116" s="161"/>
      <c r="I116" s="161"/>
      <c r="J116" s="167"/>
      <c r="K116" s="161"/>
      <c r="L116" s="161"/>
      <c r="M116" s="161"/>
      <c r="N116" s="161"/>
      <c r="O116" s="161"/>
      <c r="P116" s="161"/>
      <c r="Q116" s="161"/>
      <c r="R116" s="161"/>
      <c r="S116" s="161"/>
      <c r="T116" s="159"/>
      <c r="U116" s="160"/>
      <c r="V116" s="161"/>
    </row>
    <row r="117" spans="2:22" s="2" customFormat="1" ht="12">
      <c r="B117" s="166"/>
      <c r="C117" s="166"/>
      <c r="D117" s="167"/>
      <c r="E117" s="161"/>
      <c r="F117" s="163"/>
      <c r="G117" s="161"/>
      <c r="H117" s="161"/>
      <c r="I117" s="161"/>
      <c r="J117" s="167"/>
      <c r="K117" s="161"/>
      <c r="L117" s="161"/>
      <c r="M117" s="161"/>
      <c r="N117" s="161"/>
      <c r="O117" s="161"/>
      <c r="P117" s="161"/>
      <c r="Q117" s="161"/>
      <c r="R117" s="161"/>
      <c r="S117" s="161"/>
      <c r="T117" s="159"/>
      <c r="U117" s="160"/>
      <c r="V117" s="161"/>
    </row>
  </sheetData>
  <mergeCells count="23">
    <mergeCell ref="N5:O5"/>
    <mergeCell ref="P5:Q5"/>
    <mergeCell ref="B2:V2"/>
    <mergeCell ref="B4:C4"/>
    <mergeCell ref="D4:E4"/>
    <mergeCell ref="F4:G4"/>
    <mergeCell ref="H4:I4"/>
    <mergeCell ref="J4:K4"/>
    <mergeCell ref="L4:M4"/>
    <mergeCell ref="N4:O4"/>
    <mergeCell ref="P4:Q4"/>
    <mergeCell ref="R4:R5"/>
    <mergeCell ref="S4:S5"/>
    <mergeCell ref="T4:T5"/>
    <mergeCell ref="U4:U5"/>
    <mergeCell ref="B5:C5"/>
    <mergeCell ref="B6:C6"/>
    <mergeCell ref="B7:B9"/>
    <mergeCell ref="H5:I5"/>
    <mergeCell ref="J5:K5"/>
    <mergeCell ref="L5:M5"/>
    <mergeCell ref="D5:E5"/>
    <mergeCell ref="F5:G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K146"/>
  <sheetViews>
    <sheetView topLeftCell="A2" workbookViewId="0">
      <selection activeCell="G9" sqref="G9"/>
    </sheetView>
  </sheetViews>
  <sheetFormatPr defaultRowHeight="15"/>
  <cols>
    <col min="1" max="12" width="5.5703125" customWidth="1"/>
    <col min="13" max="13" width="13.140625" customWidth="1"/>
    <col min="14" max="115" width="5.5703125" customWidth="1"/>
  </cols>
  <sheetData>
    <row r="1" spans="2:37" ht="30.75" customHeight="1">
      <c r="B1" s="64"/>
      <c r="C1" s="64"/>
      <c r="D1" s="64"/>
      <c r="E1" s="64"/>
      <c r="F1" s="64"/>
      <c r="G1" s="64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</row>
    <row r="2" spans="2:37" ht="21.75" customHeight="1">
      <c r="B2" s="349" t="s">
        <v>137</v>
      </c>
      <c r="C2" s="350"/>
      <c r="D2" s="350"/>
      <c r="E2" s="350"/>
      <c r="F2" s="351"/>
      <c r="G2" s="246"/>
      <c r="I2" s="357" t="s">
        <v>28</v>
      </c>
      <c r="J2" s="358"/>
      <c r="K2" s="358"/>
      <c r="L2" s="358"/>
      <c r="M2" s="359"/>
      <c r="N2" s="65"/>
      <c r="O2" s="357" t="s">
        <v>28</v>
      </c>
      <c r="P2" s="358"/>
      <c r="Q2" s="358"/>
      <c r="R2" s="358"/>
      <c r="S2" s="359"/>
      <c r="T2" s="66"/>
      <c r="U2" s="357" t="s">
        <v>28</v>
      </c>
      <c r="V2" s="358"/>
      <c r="W2" s="358"/>
      <c r="X2" s="358"/>
      <c r="Y2" s="359"/>
      <c r="Z2" s="66"/>
      <c r="AA2" s="357" t="s">
        <v>28</v>
      </c>
      <c r="AB2" s="358"/>
      <c r="AC2" s="358"/>
      <c r="AD2" s="358"/>
      <c r="AE2" s="359"/>
      <c r="AF2" s="66"/>
      <c r="AG2" s="357" t="s">
        <v>28</v>
      </c>
      <c r="AH2" s="358"/>
      <c r="AI2" s="358"/>
      <c r="AJ2" s="358"/>
      <c r="AK2" s="359"/>
    </row>
    <row r="3" spans="2:37" ht="21" customHeight="1">
      <c r="B3" s="352" t="s">
        <v>55</v>
      </c>
      <c r="C3" s="353"/>
      <c r="D3" s="354">
        <v>42181</v>
      </c>
      <c r="E3" s="355"/>
      <c r="F3" s="356"/>
      <c r="G3" s="247"/>
      <c r="I3" s="349" t="s">
        <v>50</v>
      </c>
      <c r="J3" s="350"/>
      <c r="K3" s="350"/>
      <c r="L3" s="350"/>
      <c r="M3" s="351"/>
      <c r="N3" s="65"/>
      <c r="O3" s="349" t="s">
        <v>51</v>
      </c>
      <c r="P3" s="350"/>
      <c r="Q3" s="350"/>
      <c r="R3" s="350"/>
      <c r="S3" s="351"/>
      <c r="T3" s="64"/>
      <c r="U3" s="349" t="s">
        <v>52</v>
      </c>
      <c r="V3" s="350"/>
      <c r="W3" s="350"/>
      <c r="X3" s="350"/>
      <c r="Y3" s="351"/>
      <c r="Z3" s="64"/>
      <c r="AA3" s="349" t="s">
        <v>53</v>
      </c>
      <c r="AB3" s="350"/>
      <c r="AC3" s="350"/>
      <c r="AD3" s="350"/>
      <c r="AE3" s="351"/>
      <c r="AF3" s="64"/>
      <c r="AG3" s="349" t="s">
        <v>54</v>
      </c>
      <c r="AH3" s="350"/>
      <c r="AI3" s="350"/>
      <c r="AJ3" s="350"/>
      <c r="AK3" s="351"/>
    </row>
    <row r="4" spans="2:37" ht="21" customHeight="1">
      <c r="B4" s="77">
        <v>0</v>
      </c>
      <c r="C4" s="68">
        <v>2</v>
      </c>
      <c r="D4" s="69" t="s">
        <v>57</v>
      </c>
      <c r="E4" s="254">
        <f>C4/1000</f>
        <v>2E-3</v>
      </c>
      <c r="F4" s="71" t="s">
        <v>56</v>
      </c>
      <c r="G4" s="248"/>
      <c r="I4" s="352" t="s">
        <v>55</v>
      </c>
      <c r="J4" s="353"/>
      <c r="K4" s="354">
        <v>42337</v>
      </c>
      <c r="L4" s="355"/>
      <c r="M4" s="356"/>
      <c r="N4" s="66"/>
      <c r="O4" s="352" t="s">
        <v>55</v>
      </c>
      <c r="P4" s="353"/>
      <c r="Q4" s="354">
        <v>42503</v>
      </c>
      <c r="R4" s="355"/>
      <c r="S4" s="356"/>
      <c r="T4" s="64"/>
      <c r="U4" s="352" t="s">
        <v>55</v>
      </c>
      <c r="V4" s="353"/>
      <c r="W4" s="354">
        <v>42337</v>
      </c>
      <c r="X4" s="355"/>
      <c r="Y4" s="356"/>
      <c r="Z4" s="64"/>
      <c r="AA4" s="352" t="s">
        <v>55</v>
      </c>
      <c r="AB4" s="353"/>
      <c r="AC4" s="354">
        <v>42502</v>
      </c>
      <c r="AD4" s="355"/>
      <c r="AE4" s="356"/>
      <c r="AF4" s="64"/>
      <c r="AG4" s="352" t="s">
        <v>55</v>
      </c>
      <c r="AH4" s="353"/>
      <c r="AI4" s="354">
        <v>42530</v>
      </c>
      <c r="AJ4" s="355"/>
      <c r="AK4" s="356"/>
    </row>
    <row r="5" spans="2:37" ht="21" customHeight="1">
      <c r="B5" s="77">
        <v>20</v>
      </c>
      <c r="C5" s="68">
        <v>2</v>
      </c>
      <c r="D5" s="69" t="s">
        <v>57</v>
      </c>
      <c r="E5" s="70">
        <f t="shared" ref="E5:E15" si="0">C5/1000</f>
        <v>2E-3</v>
      </c>
      <c r="F5" s="71" t="s">
        <v>56</v>
      </c>
      <c r="G5" s="253"/>
      <c r="I5" s="67">
        <v>2.5</v>
      </c>
      <c r="J5" s="68">
        <v>0.06</v>
      </c>
      <c r="K5" s="69" t="s">
        <v>57</v>
      </c>
      <c r="L5" s="70">
        <f t="shared" ref="L5:L14" si="1">J5/1000</f>
        <v>5.9999999999999995E-5</v>
      </c>
      <c r="M5" s="71" t="s">
        <v>56</v>
      </c>
      <c r="N5" s="72"/>
      <c r="O5" s="67">
        <v>2.5</v>
      </c>
      <c r="P5" s="68">
        <v>0.08</v>
      </c>
      <c r="Q5" s="73" t="s">
        <v>57</v>
      </c>
      <c r="R5" s="74">
        <f t="shared" ref="R5:R17" si="2">P5/1000</f>
        <v>8.0000000000000007E-5</v>
      </c>
      <c r="S5" s="75" t="s">
        <v>56</v>
      </c>
      <c r="T5" s="64"/>
      <c r="U5" s="76">
        <v>1.0049999999999999</v>
      </c>
      <c r="V5" s="68">
        <v>0.06</v>
      </c>
      <c r="W5" s="73" t="s">
        <v>57</v>
      </c>
      <c r="X5" s="74">
        <f t="shared" ref="X5:X51" si="3">V5/1000</f>
        <v>5.9999999999999995E-5</v>
      </c>
      <c r="Y5" s="75" t="s">
        <v>56</v>
      </c>
      <c r="Z5" s="64"/>
      <c r="AA5" s="77">
        <v>1</v>
      </c>
      <c r="AB5" s="68">
        <v>0.08</v>
      </c>
      <c r="AC5" s="73" t="s">
        <v>57</v>
      </c>
      <c r="AD5" s="74">
        <f t="shared" ref="AD5:AD36" si="4">AB5/1000</f>
        <v>8.0000000000000007E-5</v>
      </c>
      <c r="AE5" s="75" t="s">
        <v>56</v>
      </c>
      <c r="AF5" s="64"/>
      <c r="AG5" s="77">
        <v>125</v>
      </c>
      <c r="AH5" s="68">
        <v>0.42</v>
      </c>
      <c r="AI5" s="73" t="s">
        <v>57</v>
      </c>
      <c r="AJ5" s="74">
        <f t="shared" ref="AJ5:AJ12" si="5">AH5/1000</f>
        <v>4.1999999999999996E-4</v>
      </c>
      <c r="AK5" s="75" t="s">
        <v>56</v>
      </c>
    </row>
    <row r="6" spans="2:37" ht="18" customHeight="1">
      <c r="B6" s="77">
        <v>50</v>
      </c>
      <c r="C6" s="68">
        <v>2</v>
      </c>
      <c r="D6" s="69" t="s">
        <v>57</v>
      </c>
      <c r="E6" s="70">
        <f t="shared" si="0"/>
        <v>2E-3</v>
      </c>
      <c r="F6" s="71" t="s">
        <v>56</v>
      </c>
      <c r="G6" s="253"/>
      <c r="I6" s="67">
        <v>5.0999999999999996</v>
      </c>
      <c r="J6" s="68">
        <v>0.06</v>
      </c>
      <c r="K6" s="69" t="s">
        <v>57</v>
      </c>
      <c r="L6" s="70">
        <f t="shared" si="1"/>
        <v>5.9999999999999995E-5</v>
      </c>
      <c r="M6" s="71" t="s">
        <v>56</v>
      </c>
      <c r="N6" s="78"/>
      <c r="O6" s="67">
        <v>5.0999999999999996</v>
      </c>
      <c r="P6" s="68">
        <v>0.09</v>
      </c>
      <c r="Q6" s="73" t="s">
        <v>57</v>
      </c>
      <c r="R6" s="74">
        <f t="shared" si="2"/>
        <v>8.9999999999999992E-5</v>
      </c>
      <c r="S6" s="75" t="s">
        <v>56</v>
      </c>
      <c r="T6" s="79"/>
      <c r="U6" s="80">
        <v>1.01</v>
      </c>
      <c r="V6" s="68">
        <v>0.06</v>
      </c>
      <c r="W6" s="73" t="s">
        <v>57</v>
      </c>
      <c r="X6" s="74">
        <f t="shared" si="3"/>
        <v>5.9999999999999995E-5</v>
      </c>
      <c r="Y6" s="75" t="s">
        <v>56</v>
      </c>
      <c r="Z6" s="79"/>
      <c r="AA6" s="76">
        <v>1.0049999999999999</v>
      </c>
      <c r="AB6" s="68">
        <v>0.08</v>
      </c>
      <c r="AC6" s="73" t="s">
        <v>57</v>
      </c>
      <c r="AD6" s="74">
        <f t="shared" si="4"/>
        <v>8.0000000000000007E-5</v>
      </c>
      <c r="AE6" s="75" t="s">
        <v>56</v>
      </c>
      <c r="AF6" s="79"/>
      <c r="AG6" s="77">
        <v>150</v>
      </c>
      <c r="AH6" s="68">
        <v>0.47</v>
      </c>
      <c r="AI6" s="73" t="s">
        <v>57</v>
      </c>
      <c r="AJ6" s="74">
        <f t="shared" si="5"/>
        <v>4.6999999999999999E-4</v>
      </c>
      <c r="AK6" s="75" t="s">
        <v>56</v>
      </c>
    </row>
    <row r="7" spans="2:37" ht="18" customHeight="1">
      <c r="B7" s="77">
        <v>100</v>
      </c>
      <c r="C7" s="68">
        <v>2</v>
      </c>
      <c r="D7" s="69" t="s">
        <v>57</v>
      </c>
      <c r="E7" s="70">
        <f t="shared" si="0"/>
        <v>2E-3</v>
      </c>
      <c r="F7" s="71" t="s">
        <v>56</v>
      </c>
      <c r="G7" s="253"/>
      <c r="I7" s="67">
        <v>7.7</v>
      </c>
      <c r="J7" s="68">
        <v>0.06</v>
      </c>
      <c r="K7" s="69" t="s">
        <v>57</v>
      </c>
      <c r="L7" s="70">
        <f t="shared" si="1"/>
        <v>5.9999999999999995E-5</v>
      </c>
      <c r="M7" s="71" t="s">
        <v>56</v>
      </c>
      <c r="N7" s="66"/>
      <c r="O7" s="67">
        <v>7.7</v>
      </c>
      <c r="P7" s="68">
        <v>0.09</v>
      </c>
      <c r="Q7" s="73" t="s">
        <v>57</v>
      </c>
      <c r="R7" s="74">
        <f t="shared" si="2"/>
        <v>8.9999999999999992E-5</v>
      </c>
      <c r="S7" s="75" t="s">
        <v>56</v>
      </c>
      <c r="T7" s="65"/>
      <c r="U7" s="80">
        <v>1.02</v>
      </c>
      <c r="V7" s="68">
        <v>0.06</v>
      </c>
      <c r="W7" s="73" t="s">
        <v>57</v>
      </c>
      <c r="X7" s="74">
        <f t="shared" si="3"/>
        <v>5.9999999999999995E-5</v>
      </c>
      <c r="Y7" s="75" t="s">
        <v>56</v>
      </c>
      <c r="Z7" s="65"/>
      <c r="AA7" s="80">
        <v>1.01</v>
      </c>
      <c r="AB7" s="68">
        <v>0.08</v>
      </c>
      <c r="AC7" s="73" t="s">
        <v>57</v>
      </c>
      <c r="AD7" s="74">
        <f t="shared" si="4"/>
        <v>8.0000000000000007E-5</v>
      </c>
      <c r="AE7" s="75" t="s">
        <v>56</v>
      </c>
      <c r="AF7" s="65"/>
      <c r="AG7" s="77">
        <v>175</v>
      </c>
      <c r="AH7" s="68">
        <v>0.51</v>
      </c>
      <c r="AI7" s="73" t="s">
        <v>57</v>
      </c>
      <c r="AJ7" s="74">
        <f t="shared" si="5"/>
        <v>5.1000000000000004E-4</v>
      </c>
      <c r="AK7" s="75" t="s">
        <v>56</v>
      </c>
    </row>
    <row r="8" spans="2:37" ht="18" customHeight="1">
      <c r="B8" s="77">
        <v>150</v>
      </c>
      <c r="C8" s="68">
        <v>2</v>
      </c>
      <c r="D8" s="69" t="s">
        <v>57</v>
      </c>
      <c r="E8" s="70">
        <f t="shared" si="0"/>
        <v>2E-3</v>
      </c>
      <c r="F8" s="71" t="s">
        <v>56</v>
      </c>
      <c r="G8" s="253"/>
      <c r="I8" s="67">
        <v>10.3</v>
      </c>
      <c r="J8" s="68">
        <v>7.0000000000000007E-2</v>
      </c>
      <c r="K8" s="69" t="s">
        <v>57</v>
      </c>
      <c r="L8" s="70">
        <f t="shared" si="1"/>
        <v>7.0000000000000007E-5</v>
      </c>
      <c r="M8" s="71" t="s">
        <v>56</v>
      </c>
      <c r="N8" s="66"/>
      <c r="O8" s="67">
        <v>10.3</v>
      </c>
      <c r="P8" s="68">
        <v>0.09</v>
      </c>
      <c r="Q8" s="73" t="s">
        <v>57</v>
      </c>
      <c r="R8" s="74">
        <f t="shared" si="2"/>
        <v>8.9999999999999992E-5</v>
      </c>
      <c r="S8" s="75" t="s">
        <v>56</v>
      </c>
      <c r="T8" s="65"/>
      <c r="U8" s="80">
        <v>1.03</v>
      </c>
      <c r="V8" s="68">
        <v>0.06</v>
      </c>
      <c r="W8" s="73" t="s">
        <v>57</v>
      </c>
      <c r="X8" s="74">
        <f t="shared" si="3"/>
        <v>5.9999999999999995E-5</v>
      </c>
      <c r="Y8" s="75" t="s">
        <v>56</v>
      </c>
      <c r="Z8" s="65"/>
      <c r="AA8" s="80">
        <v>1.02</v>
      </c>
      <c r="AB8" s="68">
        <v>0.08</v>
      </c>
      <c r="AC8" s="73" t="s">
        <v>57</v>
      </c>
      <c r="AD8" s="74">
        <f t="shared" si="4"/>
        <v>8.0000000000000007E-5</v>
      </c>
      <c r="AE8" s="75" t="s">
        <v>56</v>
      </c>
      <c r="AF8" s="65"/>
      <c r="AG8" s="77">
        <v>200</v>
      </c>
      <c r="AH8" s="68">
        <v>0.55000000000000004</v>
      </c>
      <c r="AI8" s="73" t="s">
        <v>57</v>
      </c>
      <c r="AJ8" s="74">
        <f t="shared" si="5"/>
        <v>5.5000000000000003E-4</v>
      </c>
      <c r="AK8" s="75" t="s">
        <v>56</v>
      </c>
    </row>
    <row r="9" spans="2:37" ht="18" customHeight="1">
      <c r="B9" s="77">
        <v>200</v>
      </c>
      <c r="C9" s="68">
        <v>2</v>
      </c>
      <c r="D9" s="69" t="s">
        <v>57</v>
      </c>
      <c r="E9" s="70">
        <f t="shared" si="0"/>
        <v>2E-3</v>
      </c>
      <c r="F9" s="71" t="s">
        <v>56</v>
      </c>
      <c r="G9" s="253"/>
      <c r="I9" s="67">
        <v>12.9</v>
      </c>
      <c r="J9" s="68">
        <v>7.0000000000000007E-2</v>
      </c>
      <c r="K9" s="69" t="s">
        <v>57</v>
      </c>
      <c r="L9" s="70">
        <f t="shared" si="1"/>
        <v>7.0000000000000007E-5</v>
      </c>
      <c r="M9" s="71" t="s">
        <v>56</v>
      </c>
      <c r="N9" s="66"/>
      <c r="O9" s="67">
        <v>12.9</v>
      </c>
      <c r="P9" s="68">
        <v>0.09</v>
      </c>
      <c r="Q9" s="73" t="s">
        <v>57</v>
      </c>
      <c r="R9" s="74">
        <f t="shared" si="2"/>
        <v>8.9999999999999992E-5</v>
      </c>
      <c r="S9" s="75" t="s">
        <v>56</v>
      </c>
      <c r="T9" s="65"/>
      <c r="U9" s="80">
        <v>1.04</v>
      </c>
      <c r="V9" s="68">
        <v>0.06</v>
      </c>
      <c r="W9" s="73" t="s">
        <v>57</v>
      </c>
      <c r="X9" s="74">
        <f t="shared" si="3"/>
        <v>5.9999999999999995E-5</v>
      </c>
      <c r="Y9" s="75" t="s">
        <v>56</v>
      </c>
      <c r="Z9" s="65"/>
      <c r="AA9" s="80">
        <v>1.03</v>
      </c>
      <c r="AB9" s="68">
        <v>0.08</v>
      </c>
      <c r="AC9" s="73" t="s">
        <v>57</v>
      </c>
      <c r="AD9" s="74">
        <f t="shared" si="4"/>
        <v>8.0000000000000007E-5</v>
      </c>
      <c r="AE9" s="75" t="s">
        <v>56</v>
      </c>
      <c r="AF9" s="65"/>
      <c r="AG9" s="77">
        <v>250</v>
      </c>
      <c r="AH9" s="68">
        <v>0.63</v>
      </c>
      <c r="AI9" s="73" t="s">
        <v>57</v>
      </c>
      <c r="AJ9" s="74">
        <f t="shared" si="5"/>
        <v>6.3000000000000003E-4</v>
      </c>
      <c r="AK9" s="75" t="s">
        <v>56</v>
      </c>
    </row>
    <row r="10" spans="2:37" ht="18" customHeight="1">
      <c r="B10" s="77">
        <v>250</v>
      </c>
      <c r="C10" s="68">
        <v>2</v>
      </c>
      <c r="D10" s="69" t="s">
        <v>57</v>
      </c>
      <c r="E10" s="70">
        <f t="shared" si="0"/>
        <v>2E-3</v>
      </c>
      <c r="F10" s="71" t="s">
        <v>56</v>
      </c>
      <c r="G10" s="253"/>
      <c r="I10" s="67">
        <v>15</v>
      </c>
      <c r="J10" s="68">
        <v>7.0000000000000007E-2</v>
      </c>
      <c r="K10" s="69" t="s">
        <v>57</v>
      </c>
      <c r="L10" s="70">
        <f t="shared" si="1"/>
        <v>7.0000000000000007E-5</v>
      </c>
      <c r="M10" s="71" t="s">
        <v>56</v>
      </c>
      <c r="N10" s="66"/>
      <c r="O10" s="77">
        <v>15</v>
      </c>
      <c r="P10" s="68">
        <v>0.1</v>
      </c>
      <c r="Q10" s="73" t="s">
        <v>57</v>
      </c>
      <c r="R10" s="74">
        <f t="shared" si="2"/>
        <v>1E-4</v>
      </c>
      <c r="S10" s="75" t="s">
        <v>56</v>
      </c>
      <c r="T10" s="65"/>
      <c r="U10" s="80">
        <v>1.05</v>
      </c>
      <c r="V10" s="68">
        <v>0.06</v>
      </c>
      <c r="W10" s="73" t="s">
        <v>57</v>
      </c>
      <c r="X10" s="74">
        <f t="shared" si="3"/>
        <v>5.9999999999999995E-5</v>
      </c>
      <c r="Y10" s="75" t="s">
        <v>56</v>
      </c>
      <c r="Z10" s="65"/>
      <c r="AA10" s="80">
        <v>1.04</v>
      </c>
      <c r="AB10" s="68">
        <v>0.08</v>
      </c>
      <c r="AC10" s="73" t="s">
        <v>57</v>
      </c>
      <c r="AD10" s="74">
        <f t="shared" si="4"/>
        <v>8.0000000000000007E-5</v>
      </c>
      <c r="AE10" s="75" t="s">
        <v>56</v>
      </c>
      <c r="AF10" s="65"/>
      <c r="AG10" s="77">
        <v>300</v>
      </c>
      <c r="AH10" s="68">
        <v>0.71</v>
      </c>
      <c r="AI10" s="73" t="s">
        <v>57</v>
      </c>
      <c r="AJ10" s="74">
        <f t="shared" si="5"/>
        <v>7.0999999999999991E-4</v>
      </c>
      <c r="AK10" s="75" t="s">
        <v>56</v>
      </c>
    </row>
    <row r="11" spans="2:37" ht="18" customHeight="1">
      <c r="B11" s="77">
        <v>300</v>
      </c>
      <c r="C11" s="68">
        <v>2</v>
      </c>
      <c r="D11" s="69" t="s">
        <v>57</v>
      </c>
      <c r="E11" s="70">
        <f t="shared" si="0"/>
        <v>2E-3</v>
      </c>
      <c r="F11" s="71" t="s">
        <v>56</v>
      </c>
      <c r="G11" s="253"/>
      <c r="I11" s="67">
        <v>17.600000000000001</v>
      </c>
      <c r="J11" s="68">
        <v>7.0000000000000007E-2</v>
      </c>
      <c r="K11" s="69" t="s">
        <v>57</v>
      </c>
      <c r="L11" s="70">
        <f t="shared" si="1"/>
        <v>7.0000000000000007E-5</v>
      </c>
      <c r="M11" s="71" t="s">
        <v>56</v>
      </c>
      <c r="N11" s="66"/>
      <c r="O11" s="67">
        <v>17.600000000000001</v>
      </c>
      <c r="P11" s="68">
        <v>0.1</v>
      </c>
      <c r="Q11" s="73" t="s">
        <v>57</v>
      </c>
      <c r="R11" s="74">
        <f t="shared" si="2"/>
        <v>1E-4</v>
      </c>
      <c r="S11" s="75" t="s">
        <v>56</v>
      </c>
      <c r="T11" s="65"/>
      <c r="U11" s="80">
        <v>1.06</v>
      </c>
      <c r="V11" s="68">
        <v>0.06</v>
      </c>
      <c r="W11" s="73" t="s">
        <v>57</v>
      </c>
      <c r="X11" s="74">
        <f t="shared" si="3"/>
        <v>5.9999999999999995E-5</v>
      </c>
      <c r="Y11" s="75" t="s">
        <v>56</v>
      </c>
      <c r="Z11" s="65"/>
      <c r="AA11" s="80">
        <v>1.05</v>
      </c>
      <c r="AB11" s="68">
        <v>0.08</v>
      </c>
      <c r="AC11" s="73" t="s">
        <v>57</v>
      </c>
      <c r="AD11" s="74">
        <f t="shared" si="4"/>
        <v>8.0000000000000007E-5</v>
      </c>
      <c r="AE11" s="75" t="s">
        <v>56</v>
      </c>
      <c r="AF11" s="65"/>
      <c r="AG11" s="77">
        <v>400</v>
      </c>
      <c r="AH11" s="68">
        <v>0.89</v>
      </c>
      <c r="AI11" s="73" t="s">
        <v>57</v>
      </c>
      <c r="AJ11" s="74">
        <f t="shared" si="5"/>
        <v>8.9000000000000006E-4</v>
      </c>
      <c r="AK11" s="75" t="s">
        <v>56</v>
      </c>
    </row>
    <row r="12" spans="2:37" ht="18" customHeight="1">
      <c r="B12" s="77">
        <v>400</v>
      </c>
      <c r="C12" s="68">
        <v>2</v>
      </c>
      <c r="D12" s="69" t="s">
        <v>57</v>
      </c>
      <c r="E12" s="70">
        <f t="shared" si="0"/>
        <v>2E-3</v>
      </c>
      <c r="F12" s="71" t="s">
        <v>56</v>
      </c>
      <c r="G12" s="253"/>
      <c r="I12" s="67">
        <v>20.2</v>
      </c>
      <c r="J12" s="68">
        <v>7.0000000000000007E-2</v>
      </c>
      <c r="K12" s="69" t="s">
        <v>57</v>
      </c>
      <c r="L12" s="70">
        <f t="shared" si="1"/>
        <v>7.0000000000000007E-5</v>
      </c>
      <c r="M12" s="71" t="s">
        <v>56</v>
      </c>
      <c r="N12" s="66"/>
      <c r="O12" s="67">
        <v>20.2</v>
      </c>
      <c r="P12" s="68">
        <v>0.1</v>
      </c>
      <c r="Q12" s="73" t="s">
        <v>57</v>
      </c>
      <c r="R12" s="74">
        <f t="shared" si="2"/>
        <v>1E-4</v>
      </c>
      <c r="S12" s="75" t="s">
        <v>56</v>
      </c>
      <c r="T12" s="65"/>
      <c r="U12" s="80">
        <v>1.07</v>
      </c>
      <c r="V12" s="68">
        <v>0.06</v>
      </c>
      <c r="W12" s="73" t="s">
        <v>57</v>
      </c>
      <c r="X12" s="74">
        <f t="shared" si="3"/>
        <v>5.9999999999999995E-5</v>
      </c>
      <c r="Y12" s="75" t="s">
        <v>56</v>
      </c>
      <c r="Z12" s="65"/>
      <c r="AA12" s="80">
        <v>1.06</v>
      </c>
      <c r="AB12" s="68">
        <v>0.08</v>
      </c>
      <c r="AC12" s="73" t="s">
        <v>57</v>
      </c>
      <c r="AD12" s="74">
        <f t="shared" si="4"/>
        <v>8.0000000000000007E-5</v>
      </c>
      <c r="AE12" s="75" t="s">
        <v>56</v>
      </c>
      <c r="AF12" s="65"/>
      <c r="AG12" s="77">
        <v>500</v>
      </c>
      <c r="AH12" s="68">
        <v>1.1000000000000001</v>
      </c>
      <c r="AI12" s="73" t="s">
        <v>57</v>
      </c>
      <c r="AJ12" s="74">
        <f t="shared" si="5"/>
        <v>1.1000000000000001E-3</v>
      </c>
      <c r="AK12" s="75" t="s">
        <v>56</v>
      </c>
    </row>
    <row r="13" spans="2:37" ht="18" customHeight="1">
      <c r="B13" s="77">
        <v>500</v>
      </c>
      <c r="C13" s="68">
        <v>2</v>
      </c>
      <c r="D13" s="69" t="s">
        <v>57</v>
      </c>
      <c r="E13" s="70">
        <f t="shared" si="0"/>
        <v>2E-3</v>
      </c>
      <c r="F13" s="71" t="s">
        <v>56</v>
      </c>
      <c r="G13" s="253"/>
      <c r="I13" s="67">
        <v>22.8</v>
      </c>
      <c r="J13" s="68">
        <v>7.0000000000000007E-2</v>
      </c>
      <c r="K13" s="69" t="s">
        <v>57</v>
      </c>
      <c r="L13" s="70">
        <f t="shared" si="1"/>
        <v>7.0000000000000007E-5</v>
      </c>
      <c r="M13" s="71" t="s">
        <v>56</v>
      </c>
      <c r="N13" s="66"/>
      <c r="O13" s="67">
        <v>22.8</v>
      </c>
      <c r="P13" s="68">
        <v>0.1</v>
      </c>
      <c r="Q13" s="73" t="s">
        <v>57</v>
      </c>
      <c r="R13" s="74">
        <f t="shared" si="2"/>
        <v>1E-4</v>
      </c>
      <c r="S13" s="75" t="s">
        <v>56</v>
      </c>
      <c r="T13" s="65"/>
      <c r="U13" s="80">
        <v>1.08</v>
      </c>
      <c r="V13" s="68">
        <v>0.06</v>
      </c>
      <c r="W13" s="73" t="s">
        <v>57</v>
      </c>
      <c r="X13" s="74">
        <f t="shared" si="3"/>
        <v>5.9999999999999995E-5</v>
      </c>
      <c r="Y13" s="75" t="s">
        <v>56</v>
      </c>
      <c r="Z13" s="65"/>
      <c r="AA13" s="80">
        <v>1.07</v>
      </c>
      <c r="AB13" s="68">
        <v>0.08</v>
      </c>
      <c r="AC13" s="73" t="s">
        <v>57</v>
      </c>
      <c r="AD13" s="74">
        <f t="shared" si="4"/>
        <v>8.0000000000000007E-5</v>
      </c>
      <c r="AE13" s="75" t="s">
        <v>56</v>
      </c>
      <c r="AF13" s="65"/>
      <c r="AG13" s="1"/>
      <c r="AH13" s="1"/>
      <c r="AI13" s="1"/>
      <c r="AJ13" s="1"/>
      <c r="AK13" s="1"/>
    </row>
    <row r="14" spans="2:37" ht="18" customHeight="1">
      <c r="B14" s="77">
        <v>600</v>
      </c>
      <c r="C14" s="68">
        <v>2</v>
      </c>
      <c r="D14" s="69" t="s">
        <v>57</v>
      </c>
      <c r="E14" s="70">
        <f t="shared" si="0"/>
        <v>2E-3</v>
      </c>
      <c r="F14" s="71" t="s">
        <v>56</v>
      </c>
      <c r="G14" s="253"/>
      <c r="I14" s="67">
        <v>25</v>
      </c>
      <c r="J14" s="68">
        <v>7.0000000000000007E-2</v>
      </c>
      <c r="K14" s="81" t="s">
        <v>57</v>
      </c>
      <c r="L14" s="70">
        <f t="shared" si="1"/>
        <v>7.0000000000000007E-5</v>
      </c>
      <c r="M14" s="71" t="s">
        <v>56</v>
      </c>
      <c r="N14" s="66"/>
      <c r="O14" s="77">
        <v>25</v>
      </c>
      <c r="P14" s="68">
        <v>0.11</v>
      </c>
      <c r="Q14" s="73" t="s">
        <v>57</v>
      </c>
      <c r="R14" s="74">
        <f t="shared" si="2"/>
        <v>1.1E-4</v>
      </c>
      <c r="S14" s="75" t="s">
        <v>56</v>
      </c>
      <c r="T14" s="65"/>
      <c r="U14" s="80">
        <v>1.0900000000000001</v>
      </c>
      <c r="V14" s="68">
        <v>0.06</v>
      </c>
      <c r="W14" s="73" t="s">
        <v>57</v>
      </c>
      <c r="X14" s="74">
        <f t="shared" si="3"/>
        <v>5.9999999999999995E-5</v>
      </c>
      <c r="Y14" s="75" t="s">
        <v>56</v>
      </c>
      <c r="Z14" s="65"/>
      <c r="AA14" s="80">
        <v>1.08</v>
      </c>
      <c r="AB14" s="68">
        <v>0.08</v>
      </c>
      <c r="AC14" s="73" t="s">
        <v>57</v>
      </c>
      <c r="AD14" s="74">
        <f t="shared" si="4"/>
        <v>8.0000000000000007E-5</v>
      </c>
      <c r="AE14" s="75" t="s">
        <v>56</v>
      </c>
      <c r="AF14" s="65"/>
      <c r="AG14" s="1"/>
      <c r="AH14" s="1"/>
      <c r="AI14" s="1"/>
      <c r="AJ14" s="1"/>
      <c r="AK14" s="1"/>
    </row>
    <row r="15" spans="2:37" ht="18" customHeight="1">
      <c r="B15" s="77">
        <v>700</v>
      </c>
      <c r="C15" s="68">
        <v>2</v>
      </c>
      <c r="D15" s="69" t="s">
        <v>57</v>
      </c>
      <c r="E15" s="70">
        <f t="shared" si="0"/>
        <v>2E-3</v>
      </c>
      <c r="F15" s="71" t="s">
        <v>56</v>
      </c>
      <c r="G15" s="253"/>
      <c r="I15" s="66"/>
      <c r="J15" s="66"/>
      <c r="K15" s="66"/>
      <c r="L15" s="66"/>
      <c r="M15" s="66"/>
      <c r="N15" s="66"/>
      <c r="O15" s="77">
        <v>50</v>
      </c>
      <c r="P15" s="68">
        <v>0.13</v>
      </c>
      <c r="Q15" s="73" t="s">
        <v>57</v>
      </c>
      <c r="R15" s="74">
        <f t="shared" si="2"/>
        <v>1.3000000000000002E-4</v>
      </c>
      <c r="S15" s="75" t="s">
        <v>56</v>
      </c>
      <c r="T15" s="65"/>
      <c r="U15" s="80">
        <v>1.1000000000000001</v>
      </c>
      <c r="V15" s="68">
        <v>0.06</v>
      </c>
      <c r="W15" s="73" t="s">
        <v>57</v>
      </c>
      <c r="X15" s="74">
        <f t="shared" si="3"/>
        <v>5.9999999999999995E-5</v>
      </c>
      <c r="Y15" s="75" t="s">
        <v>56</v>
      </c>
      <c r="Z15" s="65"/>
      <c r="AA15" s="80">
        <v>1.0900000000000001</v>
      </c>
      <c r="AB15" s="68">
        <v>0.08</v>
      </c>
      <c r="AC15" s="73" t="s">
        <v>57</v>
      </c>
      <c r="AD15" s="74">
        <f t="shared" si="4"/>
        <v>8.0000000000000007E-5</v>
      </c>
      <c r="AE15" s="75" t="s">
        <v>56</v>
      </c>
      <c r="AF15" s="65"/>
      <c r="AG15" s="1"/>
      <c r="AH15" s="1"/>
      <c r="AI15" s="1"/>
      <c r="AJ15" s="1"/>
      <c r="AK15" s="1"/>
    </row>
    <row r="16" spans="2:37" ht="18" customHeight="1">
      <c r="B16" s="249"/>
      <c r="C16" s="250"/>
      <c r="D16" s="251"/>
      <c r="E16" s="251"/>
      <c r="F16" s="252"/>
      <c r="G16" s="253"/>
      <c r="I16" s="82" t="s">
        <v>58</v>
      </c>
      <c r="J16" s="83">
        <v>2</v>
      </c>
      <c r="K16" s="84"/>
      <c r="L16" s="66"/>
      <c r="M16" s="66"/>
      <c r="N16" s="66"/>
      <c r="O16" s="77">
        <v>75</v>
      </c>
      <c r="P16" s="68">
        <v>0.16</v>
      </c>
      <c r="Q16" s="73" t="s">
        <v>57</v>
      </c>
      <c r="R16" s="74">
        <f t="shared" si="2"/>
        <v>1.6000000000000001E-4</v>
      </c>
      <c r="S16" s="75" t="s">
        <v>56</v>
      </c>
      <c r="T16" s="65"/>
      <c r="U16" s="80">
        <v>1.2</v>
      </c>
      <c r="V16" s="68">
        <v>0.06</v>
      </c>
      <c r="W16" s="73" t="s">
        <v>57</v>
      </c>
      <c r="X16" s="74">
        <f t="shared" si="3"/>
        <v>5.9999999999999995E-5</v>
      </c>
      <c r="Y16" s="75" t="s">
        <v>56</v>
      </c>
      <c r="Z16" s="65"/>
      <c r="AA16" s="80">
        <v>1.1000000000000001</v>
      </c>
      <c r="AB16" s="68">
        <v>0.08</v>
      </c>
      <c r="AC16" s="73" t="s">
        <v>57</v>
      </c>
      <c r="AD16" s="74">
        <f t="shared" si="4"/>
        <v>8.0000000000000007E-5</v>
      </c>
      <c r="AE16" s="75" t="s">
        <v>56</v>
      </c>
      <c r="AF16" s="65"/>
      <c r="AG16" s="1"/>
      <c r="AH16" s="1"/>
      <c r="AI16" s="1"/>
      <c r="AJ16" s="1"/>
      <c r="AK16" s="1"/>
    </row>
    <row r="17" spans="2:37" ht="18" customHeight="1">
      <c r="B17" s="249"/>
      <c r="C17" s="250"/>
      <c r="D17" s="251"/>
      <c r="E17" s="251"/>
      <c r="F17" s="252"/>
      <c r="G17" s="253"/>
      <c r="I17" s="85" t="s">
        <v>59</v>
      </c>
      <c r="J17" s="85">
        <v>5</v>
      </c>
      <c r="K17" s="84"/>
      <c r="L17" s="66"/>
      <c r="M17" s="66"/>
      <c r="N17" s="66"/>
      <c r="O17" s="77">
        <v>100</v>
      </c>
      <c r="P17" s="68">
        <v>0.18</v>
      </c>
      <c r="Q17" s="73" t="s">
        <v>57</v>
      </c>
      <c r="R17" s="74">
        <f t="shared" si="2"/>
        <v>1.7999999999999998E-4</v>
      </c>
      <c r="S17" s="75" t="s">
        <v>56</v>
      </c>
      <c r="T17" s="65"/>
      <c r="U17" s="80">
        <v>1.3</v>
      </c>
      <c r="V17" s="68">
        <v>0.06</v>
      </c>
      <c r="W17" s="73" t="s">
        <v>57</v>
      </c>
      <c r="X17" s="74">
        <f t="shared" si="3"/>
        <v>5.9999999999999995E-5</v>
      </c>
      <c r="Y17" s="75" t="s">
        <v>56</v>
      </c>
      <c r="Z17" s="65"/>
      <c r="AA17" s="80">
        <v>1.2</v>
      </c>
      <c r="AB17" s="68">
        <v>0.08</v>
      </c>
      <c r="AC17" s="73" t="s">
        <v>57</v>
      </c>
      <c r="AD17" s="74">
        <f t="shared" si="4"/>
        <v>8.0000000000000007E-5</v>
      </c>
      <c r="AE17" s="75" t="s">
        <v>56</v>
      </c>
      <c r="AF17" s="65"/>
      <c r="AG17" s="1"/>
      <c r="AH17" s="1"/>
      <c r="AI17" s="1"/>
      <c r="AJ17" s="1"/>
      <c r="AK17" s="1"/>
    </row>
    <row r="18" spans="2:37" ht="18" customHeight="1">
      <c r="B18" s="249"/>
      <c r="C18" s="250"/>
      <c r="D18" s="251"/>
      <c r="E18" s="251"/>
      <c r="F18" s="252"/>
      <c r="G18" s="253"/>
      <c r="I18" s="1"/>
      <c r="J18" s="1"/>
      <c r="K18" s="1"/>
      <c r="L18" s="1"/>
      <c r="M18" s="1"/>
      <c r="N18" s="66"/>
      <c r="O18" s="1"/>
      <c r="P18" s="1"/>
      <c r="Q18" s="1"/>
      <c r="R18" s="1"/>
      <c r="S18" s="1"/>
      <c r="T18" s="65"/>
      <c r="U18" s="80">
        <v>1.4</v>
      </c>
      <c r="V18" s="68">
        <v>0.06</v>
      </c>
      <c r="W18" s="73" t="s">
        <v>57</v>
      </c>
      <c r="X18" s="74">
        <f t="shared" si="3"/>
        <v>5.9999999999999995E-5</v>
      </c>
      <c r="Y18" s="75" t="s">
        <v>56</v>
      </c>
      <c r="Z18" s="65"/>
      <c r="AA18" s="80">
        <v>1.3</v>
      </c>
      <c r="AB18" s="68">
        <v>0.08</v>
      </c>
      <c r="AC18" s="73" t="s">
        <v>57</v>
      </c>
      <c r="AD18" s="74">
        <f t="shared" si="4"/>
        <v>8.0000000000000007E-5</v>
      </c>
      <c r="AE18" s="75" t="s">
        <v>56</v>
      </c>
      <c r="AF18" s="65"/>
      <c r="AG18" s="66"/>
      <c r="AH18" s="66"/>
      <c r="AI18" s="66"/>
      <c r="AJ18" s="66"/>
      <c r="AK18" s="66"/>
    </row>
    <row r="19" spans="2:37" ht="18" customHeight="1">
      <c r="B19" s="249"/>
      <c r="C19" s="250"/>
      <c r="D19" s="251"/>
      <c r="E19" s="251"/>
      <c r="F19" s="252"/>
      <c r="G19" s="253"/>
      <c r="I19" s="1"/>
      <c r="J19" s="1"/>
      <c r="K19" s="1"/>
      <c r="L19" s="1"/>
      <c r="M19" s="1"/>
      <c r="N19" s="66"/>
      <c r="O19" s="1"/>
      <c r="P19" s="1"/>
      <c r="Q19" s="1"/>
      <c r="R19" s="1"/>
      <c r="S19" s="1"/>
      <c r="T19" s="65"/>
      <c r="U19" s="80">
        <v>1.5</v>
      </c>
      <c r="V19" s="68">
        <v>0.06</v>
      </c>
      <c r="W19" s="73" t="s">
        <v>57</v>
      </c>
      <c r="X19" s="74">
        <f t="shared" si="3"/>
        <v>5.9999999999999995E-5</v>
      </c>
      <c r="Y19" s="75" t="s">
        <v>56</v>
      </c>
      <c r="Z19" s="65"/>
      <c r="AA19" s="80">
        <v>1.4</v>
      </c>
      <c r="AB19" s="68">
        <v>0.08</v>
      </c>
      <c r="AC19" s="73" t="s">
        <v>57</v>
      </c>
      <c r="AD19" s="74">
        <f t="shared" si="4"/>
        <v>8.0000000000000007E-5</v>
      </c>
      <c r="AE19" s="75" t="s">
        <v>56</v>
      </c>
      <c r="AF19" s="65"/>
      <c r="AG19" s="66"/>
      <c r="AH19" s="66"/>
      <c r="AI19" s="66"/>
      <c r="AJ19" s="66"/>
      <c r="AK19" s="66"/>
    </row>
    <row r="20" spans="2:37" ht="18" customHeight="1">
      <c r="B20" s="249"/>
      <c r="C20" s="250"/>
      <c r="D20" s="251"/>
      <c r="E20" s="251"/>
      <c r="F20" s="252"/>
      <c r="G20" s="253"/>
      <c r="I20" s="1"/>
      <c r="J20" s="1"/>
      <c r="K20" s="1"/>
      <c r="L20" s="1"/>
      <c r="M20" s="1"/>
      <c r="N20" s="66"/>
      <c r="O20" s="1"/>
      <c r="P20" s="1"/>
      <c r="Q20" s="1"/>
      <c r="R20" s="1"/>
      <c r="S20" s="1"/>
      <c r="T20" s="65"/>
      <c r="U20" s="80">
        <v>1.6</v>
      </c>
      <c r="V20" s="68">
        <v>0.06</v>
      </c>
      <c r="W20" s="73" t="s">
        <v>57</v>
      </c>
      <c r="X20" s="74">
        <f t="shared" si="3"/>
        <v>5.9999999999999995E-5</v>
      </c>
      <c r="Y20" s="75" t="s">
        <v>56</v>
      </c>
      <c r="Z20" s="65"/>
      <c r="AA20" s="80">
        <v>1.5</v>
      </c>
      <c r="AB20" s="68">
        <v>0.08</v>
      </c>
      <c r="AC20" s="73" t="s">
        <v>57</v>
      </c>
      <c r="AD20" s="74">
        <f t="shared" si="4"/>
        <v>8.0000000000000007E-5</v>
      </c>
      <c r="AE20" s="75" t="s">
        <v>56</v>
      </c>
      <c r="AF20" s="65"/>
      <c r="AG20" s="65"/>
      <c r="AH20" s="65"/>
      <c r="AI20" s="65"/>
      <c r="AJ20" s="65"/>
      <c r="AK20" s="65"/>
    </row>
    <row r="21" spans="2:37" ht="18" customHeight="1">
      <c r="B21" s="65"/>
      <c r="C21" s="65"/>
      <c r="D21" s="65"/>
      <c r="E21" s="65"/>
      <c r="F21" s="65"/>
      <c r="G21" s="65"/>
      <c r="I21" s="1"/>
      <c r="J21" s="1"/>
      <c r="K21" s="1"/>
      <c r="L21" s="1"/>
      <c r="M21" s="1"/>
      <c r="N21" s="66"/>
      <c r="O21" s="1"/>
      <c r="P21" s="1"/>
      <c r="Q21" s="1"/>
      <c r="R21" s="1"/>
      <c r="S21" s="1"/>
      <c r="T21" s="65"/>
      <c r="U21" s="80">
        <v>1.7</v>
      </c>
      <c r="V21" s="68">
        <v>0.06</v>
      </c>
      <c r="W21" s="73" t="s">
        <v>57</v>
      </c>
      <c r="X21" s="74">
        <f t="shared" si="3"/>
        <v>5.9999999999999995E-5</v>
      </c>
      <c r="Y21" s="75" t="s">
        <v>56</v>
      </c>
      <c r="Z21" s="65"/>
      <c r="AA21" s="80">
        <v>1.6</v>
      </c>
      <c r="AB21" s="68">
        <v>0.08</v>
      </c>
      <c r="AC21" s="73" t="s">
        <v>57</v>
      </c>
      <c r="AD21" s="74">
        <f t="shared" si="4"/>
        <v>8.0000000000000007E-5</v>
      </c>
      <c r="AE21" s="75" t="s">
        <v>56</v>
      </c>
      <c r="AF21" s="65"/>
      <c r="AG21" s="65"/>
      <c r="AH21" s="65"/>
      <c r="AI21" s="65"/>
      <c r="AJ21" s="65"/>
      <c r="AK21" s="65"/>
    </row>
    <row r="22" spans="2:37" ht="18" customHeight="1">
      <c r="B22" s="65"/>
      <c r="C22" s="65"/>
      <c r="D22" s="65"/>
      <c r="E22" s="65"/>
      <c r="F22" s="65"/>
      <c r="G22" s="65"/>
      <c r="I22" s="1"/>
      <c r="J22" s="1"/>
      <c r="K22" s="1"/>
      <c r="L22" s="1"/>
      <c r="M22" s="1"/>
      <c r="N22" s="66"/>
      <c r="O22" s="1"/>
      <c r="P22" s="1"/>
      <c r="Q22" s="1"/>
      <c r="R22" s="1"/>
      <c r="S22" s="1"/>
      <c r="T22" s="65"/>
      <c r="U22" s="80">
        <v>1.8</v>
      </c>
      <c r="V22" s="68">
        <v>0.06</v>
      </c>
      <c r="W22" s="73" t="s">
        <v>57</v>
      </c>
      <c r="X22" s="74">
        <f t="shared" si="3"/>
        <v>5.9999999999999995E-5</v>
      </c>
      <c r="Y22" s="75" t="s">
        <v>56</v>
      </c>
      <c r="Z22" s="65"/>
      <c r="AA22" s="80">
        <v>1.7</v>
      </c>
      <c r="AB22" s="68">
        <v>0.08</v>
      </c>
      <c r="AC22" s="73" t="s">
        <v>57</v>
      </c>
      <c r="AD22" s="74">
        <f t="shared" si="4"/>
        <v>8.0000000000000007E-5</v>
      </c>
      <c r="AE22" s="75" t="s">
        <v>56</v>
      </c>
      <c r="AF22" s="65"/>
      <c r="AG22" s="65"/>
      <c r="AH22" s="65"/>
      <c r="AI22" s="65"/>
      <c r="AJ22" s="65"/>
      <c r="AK22" s="65"/>
    </row>
    <row r="23" spans="2:37" ht="18" customHeight="1">
      <c r="B23" s="65"/>
      <c r="C23" s="65"/>
      <c r="D23" s="65"/>
      <c r="E23" s="65"/>
      <c r="F23" s="65"/>
      <c r="G23" s="65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5"/>
      <c r="U23" s="80">
        <v>1.9</v>
      </c>
      <c r="V23" s="68">
        <v>0.06</v>
      </c>
      <c r="W23" s="73" t="s">
        <v>57</v>
      </c>
      <c r="X23" s="74">
        <f t="shared" si="3"/>
        <v>5.9999999999999995E-5</v>
      </c>
      <c r="Y23" s="75" t="s">
        <v>56</v>
      </c>
      <c r="Z23" s="65"/>
      <c r="AA23" s="80">
        <v>1.8</v>
      </c>
      <c r="AB23" s="68">
        <v>0.08</v>
      </c>
      <c r="AC23" s="73" t="s">
        <v>57</v>
      </c>
      <c r="AD23" s="74">
        <f t="shared" si="4"/>
        <v>8.0000000000000007E-5</v>
      </c>
      <c r="AE23" s="75" t="s">
        <v>56</v>
      </c>
      <c r="AF23" s="65"/>
      <c r="AG23" s="65"/>
      <c r="AH23" s="65"/>
      <c r="AI23" s="65"/>
      <c r="AJ23" s="65"/>
      <c r="AK23" s="65"/>
    </row>
    <row r="24" spans="2:37" ht="18" customHeight="1">
      <c r="B24" s="65"/>
      <c r="C24" s="65"/>
      <c r="D24" s="65"/>
      <c r="E24" s="65"/>
      <c r="F24" s="65"/>
      <c r="G24" s="65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5"/>
      <c r="U24" s="77">
        <v>1</v>
      </c>
      <c r="V24" s="68">
        <v>0.06</v>
      </c>
      <c r="W24" s="73" t="s">
        <v>57</v>
      </c>
      <c r="X24" s="74">
        <f t="shared" si="3"/>
        <v>5.9999999999999995E-5</v>
      </c>
      <c r="Y24" s="75" t="s">
        <v>56</v>
      </c>
      <c r="Z24" s="65"/>
      <c r="AA24" s="80">
        <v>1.9</v>
      </c>
      <c r="AB24" s="68">
        <v>0.08</v>
      </c>
      <c r="AC24" s="73" t="s">
        <v>57</v>
      </c>
      <c r="AD24" s="74">
        <f t="shared" si="4"/>
        <v>8.0000000000000007E-5</v>
      </c>
      <c r="AE24" s="75" t="s">
        <v>56</v>
      </c>
      <c r="AF24" s="65"/>
      <c r="AG24" s="65"/>
      <c r="AH24" s="65"/>
      <c r="AI24" s="65"/>
      <c r="AJ24" s="65"/>
      <c r="AK24" s="65"/>
    </row>
    <row r="25" spans="2:37" ht="18" customHeight="1">
      <c r="B25" s="65"/>
      <c r="C25" s="65"/>
      <c r="D25" s="65"/>
      <c r="E25" s="65"/>
      <c r="F25" s="65"/>
      <c r="G25" s="65"/>
      <c r="I25" s="86"/>
      <c r="J25" s="87"/>
      <c r="K25" s="87"/>
      <c r="L25" s="66"/>
      <c r="M25" s="66"/>
      <c r="N25" s="66"/>
      <c r="O25" s="65"/>
      <c r="P25" s="65"/>
      <c r="Q25" s="65"/>
      <c r="R25" s="65"/>
      <c r="S25" s="65"/>
      <c r="T25" s="65"/>
      <c r="U25" s="77">
        <v>2</v>
      </c>
      <c r="V25" s="68">
        <v>0.06</v>
      </c>
      <c r="W25" s="73" t="s">
        <v>57</v>
      </c>
      <c r="X25" s="74">
        <f t="shared" si="3"/>
        <v>5.9999999999999995E-5</v>
      </c>
      <c r="Y25" s="75" t="s">
        <v>56</v>
      </c>
      <c r="Z25" s="65"/>
      <c r="AA25" s="77">
        <v>2</v>
      </c>
      <c r="AB25" s="68">
        <v>0.08</v>
      </c>
      <c r="AC25" s="73" t="s">
        <v>57</v>
      </c>
      <c r="AD25" s="74">
        <f t="shared" si="4"/>
        <v>8.0000000000000007E-5</v>
      </c>
      <c r="AE25" s="75" t="s">
        <v>56</v>
      </c>
      <c r="AF25" s="65"/>
      <c r="AG25" s="65"/>
      <c r="AH25" s="65"/>
      <c r="AI25" s="65"/>
      <c r="AJ25" s="65"/>
      <c r="AK25" s="65"/>
    </row>
    <row r="26" spans="2:37" ht="18" customHeight="1">
      <c r="B26" s="65"/>
      <c r="C26" s="65"/>
      <c r="D26" s="65"/>
      <c r="E26" s="65"/>
      <c r="F26" s="65"/>
      <c r="G26" s="65"/>
      <c r="I26" s="86"/>
      <c r="J26" s="87"/>
      <c r="K26" s="87"/>
      <c r="L26" s="66"/>
      <c r="M26" s="66"/>
      <c r="N26" s="66"/>
      <c r="O26" s="65"/>
      <c r="P26" s="65"/>
      <c r="Q26" s="65"/>
      <c r="R26" s="65"/>
      <c r="S26" s="65"/>
      <c r="T26" s="65"/>
      <c r="U26" s="77">
        <v>3</v>
      </c>
      <c r="V26" s="68">
        <v>0.06</v>
      </c>
      <c r="W26" s="73" t="s">
        <v>57</v>
      </c>
      <c r="X26" s="74">
        <f t="shared" si="3"/>
        <v>5.9999999999999995E-5</v>
      </c>
      <c r="Y26" s="75" t="s">
        <v>56</v>
      </c>
      <c r="Z26" s="65"/>
      <c r="AA26" s="77">
        <v>3</v>
      </c>
      <c r="AB26" s="68">
        <v>0.08</v>
      </c>
      <c r="AC26" s="73" t="s">
        <v>57</v>
      </c>
      <c r="AD26" s="74">
        <f t="shared" si="4"/>
        <v>8.0000000000000007E-5</v>
      </c>
      <c r="AE26" s="75" t="s">
        <v>56</v>
      </c>
      <c r="AF26" s="65"/>
      <c r="AG26" s="65"/>
      <c r="AH26" s="65"/>
      <c r="AI26" s="65"/>
      <c r="AJ26" s="65"/>
      <c r="AK26" s="65"/>
    </row>
    <row r="27" spans="2:37" ht="18" customHeight="1">
      <c r="B27" s="65"/>
      <c r="C27" s="65"/>
      <c r="D27" s="65"/>
      <c r="E27" s="65"/>
      <c r="F27" s="65"/>
      <c r="G27" s="65"/>
      <c r="I27" s="86"/>
      <c r="J27" s="87"/>
      <c r="K27" s="87"/>
      <c r="L27" s="66"/>
      <c r="M27" s="66"/>
      <c r="N27" s="66"/>
      <c r="O27" s="65"/>
      <c r="P27" s="65"/>
      <c r="Q27" s="65"/>
      <c r="R27" s="65"/>
      <c r="S27" s="65"/>
      <c r="T27" s="65"/>
      <c r="U27" s="77">
        <v>4</v>
      </c>
      <c r="V27" s="68">
        <v>0.06</v>
      </c>
      <c r="W27" s="73" t="s">
        <v>57</v>
      </c>
      <c r="X27" s="74">
        <f t="shared" si="3"/>
        <v>5.9999999999999995E-5</v>
      </c>
      <c r="Y27" s="75" t="s">
        <v>56</v>
      </c>
      <c r="Z27" s="65"/>
      <c r="AA27" s="77">
        <v>4</v>
      </c>
      <c r="AB27" s="68">
        <v>0.08</v>
      </c>
      <c r="AC27" s="73" t="s">
        <v>57</v>
      </c>
      <c r="AD27" s="74">
        <f t="shared" si="4"/>
        <v>8.0000000000000007E-5</v>
      </c>
      <c r="AE27" s="75" t="s">
        <v>56</v>
      </c>
      <c r="AF27" s="65"/>
      <c r="AG27" s="65"/>
      <c r="AH27" s="65"/>
      <c r="AI27" s="65"/>
      <c r="AJ27" s="65"/>
      <c r="AK27" s="65"/>
    </row>
    <row r="28" spans="2:37" ht="18" customHeight="1">
      <c r="B28" s="65"/>
      <c r="C28" s="65"/>
      <c r="D28" s="65"/>
      <c r="E28" s="65"/>
      <c r="F28" s="65"/>
      <c r="G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77">
        <v>5</v>
      </c>
      <c r="V28" s="68">
        <v>0.06</v>
      </c>
      <c r="W28" s="73" t="s">
        <v>57</v>
      </c>
      <c r="X28" s="74">
        <f t="shared" si="3"/>
        <v>5.9999999999999995E-5</v>
      </c>
      <c r="Y28" s="75" t="s">
        <v>56</v>
      </c>
      <c r="Z28" s="65"/>
      <c r="AA28" s="77">
        <v>5</v>
      </c>
      <c r="AB28" s="68">
        <v>0.09</v>
      </c>
      <c r="AC28" s="73" t="s">
        <v>57</v>
      </c>
      <c r="AD28" s="74">
        <f t="shared" si="4"/>
        <v>8.9999999999999992E-5</v>
      </c>
      <c r="AE28" s="75" t="s">
        <v>56</v>
      </c>
      <c r="AF28" s="65"/>
      <c r="AG28" s="65"/>
      <c r="AH28" s="65"/>
      <c r="AI28" s="65"/>
      <c r="AJ28" s="65"/>
      <c r="AK28" s="65"/>
    </row>
    <row r="29" spans="2:37" ht="18" customHeight="1">
      <c r="B29" s="65"/>
      <c r="C29" s="65"/>
      <c r="D29" s="65"/>
      <c r="E29" s="65"/>
      <c r="F29" s="65"/>
      <c r="G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77">
        <v>6</v>
      </c>
      <c r="V29" s="68">
        <v>0.06</v>
      </c>
      <c r="W29" s="73" t="s">
        <v>57</v>
      </c>
      <c r="X29" s="74">
        <f t="shared" si="3"/>
        <v>5.9999999999999995E-5</v>
      </c>
      <c r="Y29" s="75" t="s">
        <v>56</v>
      </c>
      <c r="Z29" s="65"/>
      <c r="AA29" s="77">
        <v>6</v>
      </c>
      <c r="AB29" s="68">
        <v>0.09</v>
      </c>
      <c r="AC29" s="73" t="s">
        <v>57</v>
      </c>
      <c r="AD29" s="74">
        <f t="shared" si="4"/>
        <v>8.9999999999999992E-5</v>
      </c>
      <c r="AE29" s="75" t="s">
        <v>56</v>
      </c>
      <c r="AF29" s="65"/>
      <c r="AG29" s="65"/>
      <c r="AH29" s="65"/>
      <c r="AI29" s="65"/>
      <c r="AJ29" s="65"/>
      <c r="AK29" s="65"/>
    </row>
    <row r="30" spans="2:37" ht="18" customHeight="1">
      <c r="B30" s="65"/>
      <c r="C30" s="65"/>
      <c r="D30" s="65"/>
      <c r="E30" s="65"/>
      <c r="F30" s="65"/>
      <c r="G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77">
        <v>7</v>
      </c>
      <c r="V30" s="68">
        <v>0.06</v>
      </c>
      <c r="W30" s="73" t="s">
        <v>57</v>
      </c>
      <c r="X30" s="74">
        <f t="shared" si="3"/>
        <v>5.9999999999999995E-5</v>
      </c>
      <c r="Y30" s="75" t="s">
        <v>56</v>
      </c>
      <c r="Z30" s="65"/>
      <c r="AA30" s="77">
        <v>7</v>
      </c>
      <c r="AB30" s="68">
        <v>0.09</v>
      </c>
      <c r="AC30" s="73" t="s">
        <v>57</v>
      </c>
      <c r="AD30" s="74">
        <f t="shared" si="4"/>
        <v>8.9999999999999992E-5</v>
      </c>
      <c r="AE30" s="75" t="s">
        <v>56</v>
      </c>
      <c r="AF30" s="65"/>
      <c r="AG30" s="65"/>
      <c r="AH30" s="65"/>
      <c r="AI30" s="65"/>
      <c r="AJ30" s="65"/>
      <c r="AK30" s="65"/>
    </row>
    <row r="31" spans="2:37" ht="18" customHeight="1">
      <c r="B31" s="65"/>
      <c r="C31" s="65"/>
      <c r="D31" s="65"/>
      <c r="E31" s="65"/>
      <c r="F31" s="65"/>
      <c r="G31" s="65"/>
      <c r="O31" s="65"/>
      <c r="P31" s="65"/>
      <c r="Q31" s="65"/>
      <c r="R31" s="65"/>
      <c r="S31" s="65"/>
      <c r="T31" s="65"/>
      <c r="U31" s="77">
        <v>8</v>
      </c>
      <c r="V31" s="68">
        <v>0.06</v>
      </c>
      <c r="W31" s="73" t="s">
        <v>57</v>
      </c>
      <c r="X31" s="74">
        <f t="shared" si="3"/>
        <v>5.9999999999999995E-5</v>
      </c>
      <c r="Y31" s="75" t="s">
        <v>56</v>
      </c>
      <c r="Z31" s="65"/>
      <c r="AA31" s="77">
        <v>8</v>
      </c>
      <c r="AB31" s="68">
        <v>0.09</v>
      </c>
      <c r="AC31" s="73" t="s">
        <v>57</v>
      </c>
      <c r="AD31" s="74">
        <f t="shared" si="4"/>
        <v>8.9999999999999992E-5</v>
      </c>
      <c r="AE31" s="75" t="s">
        <v>56</v>
      </c>
      <c r="AF31" s="65"/>
      <c r="AG31" s="65"/>
      <c r="AH31" s="65"/>
      <c r="AI31" s="65"/>
      <c r="AJ31" s="65"/>
      <c r="AK31" s="65"/>
    </row>
    <row r="32" spans="2:37" ht="18" customHeight="1">
      <c r="B32" s="65"/>
      <c r="C32" s="65"/>
      <c r="D32" s="65"/>
      <c r="E32" s="65"/>
      <c r="F32" s="65"/>
      <c r="G32" s="65"/>
      <c r="O32" s="65"/>
      <c r="P32" s="65"/>
      <c r="Q32" s="65"/>
      <c r="R32" s="65"/>
      <c r="S32" s="65"/>
      <c r="T32" s="65"/>
      <c r="U32" s="77">
        <v>9</v>
      </c>
      <c r="V32" s="68">
        <v>0.06</v>
      </c>
      <c r="W32" s="73" t="s">
        <v>57</v>
      </c>
      <c r="X32" s="74">
        <f t="shared" si="3"/>
        <v>5.9999999999999995E-5</v>
      </c>
      <c r="Y32" s="75" t="s">
        <v>56</v>
      </c>
      <c r="Z32" s="65"/>
      <c r="AA32" s="77">
        <v>9</v>
      </c>
      <c r="AB32" s="68">
        <v>0.09</v>
      </c>
      <c r="AC32" s="73" t="s">
        <v>57</v>
      </c>
      <c r="AD32" s="74">
        <f t="shared" si="4"/>
        <v>8.9999999999999992E-5</v>
      </c>
      <c r="AE32" s="75" t="s">
        <v>56</v>
      </c>
      <c r="AF32" s="65"/>
      <c r="AG32" s="65"/>
      <c r="AH32" s="65"/>
      <c r="AI32" s="65"/>
      <c r="AJ32" s="65"/>
      <c r="AK32" s="65"/>
    </row>
    <row r="33" spans="2:37" ht="14.25" customHeight="1">
      <c r="B33" s="65"/>
      <c r="C33" s="65"/>
      <c r="D33" s="65"/>
      <c r="E33" s="65"/>
      <c r="F33" s="65"/>
      <c r="G33" s="65"/>
      <c r="O33" s="65"/>
      <c r="P33" s="65"/>
      <c r="Q33" s="65"/>
      <c r="R33" s="65"/>
      <c r="S33" s="65"/>
      <c r="T33" s="65"/>
      <c r="U33" s="77">
        <v>10</v>
      </c>
      <c r="V33" s="68">
        <v>0.06</v>
      </c>
      <c r="W33" s="73" t="s">
        <v>57</v>
      </c>
      <c r="X33" s="74">
        <f t="shared" si="3"/>
        <v>5.9999999999999995E-5</v>
      </c>
      <c r="Y33" s="75" t="s">
        <v>56</v>
      </c>
      <c r="Z33" s="65"/>
      <c r="AA33" s="77">
        <v>10</v>
      </c>
      <c r="AB33" s="68">
        <v>0.09</v>
      </c>
      <c r="AC33" s="73" t="s">
        <v>57</v>
      </c>
      <c r="AD33" s="74">
        <f t="shared" si="4"/>
        <v>8.9999999999999992E-5</v>
      </c>
      <c r="AE33" s="75" t="s">
        <v>56</v>
      </c>
      <c r="AF33" s="65"/>
      <c r="AG33" s="65"/>
      <c r="AH33" s="65"/>
      <c r="AI33" s="65"/>
      <c r="AJ33" s="65"/>
      <c r="AK33" s="65"/>
    </row>
    <row r="34" spans="2:37" ht="14.25" customHeight="1">
      <c r="B34" s="65"/>
      <c r="C34" s="65"/>
      <c r="D34" s="65"/>
      <c r="E34" s="65"/>
      <c r="F34" s="65"/>
      <c r="G34" s="65"/>
      <c r="O34" s="65"/>
      <c r="P34" s="65"/>
      <c r="Q34" s="65"/>
      <c r="R34" s="65"/>
      <c r="S34" s="65"/>
      <c r="T34" s="65"/>
      <c r="U34" s="77">
        <v>11</v>
      </c>
      <c r="V34" s="68">
        <v>7.0000000000000007E-2</v>
      </c>
      <c r="W34" s="73" t="s">
        <v>57</v>
      </c>
      <c r="X34" s="74">
        <f t="shared" si="3"/>
        <v>7.0000000000000007E-5</v>
      </c>
      <c r="Y34" s="75" t="s">
        <v>56</v>
      </c>
      <c r="Z34" s="65"/>
      <c r="AA34" s="77">
        <v>20</v>
      </c>
      <c r="AB34" s="68">
        <v>0.1</v>
      </c>
      <c r="AC34" s="73" t="s">
        <v>57</v>
      </c>
      <c r="AD34" s="74">
        <f t="shared" si="4"/>
        <v>1E-4</v>
      </c>
      <c r="AE34" s="75" t="s">
        <v>56</v>
      </c>
      <c r="AF34" s="65"/>
      <c r="AG34" s="65"/>
      <c r="AH34" s="65"/>
      <c r="AI34" s="65"/>
      <c r="AJ34" s="65"/>
      <c r="AK34" s="65"/>
    </row>
    <row r="35" spans="2:37" ht="14.25" customHeight="1">
      <c r="B35" s="65"/>
      <c r="C35" s="65"/>
      <c r="D35" s="65"/>
      <c r="E35" s="65"/>
      <c r="F35" s="65"/>
      <c r="G35" s="65"/>
      <c r="O35" s="65"/>
      <c r="P35" s="65"/>
      <c r="Q35" s="65"/>
      <c r="R35" s="65"/>
      <c r="S35" s="65"/>
      <c r="T35" s="65"/>
      <c r="U35" s="77">
        <v>12</v>
      </c>
      <c r="V35" s="68">
        <v>7.0000000000000007E-2</v>
      </c>
      <c r="W35" s="73" t="s">
        <v>57</v>
      </c>
      <c r="X35" s="74">
        <f t="shared" si="3"/>
        <v>7.0000000000000007E-5</v>
      </c>
      <c r="Y35" s="75" t="s">
        <v>56</v>
      </c>
      <c r="Z35" s="65"/>
      <c r="AA35" s="77">
        <v>30</v>
      </c>
      <c r="AB35" s="68">
        <v>0.11</v>
      </c>
      <c r="AC35" s="73" t="s">
        <v>57</v>
      </c>
      <c r="AD35" s="74">
        <f t="shared" si="4"/>
        <v>1.1E-4</v>
      </c>
      <c r="AE35" s="75" t="s">
        <v>56</v>
      </c>
      <c r="AF35" s="65"/>
      <c r="AG35" s="65"/>
      <c r="AH35" s="65"/>
      <c r="AI35" s="65"/>
      <c r="AJ35" s="65"/>
      <c r="AK35" s="65"/>
    </row>
    <row r="36" spans="2:37" ht="14.25" customHeight="1">
      <c r="B36" s="65"/>
      <c r="C36" s="65"/>
      <c r="D36" s="65"/>
      <c r="E36" s="65"/>
      <c r="F36" s="65"/>
      <c r="G36" s="65"/>
      <c r="O36" s="65"/>
      <c r="P36" s="65"/>
      <c r="Q36" s="65"/>
      <c r="R36" s="65"/>
      <c r="S36" s="65"/>
      <c r="T36" s="65"/>
      <c r="U36" s="77">
        <v>13</v>
      </c>
      <c r="V36" s="68">
        <v>7.0000000000000007E-2</v>
      </c>
      <c r="W36" s="73" t="s">
        <v>57</v>
      </c>
      <c r="X36" s="74">
        <f t="shared" si="3"/>
        <v>7.0000000000000007E-5</v>
      </c>
      <c r="Y36" s="75" t="s">
        <v>56</v>
      </c>
      <c r="Z36" s="65"/>
      <c r="AA36" s="77">
        <v>50</v>
      </c>
      <c r="AB36" s="68">
        <v>0.13</v>
      </c>
      <c r="AC36" s="73" t="s">
        <v>57</v>
      </c>
      <c r="AD36" s="74">
        <f t="shared" si="4"/>
        <v>1.3000000000000002E-4</v>
      </c>
      <c r="AE36" s="75" t="s">
        <v>56</v>
      </c>
      <c r="AF36" s="65"/>
      <c r="AG36" s="65"/>
      <c r="AH36" s="65"/>
      <c r="AI36" s="65"/>
      <c r="AJ36" s="65"/>
      <c r="AK36" s="65"/>
    </row>
    <row r="37" spans="2:37" ht="14.25" customHeight="1">
      <c r="B37" s="65"/>
      <c r="C37" s="65"/>
      <c r="D37" s="65"/>
      <c r="E37" s="65"/>
      <c r="F37" s="65"/>
      <c r="G37" s="65"/>
      <c r="O37" s="65"/>
      <c r="P37" s="65"/>
      <c r="Q37" s="65"/>
      <c r="R37" s="65"/>
      <c r="S37" s="65"/>
      <c r="T37" s="65"/>
      <c r="U37" s="77">
        <v>14</v>
      </c>
      <c r="V37" s="68">
        <v>7.0000000000000007E-2</v>
      </c>
      <c r="W37" s="73" t="s">
        <v>57</v>
      </c>
      <c r="X37" s="74">
        <f t="shared" si="3"/>
        <v>7.0000000000000007E-5</v>
      </c>
      <c r="Y37" s="75" t="s">
        <v>56</v>
      </c>
      <c r="Z37" s="65"/>
      <c r="AA37" s="2"/>
      <c r="AB37" s="2"/>
      <c r="AC37" s="2"/>
      <c r="AD37" s="2"/>
      <c r="AE37" s="2"/>
      <c r="AF37" s="65"/>
      <c r="AG37" s="65"/>
      <c r="AH37" s="65"/>
      <c r="AI37" s="65"/>
      <c r="AJ37" s="65"/>
      <c r="AK37" s="65"/>
    </row>
    <row r="38" spans="2:37" ht="14.25" customHeight="1">
      <c r="B38" s="65"/>
      <c r="C38" s="65"/>
      <c r="D38" s="65"/>
      <c r="E38" s="65"/>
      <c r="F38" s="65"/>
      <c r="G38" s="65"/>
      <c r="O38" s="65"/>
      <c r="P38" s="65"/>
      <c r="Q38" s="65"/>
      <c r="R38" s="65"/>
      <c r="S38" s="65"/>
      <c r="T38" s="65"/>
      <c r="U38" s="77">
        <v>15</v>
      </c>
      <c r="V38" s="68">
        <v>7.0000000000000007E-2</v>
      </c>
      <c r="W38" s="73" t="s">
        <v>57</v>
      </c>
      <c r="X38" s="74">
        <f t="shared" si="3"/>
        <v>7.0000000000000007E-5</v>
      </c>
      <c r="Y38" s="75" t="s">
        <v>56</v>
      </c>
      <c r="Z38" s="65"/>
      <c r="AA38" s="2"/>
      <c r="AB38" s="2"/>
      <c r="AC38" s="2"/>
      <c r="AD38" s="2"/>
      <c r="AE38" s="2"/>
      <c r="AF38" s="65"/>
      <c r="AG38" s="65"/>
      <c r="AH38" s="65"/>
      <c r="AI38" s="65"/>
      <c r="AJ38" s="65"/>
      <c r="AK38" s="65"/>
    </row>
    <row r="39" spans="2:37" ht="14.25" customHeight="1">
      <c r="B39" s="65"/>
      <c r="C39" s="65"/>
      <c r="D39" s="65"/>
      <c r="E39" s="65"/>
      <c r="F39" s="65"/>
      <c r="G39" s="65"/>
      <c r="O39" s="65"/>
      <c r="P39" s="65"/>
      <c r="Q39" s="65"/>
      <c r="R39" s="65"/>
      <c r="S39" s="65"/>
      <c r="T39" s="65"/>
      <c r="U39" s="77">
        <v>16</v>
      </c>
      <c r="V39" s="68">
        <v>7.0000000000000007E-2</v>
      </c>
      <c r="W39" s="73" t="s">
        <v>57</v>
      </c>
      <c r="X39" s="74">
        <f t="shared" si="3"/>
        <v>7.0000000000000007E-5</v>
      </c>
      <c r="Y39" s="75" t="s">
        <v>56</v>
      </c>
      <c r="Z39" s="65"/>
      <c r="AA39" s="2"/>
      <c r="AB39" s="2"/>
      <c r="AC39" s="2"/>
      <c r="AD39" s="2"/>
      <c r="AE39" s="2"/>
      <c r="AF39" s="65"/>
      <c r="AG39" s="65"/>
      <c r="AH39" s="65"/>
      <c r="AI39" s="65"/>
      <c r="AJ39" s="65"/>
      <c r="AK39" s="65"/>
    </row>
    <row r="40" spans="2:37" ht="14.25" customHeight="1">
      <c r="B40" s="65"/>
      <c r="C40" s="65"/>
      <c r="D40" s="65"/>
      <c r="E40" s="65"/>
      <c r="F40" s="65"/>
      <c r="G40" s="65"/>
      <c r="O40" s="65"/>
      <c r="P40" s="65"/>
      <c r="Q40" s="65"/>
      <c r="R40" s="65"/>
      <c r="S40" s="65"/>
      <c r="T40" s="65"/>
      <c r="U40" s="77">
        <v>17</v>
      </c>
      <c r="V40" s="68">
        <v>7.0000000000000007E-2</v>
      </c>
      <c r="W40" s="73" t="s">
        <v>57</v>
      </c>
      <c r="X40" s="74">
        <f t="shared" si="3"/>
        <v>7.0000000000000007E-5</v>
      </c>
      <c r="Y40" s="75" t="s">
        <v>56</v>
      </c>
      <c r="Z40" s="65"/>
      <c r="AA40" s="2"/>
      <c r="AB40" s="2"/>
      <c r="AC40" s="2"/>
      <c r="AD40" s="2"/>
      <c r="AE40" s="2"/>
      <c r="AF40" s="65"/>
      <c r="AG40" s="65"/>
      <c r="AH40" s="65"/>
      <c r="AI40" s="65"/>
      <c r="AJ40" s="65"/>
      <c r="AK40" s="65"/>
    </row>
    <row r="41" spans="2:37" ht="14.25" customHeight="1">
      <c r="B41" s="65"/>
      <c r="C41" s="65"/>
      <c r="D41" s="65"/>
      <c r="E41" s="65"/>
      <c r="F41" s="65"/>
      <c r="G41" s="65"/>
      <c r="O41" s="65"/>
      <c r="P41" s="65"/>
      <c r="Q41" s="65"/>
      <c r="R41" s="65"/>
      <c r="S41" s="65"/>
      <c r="T41" s="65"/>
      <c r="U41" s="77">
        <v>18</v>
      </c>
      <c r="V41" s="68">
        <v>7.0000000000000007E-2</v>
      </c>
      <c r="W41" s="73" t="s">
        <v>57</v>
      </c>
      <c r="X41" s="74">
        <f t="shared" si="3"/>
        <v>7.0000000000000007E-5</v>
      </c>
      <c r="Y41" s="75" t="s">
        <v>56</v>
      </c>
      <c r="Z41" s="65"/>
      <c r="AA41" s="2"/>
      <c r="AB41" s="2"/>
      <c r="AC41" s="2"/>
      <c r="AD41" s="2"/>
      <c r="AE41" s="2"/>
      <c r="AF41" s="65"/>
      <c r="AG41" s="65"/>
      <c r="AH41" s="65"/>
      <c r="AI41" s="65"/>
      <c r="AJ41" s="65"/>
      <c r="AK41" s="65"/>
    </row>
    <row r="42" spans="2:37" ht="14.25" customHeight="1">
      <c r="B42" s="65"/>
      <c r="C42" s="65"/>
      <c r="D42" s="65"/>
      <c r="E42" s="65"/>
      <c r="F42" s="65"/>
      <c r="G42" s="65"/>
      <c r="O42" s="65"/>
      <c r="P42" s="65"/>
      <c r="Q42" s="65"/>
      <c r="R42" s="65"/>
      <c r="S42" s="65"/>
      <c r="T42" s="65"/>
      <c r="U42" s="77">
        <v>19</v>
      </c>
      <c r="V42" s="68">
        <v>7.0000000000000007E-2</v>
      </c>
      <c r="W42" s="73" t="s">
        <v>57</v>
      </c>
      <c r="X42" s="74">
        <f t="shared" si="3"/>
        <v>7.0000000000000007E-5</v>
      </c>
      <c r="Y42" s="75" t="s">
        <v>56</v>
      </c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</row>
    <row r="43" spans="2:37" ht="14.25" customHeight="1">
      <c r="B43" s="65"/>
      <c r="C43" s="65"/>
      <c r="D43" s="65"/>
      <c r="E43" s="65"/>
      <c r="F43" s="65"/>
      <c r="G43" s="65"/>
      <c r="O43" s="65"/>
      <c r="P43" s="65"/>
      <c r="Q43" s="65"/>
      <c r="R43" s="65"/>
      <c r="S43" s="65"/>
      <c r="T43" s="65"/>
      <c r="U43" s="77">
        <v>20</v>
      </c>
      <c r="V43" s="68">
        <v>7.0000000000000007E-2</v>
      </c>
      <c r="W43" s="73" t="s">
        <v>57</v>
      </c>
      <c r="X43" s="74">
        <f t="shared" si="3"/>
        <v>7.0000000000000007E-5</v>
      </c>
      <c r="Y43" s="75" t="s">
        <v>56</v>
      </c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</row>
    <row r="44" spans="2:37" ht="14.25" customHeight="1">
      <c r="B44" s="65"/>
      <c r="C44" s="65"/>
      <c r="D44" s="65"/>
      <c r="E44" s="65"/>
      <c r="F44" s="65"/>
      <c r="G44" s="65"/>
      <c r="O44" s="65"/>
      <c r="P44" s="65"/>
      <c r="Q44" s="65"/>
      <c r="R44" s="65"/>
      <c r="S44" s="65"/>
      <c r="T44" s="65"/>
      <c r="U44" s="77">
        <v>21</v>
      </c>
      <c r="V44" s="68">
        <v>7.0000000000000007E-2</v>
      </c>
      <c r="W44" s="73" t="s">
        <v>57</v>
      </c>
      <c r="X44" s="74">
        <f t="shared" si="3"/>
        <v>7.0000000000000007E-5</v>
      </c>
      <c r="Y44" s="75" t="s">
        <v>56</v>
      </c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</row>
    <row r="45" spans="2:37" ht="14.25" customHeight="1">
      <c r="B45" s="65"/>
      <c r="C45" s="65"/>
      <c r="D45" s="65"/>
      <c r="E45" s="65"/>
      <c r="F45" s="65"/>
      <c r="G45" s="65"/>
      <c r="O45" s="65"/>
      <c r="P45" s="65"/>
      <c r="Q45" s="65"/>
      <c r="R45" s="65"/>
      <c r="S45" s="65"/>
      <c r="T45" s="65"/>
      <c r="U45" s="77">
        <v>22</v>
      </c>
      <c r="V45" s="68">
        <v>7.0000000000000007E-2</v>
      </c>
      <c r="W45" s="73" t="s">
        <v>57</v>
      </c>
      <c r="X45" s="74">
        <f t="shared" si="3"/>
        <v>7.0000000000000007E-5</v>
      </c>
      <c r="Y45" s="75" t="s">
        <v>56</v>
      </c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</row>
    <row r="46" spans="2:37" ht="14.25" customHeight="1">
      <c r="B46" s="65"/>
      <c r="C46" s="65"/>
      <c r="D46" s="65"/>
      <c r="E46" s="65"/>
      <c r="F46" s="65"/>
      <c r="G46" s="65"/>
      <c r="O46" s="65"/>
      <c r="P46" s="65"/>
      <c r="Q46" s="65"/>
      <c r="R46" s="65"/>
      <c r="S46" s="65"/>
      <c r="T46" s="65"/>
      <c r="U46" s="77">
        <v>23</v>
      </c>
      <c r="V46" s="68">
        <v>7.0000000000000007E-2</v>
      </c>
      <c r="W46" s="73" t="s">
        <v>57</v>
      </c>
      <c r="X46" s="74">
        <f t="shared" si="3"/>
        <v>7.0000000000000007E-5</v>
      </c>
      <c r="Y46" s="75" t="s">
        <v>56</v>
      </c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</row>
    <row r="47" spans="2:37" ht="14.25" customHeight="1">
      <c r="B47" s="65"/>
      <c r="C47" s="65"/>
      <c r="D47" s="65"/>
      <c r="E47" s="65"/>
      <c r="F47" s="65"/>
      <c r="G47" s="65"/>
      <c r="O47" s="65"/>
      <c r="P47" s="65"/>
      <c r="Q47" s="65"/>
      <c r="R47" s="65"/>
      <c r="S47" s="65"/>
      <c r="T47" s="65"/>
      <c r="U47" s="77">
        <v>24</v>
      </c>
      <c r="V47" s="68">
        <v>7.0000000000000007E-2</v>
      </c>
      <c r="W47" s="73" t="s">
        <v>57</v>
      </c>
      <c r="X47" s="74">
        <f t="shared" si="3"/>
        <v>7.0000000000000007E-5</v>
      </c>
      <c r="Y47" s="75" t="s">
        <v>56</v>
      </c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</row>
    <row r="48" spans="2:37" ht="14.25" customHeight="1">
      <c r="B48" s="65"/>
      <c r="C48" s="65"/>
      <c r="D48" s="65"/>
      <c r="E48" s="65"/>
      <c r="F48" s="65"/>
      <c r="G48" s="65"/>
      <c r="O48" s="65"/>
      <c r="P48" s="65"/>
      <c r="Q48" s="65"/>
      <c r="R48" s="65"/>
      <c r="S48" s="65"/>
      <c r="T48" s="65"/>
      <c r="U48" s="77">
        <v>25</v>
      </c>
      <c r="V48" s="68">
        <v>7.0000000000000007E-2</v>
      </c>
      <c r="W48" s="73" t="s">
        <v>57</v>
      </c>
      <c r="X48" s="74">
        <f t="shared" si="3"/>
        <v>7.0000000000000007E-5</v>
      </c>
      <c r="Y48" s="75" t="s">
        <v>56</v>
      </c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</row>
    <row r="49" spans="1:37" ht="14.25" customHeight="1">
      <c r="B49" s="65"/>
      <c r="C49" s="65"/>
      <c r="D49" s="65"/>
      <c r="E49" s="65"/>
      <c r="F49" s="65"/>
      <c r="G49" s="65"/>
      <c r="O49" s="65"/>
      <c r="P49" s="65"/>
      <c r="Q49" s="65"/>
      <c r="R49" s="65"/>
      <c r="S49" s="65"/>
      <c r="T49" s="65"/>
      <c r="U49" s="77">
        <v>50</v>
      </c>
      <c r="V49" s="68">
        <v>0.09</v>
      </c>
      <c r="W49" s="73" t="s">
        <v>57</v>
      </c>
      <c r="X49" s="74">
        <f t="shared" si="3"/>
        <v>8.9999999999999992E-5</v>
      </c>
      <c r="Y49" s="75" t="s">
        <v>56</v>
      </c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</row>
    <row r="50" spans="1:37" ht="14.25" customHeight="1">
      <c r="B50" s="65"/>
      <c r="C50" s="65"/>
      <c r="D50" s="65"/>
      <c r="E50" s="65"/>
      <c r="F50" s="65"/>
      <c r="G50" s="65"/>
      <c r="O50" s="65"/>
      <c r="P50" s="65"/>
      <c r="Q50" s="65"/>
      <c r="R50" s="65"/>
      <c r="S50" s="65"/>
      <c r="T50" s="65"/>
      <c r="U50" s="77">
        <v>75</v>
      </c>
      <c r="V50" s="68">
        <v>0.1</v>
      </c>
      <c r="W50" s="73" t="s">
        <v>57</v>
      </c>
      <c r="X50" s="74">
        <f t="shared" si="3"/>
        <v>1E-4</v>
      </c>
      <c r="Y50" s="75" t="s">
        <v>56</v>
      </c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</row>
    <row r="51" spans="1:37" ht="14.25" customHeight="1">
      <c r="B51" s="65"/>
      <c r="C51" s="65"/>
      <c r="D51" s="65"/>
      <c r="E51" s="65"/>
      <c r="F51" s="65"/>
      <c r="G51" s="65"/>
      <c r="O51" s="65"/>
      <c r="P51" s="65"/>
      <c r="Q51" s="65"/>
      <c r="R51" s="65"/>
      <c r="S51" s="65"/>
      <c r="T51" s="65"/>
      <c r="U51" s="77">
        <v>100</v>
      </c>
      <c r="V51" s="68">
        <v>0.12</v>
      </c>
      <c r="W51" s="73" t="s">
        <v>57</v>
      </c>
      <c r="X51" s="74">
        <f t="shared" si="3"/>
        <v>1.1999999999999999E-4</v>
      </c>
      <c r="Y51" s="75" t="s">
        <v>56</v>
      </c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</row>
    <row r="52" spans="1:37" ht="14.25" customHeight="1">
      <c r="B52" s="65"/>
      <c r="C52" s="65"/>
      <c r="D52" s="65"/>
      <c r="E52" s="65"/>
      <c r="F52" s="65"/>
      <c r="G52" s="65"/>
      <c r="O52" s="65"/>
      <c r="P52" s="65"/>
      <c r="Q52" s="65"/>
      <c r="R52" s="65"/>
      <c r="S52" s="65"/>
      <c r="T52" s="65"/>
      <c r="U52" s="2"/>
      <c r="V52" s="2"/>
      <c r="W52" s="2"/>
      <c r="X52" s="2"/>
      <c r="Y52" s="2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</row>
    <row r="53" spans="1:37" ht="14.25" customHeight="1">
      <c r="B53" s="65"/>
      <c r="C53" s="65"/>
      <c r="D53" s="65"/>
      <c r="E53" s="65"/>
      <c r="F53" s="65"/>
      <c r="G53" s="65"/>
      <c r="O53" s="65"/>
      <c r="P53" s="65"/>
      <c r="Q53" s="65"/>
      <c r="R53" s="65"/>
      <c r="S53" s="65"/>
      <c r="T53" s="65"/>
      <c r="U53" s="2"/>
      <c r="V53" s="2"/>
      <c r="W53" s="2"/>
      <c r="X53" s="2"/>
      <c r="Y53" s="2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</row>
    <row r="54" spans="1:37" ht="14.25" customHeight="1">
      <c r="B54" s="65"/>
      <c r="C54" s="65"/>
      <c r="D54" s="65"/>
      <c r="E54" s="65"/>
      <c r="F54" s="65"/>
      <c r="G54" s="65"/>
      <c r="O54" s="65"/>
      <c r="P54" s="65"/>
      <c r="Q54" s="65"/>
      <c r="R54" s="65"/>
      <c r="S54" s="65"/>
      <c r="T54" s="65"/>
      <c r="U54" s="2"/>
      <c r="V54" s="2"/>
      <c r="W54" s="2"/>
      <c r="X54" s="2"/>
      <c r="Y54" s="2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</row>
    <row r="55" spans="1:37" ht="14.2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</row>
    <row r="56" spans="1:37" ht="14.2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</row>
    <row r="57" spans="1:37" ht="14.2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</row>
    <row r="58" spans="1:37" ht="14.2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</row>
    <row r="59" spans="1:37" ht="14.2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</row>
    <row r="60" spans="1:37" ht="14.2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</row>
    <row r="61" spans="1:37" ht="14.2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</row>
    <row r="62" spans="1:37" ht="14.2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</row>
    <row r="63" spans="1:37" ht="14.2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</row>
    <row r="64" spans="1:37" ht="14.2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</row>
    <row r="65" spans="1:28" ht="14.2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</row>
    <row r="66" spans="1:28" ht="14.2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</row>
    <row r="67" spans="1:28" ht="14.2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</row>
    <row r="68" spans="1:28" ht="14.2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</row>
    <row r="69" spans="1:28" ht="14.2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</row>
    <row r="70" spans="1:28" ht="14.2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</row>
    <row r="71" spans="1:28" ht="14.2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</row>
    <row r="72" spans="1:28" ht="14.2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</row>
    <row r="73" spans="1:28" ht="14.2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</row>
    <row r="74" spans="1:28" ht="14.2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</row>
    <row r="75" spans="1:28" ht="14.2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</row>
    <row r="76" spans="1:28" ht="14.2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</row>
    <row r="77" spans="1:28" ht="14.2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</row>
    <row r="78" spans="1:28" ht="14.2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</row>
    <row r="79" spans="1:28" ht="14.2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</row>
    <row r="80" spans="1:28" ht="14.2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</row>
    <row r="81" spans="1:28" ht="14.2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</row>
    <row r="82" spans="1:28" ht="14.2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</row>
    <row r="83" spans="1:28" ht="14.2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</row>
    <row r="84" spans="1:28" ht="14.2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</row>
    <row r="85" spans="1:28" ht="14.2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</row>
    <row r="86" spans="1:28" ht="14.2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</row>
    <row r="87" spans="1:28" ht="14.2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</row>
    <row r="88" spans="1:28" ht="14.2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</row>
    <row r="89" spans="1:28" ht="14.2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</row>
    <row r="90" spans="1:28" ht="14.2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</row>
    <row r="91" spans="1:28" ht="14.2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</row>
    <row r="92" spans="1:28" ht="14.2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</row>
    <row r="93" spans="1:28" ht="14.2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</row>
    <row r="94" spans="1:28" ht="14.2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</row>
    <row r="95" spans="1:28" ht="14.2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</row>
    <row r="96" spans="1:28" ht="14.2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</row>
    <row r="97" spans="1:28" ht="14.2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</row>
    <row r="98" spans="1:28" ht="14.2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</row>
    <row r="99" spans="1:28" ht="14.2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</row>
    <row r="100" spans="1:28" ht="14.2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</row>
    <row r="101" spans="1:28" ht="14.2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</row>
    <row r="102" spans="1:28" ht="14.2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</row>
    <row r="103" spans="1:28" ht="14.2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</row>
    <row r="104" spans="1:28" ht="14.2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</row>
    <row r="105" spans="1:28" ht="14.2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</row>
    <row r="106" spans="1:28" ht="14.2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</row>
    <row r="107" spans="1:28" ht="14.2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</row>
    <row r="108" spans="1:28" ht="14.2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</row>
    <row r="109" spans="1:28" ht="14.2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</row>
    <row r="110" spans="1:28" ht="14.2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</row>
    <row r="111" spans="1:28" ht="14.2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</row>
    <row r="112" spans="1:28" ht="14.2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</row>
    <row r="113" spans="1:28" ht="14.2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</row>
    <row r="114" spans="1:28" ht="14.2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</row>
    <row r="115" spans="1:28" ht="14.2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</row>
    <row r="116" spans="1:28" ht="14.2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</row>
    <row r="117" spans="1:28" ht="14.2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</row>
    <row r="118" spans="1:28" ht="14.2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</row>
    <row r="119" spans="1:28" ht="14.2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</row>
    <row r="120" spans="1:28" ht="14.2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</row>
    <row r="121" spans="1:28" ht="14.2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</row>
    <row r="122" spans="1:28" ht="14.2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</row>
    <row r="123" spans="1:28" ht="14.2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</row>
    <row r="124" spans="1:28" ht="14.2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</row>
    <row r="125" spans="1:28" ht="14.2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</row>
    <row r="126" spans="1:28" ht="14.2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</row>
    <row r="127" spans="1:28" ht="14.2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</row>
    <row r="128" spans="1:28" ht="14.2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</row>
    <row r="129" spans="1:28" ht="14.2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</row>
    <row r="130" spans="1:28" ht="14.2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</row>
    <row r="131" spans="1:28" ht="14.2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</row>
    <row r="132" spans="1:28" ht="14.2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</row>
    <row r="133" spans="1:28" ht="14.2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</row>
    <row r="134" spans="1:28" ht="14.2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</row>
    <row r="135" spans="1:28" ht="14.2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</row>
    <row r="136" spans="1:28" ht="14.2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</row>
    <row r="137" spans="1:28" ht="14.2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</row>
    <row r="138" spans="1:28" ht="14.2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</row>
    <row r="139" spans="1:28" ht="14.2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</row>
    <row r="140" spans="1:28" ht="14.2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</row>
    <row r="141" spans="1:28" ht="14.2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</row>
    <row r="142" spans="1:28" ht="14.2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</row>
    <row r="143" spans="1:28" ht="14.2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</row>
    <row r="144" spans="1:28" ht="14.2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</row>
    <row r="145" spans="1:28" ht="14.2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</row>
    <row r="146" spans="1:28" ht="14.2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</row>
  </sheetData>
  <mergeCells count="23">
    <mergeCell ref="AG4:AH4"/>
    <mergeCell ref="AI4:AK4"/>
    <mergeCell ref="I2:M2"/>
    <mergeCell ref="O2:S2"/>
    <mergeCell ref="U2:Y2"/>
    <mergeCell ref="AA2:AE2"/>
    <mergeCell ref="Q4:S4"/>
    <mergeCell ref="U4:V4"/>
    <mergeCell ref="W4:Y4"/>
    <mergeCell ref="AA4:AB4"/>
    <mergeCell ref="AC4:AE4"/>
    <mergeCell ref="I4:J4"/>
    <mergeCell ref="K4:M4"/>
    <mergeCell ref="O4:P4"/>
    <mergeCell ref="B2:F2"/>
    <mergeCell ref="B3:C3"/>
    <mergeCell ref="D3:F3"/>
    <mergeCell ref="AG2:AK2"/>
    <mergeCell ref="I3:M3"/>
    <mergeCell ref="O3:S3"/>
    <mergeCell ref="U3:Y3"/>
    <mergeCell ref="AA3:AE3"/>
    <mergeCell ref="AG3:AK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</vt:lpstr>
      <vt:lpstr>Cert STD</vt:lpstr>
      <vt:lpstr>Certificate!Print_Area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SP07-NEOLUTION</dc:creator>
  <cp:lastModifiedBy>ภควดี ลักษมีวงศ์</cp:lastModifiedBy>
  <cp:lastPrinted>2016-08-16T08:46:20Z</cp:lastPrinted>
  <dcterms:created xsi:type="dcterms:W3CDTF">2013-05-08T08:11:00Z</dcterms:created>
  <dcterms:modified xsi:type="dcterms:W3CDTF">2017-08-24T06:24:20Z</dcterms:modified>
</cp:coreProperties>
</file>