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31-49\"/>
    </mc:Choice>
  </mc:AlternateContent>
  <bookViews>
    <workbookView xWindow="240" yWindow="135" windowWidth="20115" windowHeight="7935" tabRatio="591" activeTab="6"/>
  </bookViews>
  <sheets>
    <sheet name="Data Record" sheetId="12" r:id="rId1"/>
    <sheet name="Certificate" sheetId="13" r:id="rId2"/>
    <sheet name="Report" sheetId="14" r:id="rId3"/>
    <sheet name="Result" sheetId="15" r:id="rId4"/>
    <sheet name="Result (2)" sheetId="16" r:id="rId5"/>
    <sheet name="Result (3)" sheetId="17" r:id="rId6"/>
    <sheet name="Uncertainty Budget" sheetId="11" r:id="rId7"/>
    <sheet name="Uncert of STD" sheetId="3" r:id="rId8"/>
  </sheets>
  <externalReferences>
    <externalReference r:id="rId9"/>
    <externalReference r:id="rId10"/>
  </externalReferences>
  <definedNames>
    <definedName name="_xlnm.Print_Area" localSheetId="1">Certificate!$A$1:$AD$38</definedName>
    <definedName name="_xlnm.Print_Area" localSheetId="0">'Data Record'!$A$1:$AE$73</definedName>
    <definedName name="_xlnm.Print_Area" localSheetId="2">Report!$A$1:$V$20</definedName>
    <definedName name="_xlnm.Print_Area" localSheetId="3">Result!$A$1:$V$34</definedName>
    <definedName name="_xlnm.Print_Area" localSheetId="4">'Result (2)'!$A$1:$V$34</definedName>
    <definedName name="_xlnm.Print_Area" localSheetId="5">'Result (3)'!$A$1:$V$29</definedName>
  </definedNames>
  <calcPr calcId="162913"/>
</workbook>
</file>

<file path=xl/calcChain.xml><?xml version="1.0" encoding="utf-8"?>
<calcChain xmlns="http://schemas.openxmlformats.org/spreadsheetml/2006/main">
  <c r="S8" i="11" l="1"/>
  <c r="S9" i="11"/>
  <c r="S10" i="11"/>
  <c r="S11" i="11"/>
  <c r="S12" i="11"/>
  <c r="S13" i="11"/>
  <c r="S14" i="11"/>
  <c r="S15" i="11"/>
  <c r="S16" i="11"/>
  <c r="S7" i="11"/>
  <c r="R8" i="11"/>
  <c r="R9" i="11"/>
  <c r="R10" i="11"/>
  <c r="R11" i="11"/>
  <c r="R12" i="11"/>
  <c r="R13" i="11"/>
  <c r="R14" i="11"/>
  <c r="R15" i="11"/>
  <c r="R16" i="11"/>
  <c r="R7" i="11"/>
  <c r="AA26" i="12"/>
  <c r="AA31" i="12"/>
  <c r="AA36" i="12"/>
  <c r="AA41" i="12"/>
  <c r="AA46" i="12"/>
  <c r="AA51" i="12"/>
  <c r="AA56" i="12"/>
  <c r="AA61" i="12"/>
  <c r="AA66" i="12"/>
  <c r="AA21" i="12"/>
  <c r="B16" i="11" l="1"/>
  <c r="L16" i="11" s="1"/>
  <c r="M16" i="11" s="1"/>
  <c r="B15" i="11"/>
  <c r="B14" i="11"/>
  <c r="B13" i="11"/>
  <c r="L13" i="11" s="1"/>
  <c r="M13" i="11" s="1"/>
  <c r="B12" i="11"/>
  <c r="D20" i="17"/>
  <c r="D15" i="17"/>
  <c r="D10" i="17"/>
  <c r="D25" i="16"/>
  <c r="D20" i="16"/>
  <c r="S65" i="12"/>
  <c r="W65" i="12" s="1"/>
  <c r="M19" i="17" s="1"/>
  <c r="S64" i="12"/>
  <c r="W64" i="12" s="1"/>
  <c r="M18" i="17" s="1"/>
  <c r="S63" i="12"/>
  <c r="W63" i="12" s="1"/>
  <c r="M17" i="17" s="1"/>
  <c r="S62" i="12"/>
  <c r="W62" i="12" s="1"/>
  <c r="M16" i="17" s="1"/>
  <c r="D15" i="11"/>
  <c r="E15" i="11" s="1"/>
  <c r="Q15" i="11" s="1"/>
  <c r="W61" i="12"/>
  <c r="M15" i="17" s="1"/>
  <c r="S61" i="12"/>
  <c r="J15" i="17" s="1"/>
  <c r="W60" i="12"/>
  <c r="M14" i="17" s="1"/>
  <c r="S60" i="12"/>
  <c r="J14" i="17" s="1"/>
  <c r="W59" i="12"/>
  <c r="M13" i="17" s="1"/>
  <c r="S59" i="12"/>
  <c r="J13" i="17" s="1"/>
  <c r="W58" i="12"/>
  <c r="M12" i="17" s="1"/>
  <c r="S58" i="12"/>
  <c r="J12" i="17" s="1"/>
  <c r="W57" i="12"/>
  <c r="M11" i="17" s="1"/>
  <c r="S57" i="12"/>
  <c r="J11" i="17" s="1"/>
  <c r="D14" i="11"/>
  <c r="E14" i="11" s="1"/>
  <c r="Q14" i="11" s="1"/>
  <c r="S56" i="12"/>
  <c r="W56" i="12" s="1"/>
  <c r="M10" i="17" s="1"/>
  <c r="W55" i="12"/>
  <c r="M29" i="16" s="1"/>
  <c r="S55" i="12"/>
  <c r="J29" i="16" s="1"/>
  <c r="W54" i="12"/>
  <c r="M28" i="16" s="1"/>
  <c r="S54" i="12"/>
  <c r="J28" i="16" s="1"/>
  <c r="W53" i="12"/>
  <c r="M27" i="16" s="1"/>
  <c r="S53" i="12"/>
  <c r="J27" i="16" s="1"/>
  <c r="W52" i="12"/>
  <c r="M26" i="16" s="1"/>
  <c r="S52" i="12"/>
  <c r="J26" i="16" s="1"/>
  <c r="D13" i="11"/>
  <c r="E13" i="11" s="1"/>
  <c r="Q13" i="11" s="1"/>
  <c r="S51" i="12"/>
  <c r="W51" i="12" s="1"/>
  <c r="M25" i="16" s="1"/>
  <c r="W50" i="12"/>
  <c r="M24" i="16" s="1"/>
  <c r="S50" i="12"/>
  <c r="J24" i="16" s="1"/>
  <c r="W49" i="12"/>
  <c r="M23" i="16" s="1"/>
  <c r="S49" i="12"/>
  <c r="J23" i="16" s="1"/>
  <c r="W48" i="12"/>
  <c r="M22" i="16" s="1"/>
  <c r="S48" i="12"/>
  <c r="J22" i="16" s="1"/>
  <c r="W47" i="12"/>
  <c r="M21" i="16" s="1"/>
  <c r="S47" i="12"/>
  <c r="J21" i="16" s="1"/>
  <c r="S46" i="12"/>
  <c r="W46" i="12" s="1"/>
  <c r="M20" i="16" s="1"/>
  <c r="D15" i="16"/>
  <c r="D10" i="16"/>
  <c r="N7" i="11"/>
  <c r="N8" i="11" s="1"/>
  <c r="N9" i="11" s="1"/>
  <c r="N10" i="11" s="1"/>
  <c r="N11" i="11" s="1"/>
  <c r="N12" i="11" s="1"/>
  <c r="N13" i="11"/>
  <c r="O13" i="11" s="1"/>
  <c r="L14" i="11"/>
  <c r="M14" i="11" s="1"/>
  <c r="N14" i="11"/>
  <c r="O14" i="11" s="1"/>
  <c r="L15" i="11"/>
  <c r="M15" i="11" s="1"/>
  <c r="N15" i="11"/>
  <c r="O15" i="11" s="1"/>
  <c r="N16" i="11"/>
  <c r="O16" i="11" s="1"/>
  <c r="B17" i="11"/>
  <c r="L17" i="11" s="1"/>
  <c r="M17" i="11" s="1"/>
  <c r="D17" i="11"/>
  <c r="E17" i="11" s="1"/>
  <c r="Q17" i="11" s="1"/>
  <c r="F17" i="11"/>
  <c r="G17" i="11" s="1"/>
  <c r="H17" i="11"/>
  <c r="I17" i="11" s="1"/>
  <c r="N17" i="11"/>
  <c r="O17" i="11" s="1"/>
  <c r="B11" i="11"/>
  <c r="B10" i="11"/>
  <c r="B9" i="11"/>
  <c r="B8" i="11"/>
  <c r="B7" i="11"/>
  <c r="D25" i="15"/>
  <c r="D20" i="15"/>
  <c r="D15" i="15"/>
  <c r="J25" i="16" l="1"/>
  <c r="J18" i="17"/>
  <c r="J16" i="17"/>
  <c r="J10" i="17"/>
  <c r="J20" i="16"/>
  <c r="J19" i="17"/>
  <c r="J17" i="17"/>
  <c r="J16" i="13" l="1"/>
  <c r="J15" i="13"/>
  <c r="J14" i="13"/>
  <c r="J13" i="13"/>
  <c r="J12" i="13"/>
  <c r="J7" i="13"/>
  <c r="J5" i="13"/>
  <c r="H5" i="14" s="1"/>
  <c r="V37" i="13"/>
  <c r="H37" i="13"/>
  <c r="AA20" i="13"/>
  <c r="H35" i="13" s="1"/>
  <c r="AA19" i="13"/>
  <c r="S70" i="12"/>
  <c r="S69" i="12"/>
  <c r="S68" i="12"/>
  <c r="S67" i="12"/>
  <c r="S66" i="12"/>
  <c r="S45" i="12"/>
  <c r="S44" i="12"/>
  <c r="S43" i="12"/>
  <c r="S42" i="12"/>
  <c r="D11" i="11"/>
  <c r="S41" i="12"/>
  <c r="S40" i="12"/>
  <c r="S39" i="12"/>
  <c r="S38" i="12"/>
  <c r="S37" i="12"/>
  <c r="D10" i="11"/>
  <c r="S36" i="12"/>
  <c r="S35" i="12"/>
  <c r="S34" i="12"/>
  <c r="S33" i="12"/>
  <c r="S32" i="12"/>
  <c r="D9" i="11"/>
  <c r="S31" i="12"/>
  <c r="S30" i="12"/>
  <c r="S29" i="12"/>
  <c r="S28" i="12"/>
  <c r="S27" i="12"/>
  <c r="D8" i="11"/>
  <c r="S26" i="12"/>
  <c r="D7" i="11"/>
  <c r="S21" i="12"/>
  <c r="S25" i="12"/>
  <c r="S24" i="12"/>
  <c r="S23" i="12"/>
  <c r="S22" i="12"/>
  <c r="W25" i="12" l="1"/>
  <c r="M19" i="15" s="1"/>
  <c r="J19" i="15"/>
  <c r="W30" i="12"/>
  <c r="M24" i="15" s="1"/>
  <c r="J24" i="15"/>
  <c r="J27" i="15"/>
  <c r="W33" i="12"/>
  <c r="M27" i="15" s="1"/>
  <c r="J29" i="15"/>
  <c r="W35" i="12"/>
  <c r="M29" i="15" s="1"/>
  <c r="J12" i="16"/>
  <c r="W38" i="12"/>
  <c r="M12" i="16" s="1"/>
  <c r="J14" i="16"/>
  <c r="W40" i="12"/>
  <c r="M14" i="16" s="1"/>
  <c r="W43" i="12"/>
  <c r="M17" i="16" s="1"/>
  <c r="J17" i="16"/>
  <c r="W45" i="12"/>
  <c r="M19" i="16" s="1"/>
  <c r="J19" i="16"/>
  <c r="D16" i="11"/>
  <c r="E16" i="11" s="1"/>
  <c r="Q16" i="11" s="1"/>
  <c r="D12" i="11"/>
  <c r="J22" i="17"/>
  <c r="W68" i="12"/>
  <c r="M22" i="17" s="1"/>
  <c r="J24" i="17"/>
  <c r="W70" i="12"/>
  <c r="M24" i="17" s="1"/>
  <c r="W23" i="12"/>
  <c r="M17" i="15" s="1"/>
  <c r="J17" i="15"/>
  <c r="W28" i="12"/>
  <c r="M22" i="15" s="1"/>
  <c r="J22" i="15"/>
  <c r="W22" i="12"/>
  <c r="M16" i="15" s="1"/>
  <c r="J16" i="15"/>
  <c r="W24" i="12"/>
  <c r="M18" i="15" s="1"/>
  <c r="J18" i="15"/>
  <c r="W21" i="12"/>
  <c r="M15" i="15" s="1"/>
  <c r="J15" i="15"/>
  <c r="W26" i="12"/>
  <c r="M20" i="15" s="1"/>
  <c r="J20" i="15"/>
  <c r="J21" i="15"/>
  <c r="W27" i="12"/>
  <c r="M21" i="15" s="1"/>
  <c r="J23" i="15"/>
  <c r="W29" i="12"/>
  <c r="M23" i="15" s="1"/>
  <c r="W31" i="12"/>
  <c r="M25" i="15" s="1"/>
  <c r="J25" i="15"/>
  <c r="W32" i="12"/>
  <c r="M26" i="15" s="1"/>
  <c r="J26" i="15"/>
  <c r="W34" i="12"/>
  <c r="M28" i="15" s="1"/>
  <c r="J28" i="15"/>
  <c r="J10" i="16"/>
  <c r="W36" i="12"/>
  <c r="M10" i="16" s="1"/>
  <c r="W37" i="12"/>
  <c r="M11" i="16" s="1"/>
  <c r="J11" i="16"/>
  <c r="W39" i="12"/>
  <c r="M13" i="16" s="1"/>
  <c r="J13" i="16"/>
  <c r="W41" i="12"/>
  <c r="M15" i="16" s="1"/>
  <c r="J15" i="16"/>
  <c r="J16" i="16"/>
  <c r="W42" i="12"/>
  <c r="M16" i="16" s="1"/>
  <c r="J18" i="16"/>
  <c r="W44" i="12"/>
  <c r="M18" i="16" s="1"/>
  <c r="J20" i="17"/>
  <c r="W66" i="12"/>
  <c r="M20" i="17" s="1"/>
  <c r="J21" i="17"/>
  <c r="W67" i="12"/>
  <c r="M21" i="17" s="1"/>
  <c r="J23" i="17"/>
  <c r="W69" i="12"/>
  <c r="M23" i="17" s="1"/>
  <c r="G5" i="16"/>
  <c r="G5" i="17"/>
  <c r="G5" i="15"/>
  <c r="AA21" i="13"/>
  <c r="K19" i="11" l="1"/>
  <c r="O12" i="11"/>
  <c r="E12" i="11"/>
  <c r="Q12" i="11" s="1"/>
  <c r="L12" i="11"/>
  <c r="M12" i="11" s="1"/>
  <c r="O11" i="11"/>
  <c r="E11" i="11"/>
  <c r="Q11" i="11" s="1"/>
  <c r="L11" i="11"/>
  <c r="M11" i="11" s="1"/>
  <c r="O10" i="11"/>
  <c r="I10" i="11"/>
  <c r="E10" i="11"/>
  <c r="L10" i="11"/>
  <c r="M10" i="11" s="1"/>
  <c r="O9" i="11"/>
  <c r="I9" i="11"/>
  <c r="E9" i="11"/>
  <c r="L9" i="11"/>
  <c r="M9" i="11" s="1"/>
  <c r="O8" i="11"/>
  <c r="I8" i="11"/>
  <c r="E8" i="11"/>
  <c r="L8" i="11"/>
  <c r="M8" i="11" s="1"/>
  <c r="O7" i="11"/>
  <c r="J7" i="11"/>
  <c r="J8" i="11" s="1"/>
  <c r="I7" i="11"/>
  <c r="E7" i="11"/>
  <c r="Q7" i="11" s="1"/>
  <c r="L7" i="11"/>
  <c r="M7" i="11" s="1"/>
  <c r="Q8" i="11" l="1"/>
  <c r="J9" i="11"/>
  <c r="K8" i="11"/>
  <c r="Q10" i="11"/>
  <c r="K7" i="11"/>
  <c r="Q9" i="11"/>
  <c r="J10" i="11" l="1"/>
  <c r="K9" i="11"/>
  <c r="K10" i="11" l="1"/>
  <c r="J11" i="11"/>
  <c r="K11" i="11" l="1"/>
  <c r="J12" i="11"/>
  <c r="J13" i="11" s="1"/>
  <c r="K13" i="11" l="1"/>
  <c r="J14" i="11"/>
  <c r="K12" i="11"/>
  <c r="K14" i="11" l="1"/>
  <c r="J15" i="11"/>
  <c r="K15" i="11" l="1"/>
  <c r="J16" i="11"/>
  <c r="X52" i="3"/>
  <c r="H13" i="11" s="1"/>
  <c r="I13" i="11" s="1"/>
  <c r="X51" i="3"/>
  <c r="X50" i="3"/>
  <c r="H12" i="11" s="1"/>
  <c r="I12" i="11" s="1"/>
  <c r="X49" i="3"/>
  <c r="X48" i="3"/>
  <c r="X47" i="3"/>
  <c r="X46" i="3"/>
  <c r="X45" i="3"/>
  <c r="X44" i="3"/>
  <c r="X43" i="3"/>
  <c r="X42" i="3"/>
  <c r="X41" i="3"/>
  <c r="X40" i="3"/>
  <c r="X39" i="3"/>
  <c r="X38" i="3"/>
  <c r="AD37" i="3"/>
  <c r="X37" i="3"/>
  <c r="AD36" i="3"/>
  <c r="X36" i="3"/>
  <c r="AD35" i="3"/>
  <c r="X35" i="3"/>
  <c r="AD34" i="3"/>
  <c r="X34" i="3"/>
  <c r="AD33" i="3"/>
  <c r="X33" i="3"/>
  <c r="AD32" i="3"/>
  <c r="X32" i="3"/>
  <c r="AD31" i="3"/>
  <c r="X31" i="3"/>
  <c r="AD30" i="3"/>
  <c r="X30" i="3"/>
  <c r="AD29" i="3"/>
  <c r="X29" i="3"/>
  <c r="AD28" i="3"/>
  <c r="X28" i="3"/>
  <c r="AD27" i="3"/>
  <c r="X27" i="3"/>
  <c r="AD26" i="3"/>
  <c r="X26" i="3"/>
  <c r="AD25" i="3"/>
  <c r="X25" i="3"/>
  <c r="AD24" i="3"/>
  <c r="X24" i="3"/>
  <c r="AD23" i="3"/>
  <c r="X23" i="3"/>
  <c r="AD22" i="3"/>
  <c r="X22" i="3"/>
  <c r="AD21" i="3"/>
  <c r="X21" i="3"/>
  <c r="F21" i="3"/>
  <c r="F10" i="11" s="1"/>
  <c r="AD20" i="3"/>
  <c r="X20" i="3"/>
  <c r="F20" i="3"/>
  <c r="AD19" i="3"/>
  <c r="X19" i="3"/>
  <c r="F19" i="3"/>
  <c r="F9" i="11" s="1"/>
  <c r="G9" i="11" s="1"/>
  <c r="P9" i="11" s="1"/>
  <c r="T9" i="11" s="1"/>
  <c r="P25" i="15" s="1"/>
  <c r="AD18" i="3"/>
  <c r="X18" i="3"/>
  <c r="R18" i="3"/>
  <c r="F18" i="3"/>
  <c r="AD17" i="3"/>
  <c r="X17" i="3"/>
  <c r="R17" i="3"/>
  <c r="F17" i="3"/>
  <c r="AD16" i="3"/>
  <c r="X16" i="3"/>
  <c r="R16" i="3"/>
  <c r="F16" i="3"/>
  <c r="F8" i="11" s="1"/>
  <c r="G8" i="11" s="1"/>
  <c r="P8" i="11" s="1"/>
  <c r="T8" i="11" s="1"/>
  <c r="P20" i="15" s="1"/>
  <c r="AD15" i="3"/>
  <c r="X15" i="3"/>
  <c r="R15" i="3"/>
  <c r="L15" i="3"/>
  <c r="H11" i="11" s="1"/>
  <c r="I11" i="11" s="1"/>
  <c r="F15" i="3"/>
  <c r="AD14" i="3"/>
  <c r="X14" i="3"/>
  <c r="R14" i="3"/>
  <c r="L14" i="3"/>
  <c r="F14" i="3"/>
  <c r="F7" i="11" s="1"/>
  <c r="G7" i="11" s="1"/>
  <c r="P7" i="11" s="1"/>
  <c r="T7" i="11" s="1"/>
  <c r="P15" i="15" s="1"/>
  <c r="AJ13" i="3"/>
  <c r="AD13" i="3"/>
  <c r="X13" i="3"/>
  <c r="R13" i="3"/>
  <c r="L13" i="3"/>
  <c r="F13" i="3"/>
  <c r="AJ12" i="3"/>
  <c r="H16" i="11" s="1"/>
  <c r="I16" i="11" s="1"/>
  <c r="AD12" i="3"/>
  <c r="X12" i="3"/>
  <c r="R12" i="3"/>
  <c r="L12" i="3"/>
  <c r="F12" i="3"/>
  <c r="AJ11" i="3"/>
  <c r="H15" i="11" s="1"/>
  <c r="I15" i="11" s="1"/>
  <c r="AD11" i="3"/>
  <c r="X11" i="3"/>
  <c r="R11" i="3"/>
  <c r="L11" i="3"/>
  <c r="F11" i="3"/>
  <c r="AJ10" i="3"/>
  <c r="AD10" i="3"/>
  <c r="X10" i="3"/>
  <c r="R10" i="3"/>
  <c r="L10" i="3"/>
  <c r="F10" i="3"/>
  <c r="AJ9" i="3"/>
  <c r="H14" i="11" s="1"/>
  <c r="I14" i="11" s="1"/>
  <c r="AD9" i="3"/>
  <c r="X9" i="3"/>
  <c r="R9" i="3"/>
  <c r="L9" i="3"/>
  <c r="F9" i="3"/>
  <c r="AJ8" i="3"/>
  <c r="AD8" i="3"/>
  <c r="X8" i="3"/>
  <c r="R8" i="3"/>
  <c r="L8" i="3"/>
  <c r="F8" i="3"/>
  <c r="AJ7" i="3"/>
  <c r="AD7" i="3"/>
  <c r="X7" i="3"/>
  <c r="R7" i="3"/>
  <c r="L7" i="3"/>
  <c r="F7" i="3"/>
  <c r="AJ6" i="3"/>
  <c r="AD6" i="3"/>
  <c r="X6" i="3"/>
  <c r="R6" i="3"/>
  <c r="L6" i="3"/>
  <c r="F6" i="3"/>
  <c r="F11" i="11" l="1"/>
  <c r="G10" i="11"/>
  <c r="P10" i="11" s="1"/>
  <c r="T10" i="11" s="1"/>
  <c r="P10" i="16" s="1"/>
  <c r="J17" i="11"/>
  <c r="K17" i="11" s="1"/>
  <c r="P17" i="11" s="1"/>
  <c r="K16" i="11"/>
  <c r="F12" i="11" l="1"/>
  <c r="G11" i="11"/>
  <c r="P11" i="11" s="1"/>
  <c r="T11" i="11" s="1"/>
  <c r="P15" i="16" s="1"/>
  <c r="R17" i="11"/>
  <c r="S17" i="11" s="1"/>
  <c r="T17" i="11" s="1"/>
  <c r="F13" i="11" l="1"/>
  <c r="G12" i="11"/>
  <c r="P12" i="11" s="1"/>
  <c r="T12" i="11" s="1"/>
  <c r="P20" i="16" s="1"/>
  <c r="G13" i="11" l="1"/>
  <c r="P13" i="11" s="1"/>
  <c r="T13" i="11" s="1"/>
  <c r="P25" i="16" s="1"/>
  <c r="F14" i="11"/>
  <c r="F15" i="11" l="1"/>
  <c r="G14" i="11"/>
  <c r="P14" i="11" s="1"/>
  <c r="T14" i="11" s="1"/>
  <c r="P10" i="17" s="1"/>
  <c r="F16" i="11" l="1"/>
  <c r="G16" i="11" s="1"/>
  <c r="P16" i="11" s="1"/>
  <c r="T16" i="11" s="1"/>
  <c r="P20" i="17" s="1"/>
  <c r="G15" i="11"/>
  <c r="P15" i="11" s="1"/>
  <c r="T15" i="11" s="1"/>
  <c r="P15" i="17" s="1"/>
</calcChain>
</file>

<file path=xl/comments1.xml><?xml version="1.0" encoding="utf-8"?>
<comments xmlns="http://schemas.openxmlformats.org/spreadsheetml/2006/main">
  <authors>
    <author>Nathaphol Boonmee</author>
  </authors>
  <commentList>
    <comment ref="Q37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Certificate of Calubration
Gauge Block</t>
        </r>
      </text>
    </comment>
    <comment ref="L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M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O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Universal Length Measuring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AA4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AG4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K5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Q5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W5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C5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I5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6" authorId="0" shapeId="0">
      <text>
        <r>
          <rPr>
            <sz val="14"/>
            <color indexed="81"/>
            <rFont val="Angsana New"/>
            <family val="1"/>
          </rPr>
          <t>Normal Value
(mm)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มาจากค่าความไม่แน่นอนของการวัด ULM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R6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V6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X6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AB6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D6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AH6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J6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<sst xmlns="http://schemas.openxmlformats.org/spreadsheetml/2006/main" count="532" uniqueCount="148">
  <si>
    <t>Nominal Value</t>
  </si>
  <si>
    <t>Temperature Effect</t>
  </si>
  <si>
    <t>Repeatability</t>
  </si>
  <si>
    <t>Uc</t>
  </si>
  <si>
    <t>Ui</t>
  </si>
  <si>
    <t>Value</t>
  </si>
  <si>
    <t>Due Date</t>
  </si>
  <si>
    <t>mm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</si>
  <si>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</si>
  <si>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</si>
  <si>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</si>
  <si>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</si>
  <si>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</si>
  <si>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</si>
  <si>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</si>
  <si>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</si>
  <si>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</si>
  <si>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</si>
  <si>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</si>
  <si>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</si>
  <si>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</si>
  <si>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</si>
  <si>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</si>
  <si>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</si>
  <si>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</si>
  <si>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</si>
  <si>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</si>
  <si>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</si>
  <si>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</si>
  <si>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</si>
  <si>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</si>
  <si>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</si>
  <si>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</si>
  <si>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LMI 01-680 PC</t>
  </si>
  <si>
    <t>050021</t>
  </si>
  <si>
    <t>Traceability</t>
  </si>
  <si>
    <t>This certification is traceable to the International System of Unit maintained at :</t>
  </si>
  <si>
    <t>Result of Calibration</t>
  </si>
  <si>
    <t>SP METROLOGY SYSTEM THAILAND</t>
  </si>
  <si>
    <t>Location</t>
  </si>
  <si>
    <t>Model :</t>
  </si>
  <si>
    <t>ID No :</t>
  </si>
  <si>
    <t>Referance Standard :</t>
  </si>
  <si>
    <t>Error</t>
  </si>
  <si>
    <t>Measuring Positions</t>
  </si>
  <si>
    <t>Range :</t>
  </si>
  <si>
    <t>Average</t>
  </si>
  <si>
    <t>Uncertainty Budget of Micrometer Standard / Setting Rod</t>
  </si>
  <si>
    <t>Uncertainty of  ULM</t>
  </si>
  <si>
    <t>Uncertainty of GB</t>
  </si>
  <si>
    <t xml:space="preserve">Elastic Deformation </t>
  </si>
  <si>
    <t xml:space="preserve">Resolution of ULM </t>
  </si>
  <si>
    <t>A2</t>
  </si>
  <si>
    <t>SP-SD-001</t>
  </si>
  <si>
    <t>SP-SD-008</t>
  </si>
  <si>
    <t>SP-SD-009</t>
  </si>
  <si>
    <t>SP-SD-010</t>
  </si>
  <si>
    <t>SP-SD-011</t>
  </si>
  <si>
    <t>SP-SD-012</t>
  </si>
  <si>
    <t>µm</t>
  </si>
  <si>
    <t>Digital</t>
  </si>
  <si>
    <t>Analog</t>
  </si>
  <si>
    <r>
      <t>V</t>
    </r>
    <r>
      <rPr>
        <vertAlign val="subscript"/>
        <sz val="10"/>
        <rFont val="Gulim"/>
        <family val="2"/>
      </rPr>
      <t>eff</t>
    </r>
  </si>
  <si>
    <r>
      <t>K</t>
    </r>
    <r>
      <rPr>
        <vertAlign val="subscript"/>
        <sz val="10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</si>
  <si>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</si>
  <si>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</si>
  <si>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t>(µm)</t>
  </si>
  <si>
    <t>F =</t>
  </si>
  <si>
    <t>Uncertainty of Gauging Force in N</t>
  </si>
  <si>
    <r>
      <rPr>
        <i/>
        <sz val="11"/>
        <rFont val="Tahoma"/>
        <family val="2"/>
      </rPr>
      <t>d</t>
    </r>
    <r>
      <rPr>
        <sz val="8"/>
        <rFont val="Tahoma"/>
        <family val="2"/>
      </rPr>
      <t xml:space="preserve">D </t>
    </r>
    <r>
      <rPr>
        <sz val="10"/>
        <rFont val="Tahoma"/>
        <family val="2"/>
      </rPr>
      <t xml:space="preserve">=   </t>
    </r>
  </si>
  <si>
    <t>Diameter of Radius Probe</t>
  </si>
  <si>
    <t>V =</t>
  </si>
  <si>
    <t>Poisson Ratio of the trip Stylus</t>
  </si>
  <si>
    <t>Steel =</t>
  </si>
  <si>
    <r>
      <rPr>
        <i/>
        <sz val="11"/>
        <rFont val="Tahoma"/>
        <family val="2"/>
      </rPr>
      <t xml:space="preserve">E </t>
    </r>
    <r>
      <rPr>
        <sz val="10"/>
        <rFont val="Tahoma"/>
        <family val="2"/>
      </rPr>
      <t xml:space="preserve">=    </t>
    </r>
  </si>
  <si>
    <t>Young's modulus</t>
  </si>
  <si>
    <t xml:space="preserve"> 2*10^11</t>
  </si>
  <si>
    <t>Left</t>
  </si>
  <si>
    <t>Right</t>
  </si>
  <si>
    <t>Fringe Nunber</t>
  </si>
  <si>
    <t>Certificate No. :</t>
  </si>
  <si>
    <t>SPR15120023-1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</si>
  <si>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</si>
  <si>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</si>
  <si>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</si>
  <si>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</si>
  <si>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</si>
  <si>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</si>
  <si>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t>%RH</t>
  </si>
  <si>
    <t>In Lab</t>
  </si>
  <si>
    <t>Customer Name :</t>
  </si>
  <si>
    <t>LG</t>
  </si>
  <si>
    <t>Equipment Name :</t>
  </si>
  <si>
    <t>Manufacturer :</t>
  </si>
  <si>
    <t>Mittutoyo</t>
  </si>
  <si>
    <t>Serial No. :</t>
  </si>
  <si>
    <t>sdfdthj</t>
  </si>
  <si>
    <t>to</t>
  </si>
  <si>
    <t>Overall Inspection</t>
  </si>
  <si>
    <t>Good</t>
  </si>
  <si>
    <t>Not Good</t>
  </si>
  <si>
    <t>Due Date :</t>
  </si>
  <si>
    <t>Nominal
 Lengh</t>
  </si>
  <si>
    <t>Position 
Point</t>
  </si>
  <si>
    <t>X1</t>
  </si>
  <si>
    <t>X2</t>
  </si>
  <si>
    <t>X3</t>
  </si>
  <si>
    <t>X4</t>
  </si>
  <si>
    <t>C</t>
  </si>
  <si>
    <t>STD 
Reading</t>
  </si>
  <si>
    <t>Calibrate By :</t>
  </si>
  <si>
    <t>Ms. Arunkamon Raramanus</t>
  </si>
  <si>
    <t>STD Reading</t>
  </si>
  <si>
    <t xml:space="preserve">Flatness Measurement </t>
  </si>
  <si>
    <t>Unit :</t>
  </si>
  <si>
    <t>Departure from Nominal Value</t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</si>
  <si>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</si>
  <si>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</si>
  <si>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</si>
  <si>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</si>
  <si>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</si>
  <si>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</si>
  <si>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</si>
  <si>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</si>
  <si>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</si>
  <si>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</si>
  <si>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</si>
  <si>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</si>
  <si>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Mr.Sombut Srikampa</t>
  </si>
  <si>
    <t>Mr. Natthaphol Boonmee</t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</si>
  <si>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</si>
  <si>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</si>
  <si>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t>Gauge Block Set</t>
  </si>
  <si>
    <t>N/A</t>
  </si>
  <si>
    <t>MTL142959-2</t>
  </si>
  <si>
    <t>-National Institute of Metrology (Thailand) (NIMT)</t>
  </si>
  <si>
    <t>-Thailand Institute of Scientific And Technological Research (TISTR)</t>
  </si>
  <si>
    <r>
      <t>Page :</t>
    </r>
    <r>
      <rPr>
        <sz val="10"/>
        <rFont val="Gulim"/>
        <family val="2"/>
      </rPr>
      <t xml:space="preserve"> 3 of 3</t>
    </r>
  </si>
  <si>
    <t>Uncertainty 
( ± ) µm</t>
  </si>
  <si>
    <t>Measurement Uncertainty</t>
  </si>
  <si>
    <t xml:space="preserve">The reported uncertainty of measurement is the expanded uncertainty obtained by multiplying the </t>
  </si>
  <si>
    <t xml:space="preserve">     standard uncertainty with the coverage factor k = 2.00, providing a level of confidence approximately 95%.</t>
  </si>
  <si>
    <t>- End of Certificate -</t>
  </si>
  <si>
    <t>SP-CPD-04-42</t>
  </si>
  <si>
    <t>Setting Rod</t>
  </si>
  <si>
    <t>Universal Length 
Measuring</t>
  </si>
  <si>
    <t>1000959-1</t>
  </si>
  <si>
    <r>
      <rPr>
        <vertAlign val="superscript"/>
        <sz val="11"/>
        <color theme="1"/>
        <rFont val="Calibri"/>
        <family val="2"/>
        <scheme val="minor"/>
      </rPr>
      <t>°</t>
    </r>
    <r>
      <rPr>
        <sz val="11"/>
        <color theme="1"/>
        <rFont val="Calibri"/>
        <family val="2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</si>
</sst>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B1d\-mmm\-yy"/>
    <numFmt numFmtId="177" formatCode="0.00000000"/>
    <numFmt numFmtId="178" formatCode="[$-409]d\-mmm\-yy;@"/>
    <numFmt numFmtId="179" formatCode="[$-409]dd\-mmm\-yy;@"/>
  </numFmts>
  <fonts count="87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sz val="16"/>
      <name val="Angsana New"/>
      <family val="1"/>
    </font>
    <font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2"/>
      <name val="Gulim"/>
      <family val="2"/>
    </font>
    <font>
      <sz val="9"/>
      <name val="Gulim"/>
      <family val="2"/>
    </font>
    <font>
      <b/>
      <sz val="18"/>
      <name val="Arial"/>
      <family val="2"/>
    </font>
    <font>
      <sz val="10"/>
      <name val="Arial"/>
      <family val="2"/>
    </font>
    <font>
      <b/>
      <sz val="12"/>
      <color theme="8" tint="-0.499984740745262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16"/>
      <color rgb="FF002060"/>
      <name val="Cordia New"/>
      <family val="2"/>
    </font>
    <font>
      <b/>
      <sz val="12"/>
      <color rgb="FFFF0000"/>
      <name val="Cordia New"/>
      <family val="2"/>
    </font>
    <font>
      <sz val="9"/>
      <name val="Angsana New"/>
      <family val="1"/>
    </font>
    <font>
      <sz val="12"/>
      <name val="Angsana New"/>
      <family val="1"/>
    </font>
    <font>
      <sz val="14"/>
      <color indexed="81"/>
      <name val="Angsana New"/>
      <family val="1"/>
    </font>
    <font>
      <vertAlign val="subscript"/>
      <sz val="10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sz val="10"/>
      <color rgb="FF0070C0"/>
      <name val="Gulim"/>
      <family val="2"/>
    </font>
    <font>
      <i/>
      <sz val="9"/>
      <name val="Arial"/>
      <family val="2"/>
    </font>
    <font>
      <sz val="9"/>
      <color rgb="FF0070C0"/>
      <name val="Arial"/>
      <family val="2"/>
    </font>
    <font>
      <sz val="9"/>
      <color rgb="FF00B050"/>
      <name val="Arial"/>
      <family val="2"/>
    </font>
    <font>
      <sz val="14"/>
      <color theme="1"/>
      <name val="Angsana New"/>
      <family val="1"/>
    </font>
    <font>
      <sz val="11"/>
      <name val="Tahoma"/>
      <family val="2"/>
    </font>
    <font>
      <i/>
      <sz val="11"/>
      <name val="Tahoma"/>
      <family val="2"/>
    </font>
    <font>
      <sz val="8"/>
      <name val="Tahoma"/>
      <family val="2"/>
    </font>
    <font>
      <sz val="10"/>
      <name val="Tahoma"/>
      <family val="2"/>
    </font>
    <font>
      <sz val="14"/>
      <color theme="1"/>
      <name val="Calibri"/>
      <family val="2"/>
      <scheme val="minor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sz val="16"/>
      <color theme="1"/>
      <name val="Cordia New"/>
      <family val="2"/>
    </font>
    <font>
      <b/>
      <i/>
      <sz val="10"/>
      <name val="Gulim"/>
      <family val="2"/>
    </font>
    <font>
      <b/>
      <sz val="10"/>
      <color theme="0"/>
      <name val="Gulim"/>
      <family val="2"/>
    </font>
    <font>
      <sz val="10"/>
      <color theme="1"/>
      <name val="Gulim"/>
      <family val="2"/>
    </font>
    <font>
      <sz val="10"/>
      <color indexed="8"/>
      <name val="Gulim"/>
      <family val="2"/>
    </font>
    <font>
      <vertAlign val="superscript"/>
      <sz val="11"/>
      <color theme="1"/>
      <name val="Calibri"/>
      <family val="2"/>
      <scheme val="minor"/>
    </font>
    <font>
      <sz val="10"/>
      <name val="Gulim"/>
      <family val="2"/>
    </font>
    <font>
      <sz val="10"/>
      <color rgb="FF002060"/>
      <name val="Gulim"/>
      <family val="2"/>
    </font>
    <font>
      <sz val="9"/>
      <color theme="1"/>
      <name val="Gulim"/>
      <family val="2"/>
    </font>
    <font>
      <sz val="10"/>
      <color rgb="FFFF0000"/>
      <name val="Gulim"/>
      <family val="2"/>
    </font>
    <font>
      <sz val="14"/>
      <name val="Cordia New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Gulim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EF2D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">
    <xf numFmtId="0" fontId="0" fillId="0" borderId="0"/>
    <xf numFmtId="0" fontId="3" fillId="0" borderId="0"/>
    <xf numFmtId="0" fontId="3" fillId="0" borderId="0"/>
    <xf numFmtId="164" fontId="16" fillId="0" borderId="0" applyFont="0" applyFill="0" applyBorder="0" applyAlignment="0" applyProtection="0"/>
    <xf numFmtId="0" fontId="3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" fillId="0" borderId="0"/>
    <xf numFmtId="0" fontId="16" fillId="0" borderId="0"/>
    <xf numFmtId="0" fontId="17" fillId="0" borderId="0"/>
    <xf numFmtId="0" fontId="16" fillId="0" borderId="0"/>
    <xf numFmtId="0" fontId="17" fillId="0" borderId="0"/>
    <xf numFmtId="0" fontId="41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6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166" fontId="6" fillId="8" borderId="1" xfId="0" applyNumberFormat="1" applyFont="1" applyFill="1" applyBorder="1" applyAlignment="1">
      <alignment horizontal="center" vertical="center"/>
    </xf>
    <xf numFmtId="168" fontId="9" fillId="8" borderId="1" xfId="0" applyNumberFormat="1" applyFont="1" applyFill="1" applyBorder="1" applyAlignment="1">
      <alignment horizontal="center" vertical="center"/>
    </xf>
    <xf numFmtId="169" fontId="6" fillId="8" borderId="1" xfId="0" applyNumberFormat="1" applyFont="1" applyFill="1" applyBorder="1" applyAlignment="1">
      <alignment horizontal="center" vertical="center"/>
    </xf>
    <xf numFmtId="167" fontId="6" fillId="8" borderId="5" xfId="0" applyNumberFormat="1" applyFont="1" applyFill="1" applyBorder="1" applyAlignment="1">
      <alignment horizontal="center" vertical="center"/>
    </xf>
    <xf numFmtId="170" fontId="6" fillId="8" borderId="5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0" fillId="8" borderId="0" xfId="2" applyFont="1" applyFill="1" applyBorder="1" applyAlignment="1">
      <alignment horizontal="center" vertical="center"/>
    </xf>
    <xf numFmtId="165" fontId="11" fillId="8" borderId="0" xfId="2" applyNumberFormat="1" applyFont="1" applyFill="1" applyBorder="1" applyAlignment="1">
      <alignment horizontal="center" vertical="center"/>
    </xf>
    <xf numFmtId="0" fontId="12" fillId="8" borderId="0" xfId="2" applyFont="1" applyFill="1" applyBorder="1" applyAlignment="1">
      <alignment horizontal="center" vertical="center"/>
    </xf>
    <xf numFmtId="2" fontId="11" fillId="8" borderId="0" xfId="2" applyNumberFormat="1" applyFont="1" applyFill="1" applyBorder="1" applyAlignment="1">
      <alignment horizontal="center" vertical="center"/>
    </xf>
    <xf numFmtId="0" fontId="11" fillId="8" borderId="0" xfId="2" applyFont="1" applyFill="1" applyBorder="1" applyAlignment="1">
      <alignment horizontal="center" vertical="center"/>
    </xf>
    <xf numFmtId="2" fontId="12" fillId="8" borderId="0" xfId="2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2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3" fillId="8" borderId="0" xfId="0" applyNumberFormat="1" applyFont="1" applyFill="1" applyBorder="1" applyAlignment="1">
      <alignment horizontal="center" vertical="center"/>
    </xf>
    <xf numFmtId="0" fontId="21" fillId="5" borderId="2" xfId="1" applyFont="1" applyFill="1" applyBorder="1" applyAlignment="1" applyProtection="1">
      <alignment horizontal="right" vertical="center"/>
      <protection locked="0"/>
    </xf>
    <xf numFmtId="0" fontId="21" fillId="5" borderId="3" xfId="1" applyFont="1" applyFill="1" applyBorder="1" applyAlignment="1" applyProtection="1">
      <alignment horizontal="center" vertical="center"/>
      <protection locked="0"/>
    </xf>
    <xf numFmtId="0" fontId="21" fillId="4" borderId="3" xfId="1" applyFont="1" applyFill="1" applyBorder="1" applyAlignment="1" applyProtection="1">
      <alignment horizontal="left" vertical="center"/>
      <protection locked="0"/>
    </xf>
    <xf numFmtId="0" fontId="21" fillId="5" borderId="3" xfId="1" applyFont="1" applyFill="1" applyBorder="1" applyAlignment="1" applyProtection="1">
      <alignment horizontal="left" vertical="center"/>
      <protection locked="0"/>
    </xf>
    <xf numFmtId="166" fontId="21" fillId="12" borderId="2" xfId="1" applyNumberFormat="1" applyFont="1" applyFill="1" applyBorder="1" applyAlignment="1" applyProtection="1">
      <alignment horizontal="right" vertical="center"/>
      <protection locked="0"/>
    </xf>
    <xf numFmtId="0" fontId="21" fillId="12" borderId="3" xfId="1" applyFont="1" applyFill="1" applyBorder="1" applyAlignment="1" applyProtection="1">
      <alignment horizontal="left" vertical="center"/>
      <protection locked="0"/>
    </xf>
    <xf numFmtId="1" fontId="21" fillId="0" borderId="1" xfId="1" applyNumberFormat="1" applyFont="1" applyBorder="1" applyAlignment="1" applyProtection="1">
      <alignment horizontal="center" vertical="center"/>
      <protection locked="0"/>
    </xf>
    <xf numFmtId="0" fontId="21" fillId="5" borderId="3" xfId="1" applyFont="1" applyFill="1" applyBorder="1" applyAlignment="1" applyProtection="1">
      <alignment horizontal="right" vertical="center"/>
      <protection locked="0"/>
    </xf>
    <xf numFmtId="0" fontId="23" fillId="0" borderId="0" xfId="9" applyFont="1" applyAlignment="1">
      <alignment vertical="center"/>
    </xf>
    <xf numFmtId="0" fontId="24" fillId="0" borderId="0" xfId="9" applyFont="1" applyAlignment="1">
      <alignment horizontal="center" vertical="center"/>
    </xf>
    <xf numFmtId="0" fontId="25" fillId="0" borderId="0" xfId="9" applyFont="1" applyAlignment="1">
      <alignment vertical="center"/>
    </xf>
    <xf numFmtId="0" fontId="26" fillId="0" borderId="0" xfId="9" applyFont="1" applyAlignment="1">
      <alignment vertical="center"/>
    </xf>
    <xf numFmtId="0" fontId="27" fillId="0" borderId="0" xfId="9" applyFont="1" applyBorder="1" applyAlignment="1">
      <alignment vertical="center"/>
    </xf>
    <xf numFmtId="0" fontId="28" fillId="0" borderId="0" xfId="9" applyFont="1" applyBorder="1" applyAlignment="1">
      <alignment vertical="center"/>
    </xf>
    <xf numFmtId="0" fontId="28" fillId="0" borderId="0" xfId="9" applyFont="1" applyAlignment="1">
      <alignment vertical="center"/>
    </xf>
    <xf numFmtId="0" fontId="29" fillId="0" borderId="0" xfId="9" applyFont="1" applyAlignment="1">
      <alignment horizontal="center" vertical="center"/>
    </xf>
    <xf numFmtId="0" fontId="11" fillId="0" borderId="0" xfId="9" applyFont="1" applyBorder="1" applyAlignment="1">
      <alignment vertical="center"/>
    </xf>
    <xf numFmtId="0" fontId="11" fillId="0" borderId="0" xfId="9" applyFont="1" applyAlignment="1">
      <alignment vertical="center"/>
    </xf>
    <xf numFmtId="0" fontId="27" fillId="0" borderId="0" xfId="9" applyFont="1" applyAlignment="1">
      <alignment vertical="center"/>
    </xf>
    <xf numFmtId="0" fontId="28" fillId="0" borderId="0" xfId="9" applyFont="1" applyBorder="1" applyAlignment="1">
      <alignment horizontal="center" vertical="center"/>
    </xf>
    <xf numFmtId="0" fontId="29" fillId="0" borderId="0" xfId="9" applyFont="1" applyBorder="1" applyAlignment="1">
      <alignment vertical="center"/>
    </xf>
    <xf numFmtId="0" fontId="16" fillId="0" borderId="0" xfId="9" applyFont="1" applyBorder="1" applyAlignment="1">
      <alignment vertical="center"/>
    </xf>
    <xf numFmtId="0" fontId="16" fillId="0" borderId="0" xfId="9" applyFont="1" applyAlignment="1">
      <alignment vertical="center"/>
    </xf>
    <xf numFmtId="0" fontId="27" fillId="0" borderId="0" xfId="4" applyFont="1" applyBorder="1" applyAlignment="1">
      <alignment vertical="center"/>
    </xf>
    <xf numFmtId="0" fontId="28" fillId="0" borderId="0" xfId="4" applyFont="1" applyBorder="1" applyAlignment="1">
      <alignment vertical="center"/>
    </xf>
    <xf numFmtId="0" fontId="16" fillId="0" borderId="0" xfId="4" applyFont="1" applyBorder="1" applyAlignment="1">
      <alignment vertical="center"/>
    </xf>
    <xf numFmtId="0" fontId="31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11" fillId="0" borderId="0" xfId="17" applyFont="1" applyBorder="1" applyAlignment="1">
      <alignment horizontal="left" vertical="center"/>
    </xf>
    <xf numFmtId="0" fontId="25" fillId="0" borderId="0" xfId="17" applyFont="1" applyBorder="1" applyAlignment="1">
      <alignment horizontal="left" vertical="center"/>
    </xf>
    <xf numFmtId="0" fontId="26" fillId="0" borderId="0" xfId="9" applyFont="1" applyBorder="1" applyAlignment="1">
      <alignment vertical="center"/>
    </xf>
    <xf numFmtId="0" fontId="27" fillId="0" borderId="9" xfId="9" applyFont="1" applyBorder="1" applyAlignment="1">
      <alignment vertical="center"/>
    </xf>
    <xf numFmtId="0" fontId="28" fillId="0" borderId="9" xfId="9" applyFont="1" applyBorder="1" applyAlignment="1">
      <alignment vertical="center"/>
    </xf>
    <xf numFmtId="0" fontId="28" fillId="0" borderId="9" xfId="9" applyFont="1" applyBorder="1" applyAlignment="1">
      <alignment horizontal="center" vertical="center"/>
    </xf>
    <xf numFmtId="0" fontId="33" fillId="0" borderId="9" xfId="9" applyFont="1" applyBorder="1" applyAlignment="1">
      <alignment vertical="center"/>
    </xf>
    <xf numFmtId="0" fontId="16" fillId="0" borderId="9" xfId="9" applyFont="1" applyBorder="1" applyAlignment="1">
      <alignment vertical="center"/>
    </xf>
    <xf numFmtId="0" fontId="11" fillId="0" borderId="9" xfId="9" applyFont="1" applyBorder="1" applyAlignment="1">
      <alignment vertical="center"/>
    </xf>
    <xf numFmtId="0" fontId="26" fillId="0" borderId="9" xfId="9" applyFont="1" applyBorder="1" applyAlignment="1">
      <alignment vertical="center"/>
    </xf>
    <xf numFmtId="0" fontId="25" fillId="0" borderId="0" xfId="9" applyFont="1" applyBorder="1" applyAlignment="1">
      <alignment vertical="center"/>
    </xf>
    <xf numFmtId="164" fontId="25" fillId="0" borderId="0" xfId="3" applyFont="1" applyFill="1" applyBorder="1" applyAlignment="1" applyProtection="1">
      <alignment vertical="center"/>
      <protection locked="0"/>
    </xf>
    <xf numFmtId="0" fontId="28" fillId="0" borderId="0" xfId="4" applyFont="1" applyBorder="1" applyAlignment="1">
      <alignment horizontal="center" vertical="center"/>
    </xf>
    <xf numFmtId="0" fontId="26" fillId="0" borderId="0" xfId="17" applyFont="1" applyBorder="1" applyAlignment="1">
      <alignment horizontal="left" vertical="center"/>
    </xf>
    <xf numFmtId="0" fontId="29" fillId="0" borderId="0" xfId="4" applyFont="1" applyBorder="1" applyAlignment="1">
      <alignment horizontal="center" vertical="center"/>
    </xf>
    <xf numFmtId="0" fontId="11" fillId="0" borderId="0" xfId="4" applyFont="1" applyBorder="1" applyAlignment="1">
      <alignment vertical="center"/>
    </xf>
    <xf numFmtId="0" fontId="26" fillId="0" borderId="0" xfId="4" applyFont="1" applyBorder="1" applyAlignment="1">
      <alignment vertical="center"/>
    </xf>
    <xf numFmtId="0" fontId="25" fillId="0" borderId="0" xfId="4" applyFont="1" applyBorder="1" applyAlignment="1">
      <alignment vertical="center"/>
    </xf>
    <xf numFmtId="0" fontId="27" fillId="0" borderId="0" xfId="4" applyFont="1" applyBorder="1" applyAlignment="1">
      <alignment horizontal="left" vertical="center"/>
    </xf>
    <xf numFmtId="1" fontId="28" fillId="0" borderId="0" xfId="4" applyNumberFormat="1" applyFont="1" applyBorder="1" applyAlignment="1">
      <alignment horizontal="left" vertical="center"/>
    </xf>
    <xf numFmtId="1" fontId="34" fillId="0" borderId="0" xfId="4" applyNumberFormat="1" applyFont="1" applyBorder="1" applyAlignment="1">
      <alignment horizontal="left" vertical="center"/>
    </xf>
    <xf numFmtId="0" fontId="28" fillId="0" borderId="0" xfId="9" applyFont="1" applyAlignment="1">
      <alignment horizontal="left" vertical="center"/>
    </xf>
    <xf numFmtId="0" fontId="28" fillId="0" borderId="0" xfId="4" applyFont="1" applyBorder="1" applyAlignment="1">
      <alignment horizontal="left" vertical="center"/>
    </xf>
    <xf numFmtId="0" fontId="33" fillId="0" borderId="0" xfId="9" applyFont="1" applyAlignment="1">
      <alignment vertical="center"/>
    </xf>
    <xf numFmtId="174" fontId="16" fillId="0" borderId="0" xfId="4" applyNumberFormat="1" applyFont="1" applyBorder="1" applyAlignment="1">
      <alignment horizontal="left" vertical="center"/>
    </xf>
    <xf numFmtId="0" fontId="33" fillId="0" borderId="0" xfId="4" applyFont="1" applyBorder="1" applyAlignment="1">
      <alignment vertical="center"/>
    </xf>
    <xf numFmtId="0" fontId="29" fillId="0" borderId="0" xfId="9" applyFont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4" applyFont="1" applyBorder="1" applyAlignment="1">
      <alignment horizontal="left" vertical="center"/>
    </xf>
    <xf numFmtId="0" fontId="29" fillId="0" borderId="0" xfId="9" applyFont="1" applyBorder="1" applyAlignment="1">
      <alignment horizontal="center" vertical="center"/>
    </xf>
    <xf numFmtId="0" fontId="37" fillId="0" borderId="0" xfId="9" applyFont="1" applyAlignment="1">
      <alignment vertical="center"/>
    </xf>
    <xf numFmtId="0" fontId="37" fillId="0" borderId="0" xfId="9" applyFont="1" applyBorder="1" applyAlignment="1">
      <alignment vertical="center"/>
    </xf>
    <xf numFmtId="0" fontId="11" fillId="0" borderId="0" xfId="9" quotePrefix="1" applyFont="1" applyAlignment="1">
      <alignment vertical="center"/>
    </xf>
    <xf numFmtId="0" fontId="26" fillId="0" borderId="0" xfId="9" applyFont="1" applyAlignment="1">
      <alignment horizontal="center" vertical="center"/>
    </xf>
    <xf numFmtId="0" fontId="25" fillId="0" borderId="0" xfId="5" applyFont="1" applyBorder="1" applyAlignment="1">
      <alignment vertical="center"/>
    </xf>
    <xf numFmtId="0" fontId="26" fillId="0" borderId="0" xfId="9" applyFont="1" applyAlignment="1">
      <alignment horizontal="right" vertical="center"/>
    </xf>
    <xf numFmtId="2" fontId="26" fillId="0" borderId="0" xfId="4" applyNumberFormat="1" applyFont="1" applyBorder="1" applyAlignment="1">
      <alignment vertical="center"/>
    </xf>
    <xf numFmtId="0" fontId="38" fillId="0" borderId="0" xfId="9" applyFont="1" applyBorder="1" applyAlignment="1">
      <alignment vertical="center"/>
    </xf>
    <xf numFmtId="0" fontId="11" fillId="0" borderId="0" xfId="9" applyFont="1" applyAlignment="1">
      <alignment horizontal="center" vertical="center"/>
    </xf>
    <xf numFmtId="0" fontId="25" fillId="0" borderId="0" xfId="19" applyFont="1" applyBorder="1" applyAlignment="1">
      <alignment vertical="center"/>
    </xf>
    <xf numFmtId="0" fontId="11" fillId="0" borderId="0" xfId="9" quotePrefix="1" applyFont="1" applyBorder="1" applyAlignment="1">
      <alignment vertical="center"/>
    </xf>
    <xf numFmtId="0" fontId="16" fillId="0" borderId="0" xfId="9" quotePrefix="1" applyFont="1" applyBorder="1" applyAlignment="1">
      <alignment vertical="center"/>
    </xf>
    <xf numFmtId="174" fontId="26" fillId="0" borderId="0" xfId="9" applyNumberFormat="1" applyFont="1" applyBorder="1" applyAlignment="1">
      <alignment vertical="center"/>
    </xf>
    <xf numFmtId="1" fontId="26" fillId="0" borderId="0" xfId="4" applyNumberFormat="1" applyFont="1" applyBorder="1" applyAlignment="1">
      <alignment vertical="center"/>
    </xf>
    <xf numFmtId="174" fontId="16" fillId="0" borderId="0" xfId="9" applyNumberFormat="1" applyFont="1" applyBorder="1" applyAlignment="1">
      <alignment vertical="center"/>
    </xf>
    <xf numFmtId="0" fontId="25" fillId="0" borderId="0" xfId="9" quotePrefix="1" applyFont="1" applyBorder="1" applyAlignment="1">
      <alignment vertical="center" shrinkToFit="1"/>
    </xf>
    <xf numFmtId="0" fontId="11" fillId="0" borderId="0" xfId="4" applyNumberFormat="1" applyFont="1" applyBorder="1" applyAlignment="1">
      <alignment vertical="center"/>
    </xf>
    <xf numFmtId="0" fontId="11" fillId="0" borderId="0" xfId="4" applyNumberFormat="1" applyFont="1" applyAlignment="1">
      <alignment vertical="center"/>
    </xf>
    <xf numFmtId="0" fontId="34" fillId="0" borderId="0" xfId="4" applyNumberFormat="1" applyFont="1" applyBorder="1" applyAlignment="1">
      <alignment vertical="center"/>
    </xf>
    <xf numFmtId="0" fontId="30" fillId="0" borderId="0" xfId="4" applyNumberFormat="1" applyFont="1" applyAlignment="1">
      <alignment vertical="center"/>
    </xf>
    <xf numFmtId="0" fontId="19" fillId="0" borderId="0" xfId="1" applyFont="1" applyFill="1" applyBorder="1" applyAlignment="1" applyProtection="1">
      <alignment vertical="center"/>
      <protection locked="0"/>
    </xf>
    <xf numFmtId="0" fontId="11" fillId="0" borderId="0" xfId="4" applyFont="1" applyAlignment="1">
      <alignment vertical="center"/>
    </xf>
    <xf numFmtId="0" fontId="35" fillId="0" borderId="0" xfId="18" applyFont="1" applyFill="1" applyAlignment="1">
      <alignment vertical="center"/>
    </xf>
    <xf numFmtId="0" fontId="43" fillId="2" borderId="0" xfId="0" applyFont="1" applyFill="1" applyAlignment="1">
      <alignment horizontal="center" vertical="center"/>
    </xf>
    <xf numFmtId="165" fontId="44" fillId="2" borderId="0" xfId="0" applyNumberFormat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1" fontId="6" fillId="0" borderId="2" xfId="1" applyNumberFormat="1" applyFont="1" applyBorder="1" applyAlignment="1" applyProtection="1">
      <alignment horizontal="right" vertical="center"/>
      <protection locked="0"/>
    </xf>
    <xf numFmtId="1" fontId="6" fillId="0" borderId="3" xfId="1" applyNumberFormat="1" applyFont="1" applyBorder="1" applyAlignment="1" applyProtection="1">
      <alignment horizontal="center" vertical="center"/>
      <protection locked="0"/>
    </xf>
    <xf numFmtId="0" fontId="6" fillId="5" borderId="2" xfId="1" applyFont="1" applyFill="1" applyBorder="1" applyAlignment="1" applyProtection="1">
      <alignment horizontal="right" vertical="center"/>
      <protection locked="0"/>
    </xf>
    <xf numFmtId="0" fontId="6" fillId="5" borderId="3" xfId="1" applyFont="1" applyFill="1" applyBorder="1" applyAlignment="1" applyProtection="1">
      <alignment horizontal="center" vertical="center"/>
      <protection locked="0"/>
    </xf>
    <xf numFmtId="0" fontId="6" fillId="4" borderId="2" xfId="1" applyFont="1" applyFill="1" applyBorder="1" applyAlignment="1" applyProtection="1">
      <alignment horizontal="center" vertical="center"/>
      <protection locked="0"/>
    </xf>
    <xf numFmtId="0" fontId="6" fillId="4" borderId="3" xfId="1" applyFont="1" applyFill="1" applyBorder="1" applyAlignment="1" applyProtection="1">
      <alignment horizontal="left" vertical="center"/>
      <protection locked="0"/>
    </xf>
    <xf numFmtId="172" fontId="21" fillId="0" borderId="1" xfId="1" applyNumberFormat="1" applyFont="1" applyBorder="1" applyAlignment="1" applyProtection="1">
      <alignment horizontal="center" vertical="center"/>
      <protection locked="0"/>
    </xf>
    <xf numFmtId="0" fontId="21" fillId="4" borderId="2" xfId="1" applyFont="1" applyFill="1" applyBorder="1" applyAlignment="1" applyProtection="1">
      <alignment horizontal="center" vertical="center"/>
      <protection locked="0"/>
    </xf>
    <xf numFmtId="0" fontId="5" fillId="0" borderId="0" xfId="22" applyFont="1" applyAlignment="1" applyProtection="1">
      <alignment horizontal="center" vertical="center"/>
      <protection locked="0"/>
    </xf>
    <xf numFmtId="165" fontId="21" fillId="0" borderId="1" xfId="1" applyNumberFormat="1" applyFont="1" applyBorder="1" applyAlignment="1" applyProtection="1">
      <alignment horizontal="center" vertical="center"/>
      <protection locked="0"/>
    </xf>
    <xf numFmtId="2" fontId="6" fillId="0" borderId="2" xfId="1" applyNumberFormat="1" applyFont="1" applyBorder="1" applyAlignment="1" applyProtection="1">
      <alignment horizontal="right" vertical="center"/>
      <protection locked="0"/>
    </xf>
    <xf numFmtId="0" fontId="5" fillId="2" borderId="0" xfId="22" applyFont="1" applyFill="1" applyAlignment="1" applyProtection="1">
      <alignment horizontal="center" vertical="center"/>
      <protection locked="0"/>
    </xf>
    <xf numFmtId="2" fontId="21" fillId="0" borderId="1" xfId="1" applyNumberFormat="1" applyFont="1" applyBorder="1" applyAlignment="1" applyProtection="1">
      <alignment horizontal="center" vertical="center"/>
      <protection locked="0"/>
    </xf>
    <xf numFmtId="0" fontId="6" fillId="5" borderId="3" xfId="1" applyFont="1" applyFill="1" applyBorder="1" applyAlignment="1" applyProtection="1">
      <alignment horizontal="right" vertical="center"/>
      <protection locked="0"/>
    </xf>
    <xf numFmtId="0" fontId="21" fillId="15" borderId="1" xfId="1" applyFont="1" applyFill="1" applyBorder="1" applyAlignment="1" applyProtection="1">
      <alignment horizontal="center" vertical="center"/>
      <protection locked="0"/>
    </xf>
    <xf numFmtId="0" fontId="5" fillId="15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5" fillId="16" borderId="1" xfId="1" applyFont="1" applyFill="1" applyBorder="1" applyAlignment="1" applyProtection="1">
      <alignment horizontal="center" vertical="center"/>
      <protection locked="0"/>
    </xf>
    <xf numFmtId="0" fontId="47" fillId="0" borderId="0" xfId="1" applyFont="1" applyBorder="1" applyAlignment="1" applyProtection="1">
      <alignment horizontal="center" vertical="center"/>
      <protection locked="0"/>
    </xf>
    <xf numFmtId="0" fontId="48" fillId="0" borderId="0" xfId="1" applyFont="1" applyBorder="1" applyAlignment="1" applyProtection="1">
      <alignment horizontal="center" vertical="center"/>
      <protection locked="0"/>
    </xf>
    <xf numFmtId="0" fontId="11" fillId="0" borderId="0" xfId="4" applyNumberFormat="1" applyFont="1" applyBorder="1" applyAlignment="1">
      <alignment horizontal="left" vertical="center"/>
    </xf>
    <xf numFmtId="0" fontId="16" fillId="0" borderId="0" xfId="9" applyFont="1" applyAlignment="1">
      <alignment horizontal="center" vertical="center"/>
    </xf>
    <xf numFmtId="0" fontId="16" fillId="0" borderId="0" xfId="9" applyFont="1" applyBorder="1" applyAlignment="1">
      <alignment horizontal="center" vertical="center"/>
    </xf>
    <xf numFmtId="0" fontId="11" fillId="0" borderId="0" xfId="9" applyFont="1" applyBorder="1" applyAlignment="1">
      <alignment horizontal="center" vertical="center"/>
    </xf>
    <xf numFmtId="0" fontId="11" fillId="0" borderId="0" xfId="4" applyNumberFormat="1" applyFont="1" applyBorder="1" applyAlignment="1">
      <alignment horizontal="center" vertical="center"/>
    </xf>
    <xf numFmtId="0" fontId="51" fillId="17" borderId="4" xfId="0" applyFont="1" applyFill="1" applyBorder="1" applyAlignment="1">
      <alignment horizontal="center" vertical="center"/>
    </xf>
    <xf numFmtId="0" fontId="54" fillId="17" borderId="5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77" fontId="9" fillId="8" borderId="1" xfId="0" applyNumberFormat="1" applyFont="1" applyFill="1" applyBorder="1" applyAlignment="1">
      <alignment horizontal="center" vertical="center"/>
    </xf>
    <xf numFmtId="177" fontId="6" fillId="8" borderId="1" xfId="0" applyNumberFormat="1" applyFont="1" applyFill="1" applyBorder="1" applyAlignment="1">
      <alignment horizontal="center" vertical="center"/>
    </xf>
    <xf numFmtId="168" fontId="8" fillId="8" borderId="1" xfId="0" applyNumberFormat="1" applyFont="1" applyFill="1" applyBorder="1" applyAlignment="1">
      <alignment horizontal="center" vertical="center"/>
    </xf>
    <xf numFmtId="168" fontId="6" fillId="8" borderId="1" xfId="0" applyNumberFormat="1" applyFont="1" applyFill="1" applyBorder="1" applyAlignment="1">
      <alignment horizontal="center" vertical="center"/>
    </xf>
    <xf numFmtId="172" fontId="42" fillId="17" borderId="1" xfId="0" applyNumberFormat="1" applyFont="1" applyFill="1" applyBorder="1" applyAlignment="1">
      <alignment horizontal="center" vertical="center"/>
    </xf>
    <xf numFmtId="2" fontId="7" fillId="2" borderId="0" xfId="0" applyNumberFormat="1" applyFont="1" applyFill="1" applyBorder="1" applyAlignment="1">
      <alignment horizontal="center" vertical="center"/>
    </xf>
    <xf numFmtId="165" fontId="55" fillId="8" borderId="0" xfId="0" applyNumberFormat="1" applyFont="1" applyFill="1" applyBorder="1" applyAlignment="1">
      <alignment horizontal="center" vertical="center"/>
    </xf>
    <xf numFmtId="0" fontId="56" fillId="5" borderId="0" xfId="0" applyFont="1" applyFill="1" applyAlignment="1">
      <alignment horizontal="center" vertical="center"/>
    </xf>
    <xf numFmtId="11" fontId="57" fillId="8" borderId="0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right" vertical="center"/>
    </xf>
    <xf numFmtId="165" fontId="36" fillId="8" borderId="0" xfId="0" applyNumberFormat="1" applyFont="1" applyFill="1" applyBorder="1" applyAlignment="1">
      <alignment horizontal="center" vertical="center" wrapText="1"/>
    </xf>
    <xf numFmtId="165" fontId="36" fillId="8" borderId="0" xfId="0" applyNumberFormat="1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horizontal="right" vertical="top"/>
    </xf>
    <xf numFmtId="165" fontId="1" fillId="8" borderId="0" xfId="0" applyNumberFormat="1" applyFont="1" applyFill="1" applyBorder="1" applyAlignment="1">
      <alignment horizontal="left" vertical="center"/>
    </xf>
    <xf numFmtId="0" fontId="59" fillId="0" borderId="0" xfId="0" applyFont="1" applyFill="1" applyBorder="1" applyAlignment="1">
      <alignment horizontal="right" vertical="center"/>
    </xf>
    <xf numFmtId="0" fontId="62" fillId="0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35" fillId="0" borderId="0" xfId="18" applyFont="1" applyFill="1" applyBorder="1" applyAlignment="1">
      <alignment horizontal="center" vertical="center"/>
    </xf>
    <xf numFmtId="0" fontId="35" fillId="0" borderId="0" xfId="13" applyFont="1" applyFill="1" applyAlignment="1">
      <alignment vertical="center"/>
    </xf>
    <xf numFmtId="0" fontId="65" fillId="0" borderId="0" xfId="9" applyFont="1" applyBorder="1" applyAlignment="1">
      <alignment vertical="center"/>
    </xf>
    <xf numFmtId="0" fontId="65" fillId="0" borderId="0" xfId="9" applyFont="1" applyAlignment="1">
      <alignment vertical="center"/>
    </xf>
    <xf numFmtId="0" fontId="65" fillId="0" borderId="0" xfId="9" applyFont="1" applyAlignment="1">
      <alignment horizontal="center" vertical="center"/>
    </xf>
    <xf numFmtId="0" fontId="66" fillId="0" borderId="0" xfId="9" applyFont="1" applyBorder="1" applyAlignment="1">
      <alignment vertical="center"/>
    </xf>
    <xf numFmtId="0" fontId="66" fillId="0" borderId="0" xfId="9" applyFont="1" applyAlignment="1">
      <alignment vertical="center"/>
    </xf>
    <xf numFmtId="0" fontId="65" fillId="0" borderId="0" xfId="9" applyFont="1" applyAlignment="1">
      <alignment horizontal="left" vertical="center"/>
    </xf>
    <xf numFmtId="0" fontId="65" fillId="0" borderId="0" xfId="9" applyFont="1" applyBorder="1" applyAlignment="1">
      <alignment horizontal="center" vertical="center"/>
    </xf>
    <xf numFmtId="0" fontId="65" fillId="0" borderId="0" xfId="4" applyFont="1" applyBorder="1" applyAlignment="1">
      <alignment vertical="center"/>
    </xf>
    <xf numFmtId="0" fontId="66" fillId="0" borderId="0" xfId="4" applyFont="1" applyBorder="1" applyAlignment="1">
      <alignment vertical="center"/>
    </xf>
    <xf numFmtId="0" fontId="67" fillId="0" borderId="0" xfId="17" applyFont="1" applyBorder="1" applyAlignment="1">
      <alignment horizontal="left" vertical="center"/>
    </xf>
    <xf numFmtId="0" fontId="66" fillId="0" borderId="0" xfId="17" applyFont="1" applyBorder="1" applyAlignment="1">
      <alignment horizontal="left" vertical="center"/>
    </xf>
    <xf numFmtId="0" fontId="66" fillId="0" borderId="0" xfId="4" applyFont="1" applyBorder="1" applyAlignment="1">
      <alignment horizontal="left" vertical="center"/>
    </xf>
    <xf numFmtId="0" fontId="66" fillId="0" borderId="0" xfId="17" applyFont="1" applyFill="1" applyBorder="1" applyAlignment="1">
      <alignment horizontal="left" vertical="center"/>
    </xf>
    <xf numFmtId="0" fontId="34" fillId="0" borderId="0" xfId="9" applyFont="1" applyAlignment="1">
      <alignment vertical="center"/>
    </xf>
    <xf numFmtId="0" fontId="34" fillId="0" borderId="0" xfId="4" applyFont="1" applyBorder="1" applyAlignment="1">
      <alignment vertical="center"/>
    </xf>
    <xf numFmtId="0" fontId="11" fillId="0" borderId="0" xfId="17" applyFont="1" applyFill="1" applyBorder="1" applyAlignment="1">
      <alignment horizontal="left" vertical="center"/>
    </xf>
    <xf numFmtId="0" fontId="34" fillId="0" borderId="9" xfId="9" applyFont="1" applyBorder="1" applyAlignment="1">
      <alignment vertical="center"/>
    </xf>
    <xf numFmtId="0" fontId="34" fillId="0" borderId="9" xfId="9" applyFont="1" applyBorder="1" applyAlignment="1">
      <alignment horizontal="center" vertical="center"/>
    </xf>
    <xf numFmtId="0" fontId="11" fillId="0" borderId="9" xfId="17" applyFont="1" applyBorder="1" applyAlignment="1">
      <alignment horizontal="left" vertical="center"/>
    </xf>
    <xf numFmtId="164" fontId="25" fillId="0" borderId="9" xfId="3" applyFont="1" applyFill="1" applyBorder="1" applyAlignment="1" applyProtection="1">
      <alignment vertical="center"/>
      <protection locked="0"/>
    </xf>
    <xf numFmtId="0" fontId="25" fillId="0" borderId="9" xfId="9" applyFont="1" applyBorder="1" applyAlignment="1">
      <alignment horizontal="left" vertical="center"/>
    </xf>
    <xf numFmtId="0" fontId="25" fillId="0" borderId="9" xfId="9" applyFont="1" applyBorder="1" applyAlignment="1">
      <alignment vertical="center"/>
    </xf>
    <xf numFmtId="0" fontId="34" fillId="0" borderId="0" xfId="4" applyFont="1" applyBorder="1" applyAlignment="1">
      <alignment horizontal="center" vertical="center"/>
    </xf>
    <xf numFmtId="0" fontId="34" fillId="0" borderId="0" xfId="17" applyFont="1" applyFill="1" applyBorder="1" applyAlignment="1">
      <alignment horizontal="left"/>
    </xf>
    <xf numFmtId="0" fontId="25" fillId="0" borderId="0" xfId="9" applyFont="1" applyAlignment="1">
      <alignment horizontal="left" vertical="center"/>
    </xf>
    <xf numFmtId="0" fontId="65" fillId="0" borderId="0" xfId="4" applyFont="1" applyBorder="1" applyAlignment="1">
      <alignment horizontal="left" vertical="center"/>
    </xf>
    <xf numFmtId="1" fontId="11" fillId="0" borderId="0" xfId="4" quotePrefix="1" applyNumberFormat="1" applyFont="1" applyBorder="1" applyAlignment="1">
      <alignment horizontal="left" vertical="center"/>
    </xf>
    <xf numFmtId="173" fontId="11" fillId="0" borderId="0" xfId="4" quotePrefix="1" applyNumberFormat="1" applyFont="1" applyBorder="1" applyAlignment="1">
      <alignment vertical="center"/>
    </xf>
    <xf numFmtId="0" fontId="34" fillId="0" borderId="0" xfId="9" applyFont="1" applyAlignment="1">
      <alignment horizontal="center" vertical="center"/>
    </xf>
    <xf numFmtId="0" fontId="68" fillId="0" borderId="0" xfId="4" applyFont="1" applyBorder="1" applyAlignment="1">
      <alignment horizontal="left" vertical="center"/>
    </xf>
    <xf numFmtId="0" fontId="34" fillId="0" borderId="0" xfId="9" applyFont="1" applyBorder="1" applyAlignment="1">
      <alignment vertical="center"/>
    </xf>
    <xf numFmtId="0" fontId="34" fillId="0" borderId="0" xfId="9" applyFont="1" applyBorder="1" applyAlignment="1">
      <alignment horizontal="center" vertical="center"/>
    </xf>
    <xf numFmtId="9" fontId="68" fillId="0" borderId="0" xfId="4" applyNumberFormat="1" applyFont="1" applyBorder="1" applyAlignment="1">
      <alignment horizontal="left" vertical="center"/>
    </xf>
    <xf numFmtId="173" fontId="11" fillId="0" borderId="0" xfId="4" applyNumberFormat="1" applyFont="1" applyBorder="1" applyAlignment="1">
      <alignment vertical="center"/>
    </xf>
    <xf numFmtId="0" fontId="11" fillId="0" borderId="0" xfId="5" applyFont="1" applyBorder="1" applyAlignment="1">
      <alignment vertical="center"/>
    </xf>
    <xf numFmtId="0" fontId="25" fillId="0" borderId="0" xfId="9" applyFont="1" applyBorder="1" applyAlignment="1">
      <alignment horizontal="center" vertical="center"/>
    </xf>
    <xf numFmtId="0" fontId="11" fillId="0" borderId="0" xfId="9" applyFont="1" applyAlignment="1">
      <alignment horizontal="left" vertical="center"/>
    </xf>
    <xf numFmtId="0" fontId="63" fillId="0" borderId="0" xfId="23" applyFont="1"/>
    <xf numFmtId="0" fontId="66" fillId="0" borderId="9" xfId="9" applyFont="1" applyBorder="1" applyAlignment="1">
      <alignment vertical="center"/>
    </xf>
    <xf numFmtId="179" fontId="66" fillId="0" borderId="0" xfId="9" applyNumberFormat="1" applyFont="1" applyAlignment="1">
      <alignment horizontal="left" vertical="center"/>
    </xf>
    <xf numFmtId="174" fontId="66" fillId="0" borderId="0" xfId="9" applyNumberFormat="1" applyFont="1" applyAlignment="1">
      <alignment vertical="center"/>
    </xf>
    <xf numFmtId="0" fontId="66" fillId="0" borderId="0" xfId="9" applyFont="1" applyBorder="1" applyAlignment="1">
      <alignment horizontal="left" vertical="center"/>
    </xf>
    <xf numFmtId="0" fontId="66" fillId="0" borderId="0" xfId="9" applyFont="1" applyAlignment="1">
      <alignment horizontal="center" vertical="center"/>
    </xf>
    <xf numFmtId="2" fontId="66" fillId="0" borderId="0" xfId="4" applyNumberFormat="1" applyFont="1" applyBorder="1" applyAlignment="1">
      <alignment vertical="center"/>
    </xf>
    <xf numFmtId="0" fontId="69" fillId="0" borderId="0" xfId="23" applyFont="1" applyFill="1" applyBorder="1" applyAlignment="1">
      <alignment vertical="center"/>
    </xf>
    <xf numFmtId="0" fontId="3" fillId="0" borderId="0" xfId="23"/>
    <xf numFmtId="0" fontId="35" fillId="0" borderId="0" xfId="23" applyFont="1" applyFill="1" applyAlignment="1">
      <alignment vertical="center"/>
    </xf>
    <xf numFmtId="0" fontId="16" fillId="0" borderId="0" xfId="23" applyFont="1" applyAlignment="1">
      <alignment vertical="center"/>
    </xf>
    <xf numFmtId="0" fontId="36" fillId="0" borderId="0" xfId="23" applyFont="1" applyAlignment="1">
      <alignment vertical="center"/>
    </xf>
    <xf numFmtId="0" fontId="17" fillId="0" borderId="0" xfId="13"/>
    <xf numFmtId="0" fontId="70" fillId="0" borderId="0" xfId="9" applyFont="1" applyAlignment="1">
      <alignment vertical="center"/>
    </xf>
    <xf numFmtId="0" fontId="34" fillId="0" borderId="0" xfId="9" applyFont="1" applyAlignment="1">
      <alignment horizontal="left" vertical="center"/>
    </xf>
    <xf numFmtId="173" fontId="16" fillId="0" borderId="0" xfId="4" quotePrefix="1" applyNumberFormat="1" applyFont="1" applyBorder="1" applyAlignment="1">
      <alignment vertical="center"/>
    </xf>
    <xf numFmtId="173" fontId="16" fillId="0" borderId="0" xfId="4" applyNumberFormat="1" applyFont="1" applyBorder="1" applyAlignment="1">
      <alignment vertical="center"/>
    </xf>
    <xf numFmtId="0" fontId="16" fillId="0" borderId="0" xfId="4" applyNumberFormat="1" applyFont="1" applyBorder="1" applyAlignment="1">
      <alignment vertical="center"/>
    </xf>
    <xf numFmtId="0" fontId="73" fillId="0" borderId="0" xfId="0" applyFont="1"/>
    <xf numFmtId="0" fontId="11" fillId="0" borderId="0" xfId="9" applyNumberFormat="1" applyFont="1" applyBorder="1" applyAlignment="1">
      <alignment vertical="center"/>
    </xf>
    <xf numFmtId="0" fontId="74" fillId="0" borderId="0" xfId="4" applyNumberFormat="1" applyFont="1" applyBorder="1" applyAlignment="1">
      <alignment horizontal="right" vertical="center"/>
    </xf>
    <xf numFmtId="0" fontId="35" fillId="0" borderId="0" xfId="0" applyFont="1"/>
    <xf numFmtId="0" fontId="34" fillId="0" borderId="0" xfId="9" applyNumberFormat="1" applyFont="1" applyAlignment="1">
      <alignment horizontal="left" vertical="center"/>
    </xf>
    <xf numFmtId="0" fontId="27" fillId="0" borderId="0" xfId="9" applyNumberFormat="1" applyFont="1" applyAlignment="1">
      <alignment vertical="center"/>
    </xf>
    <xf numFmtId="0" fontId="27" fillId="0" borderId="0" xfId="4" applyNumberFormat="1" applyFont="1" applyBorder="1" applyAlignment="1">
      <alignment vertical="center"/>
    </xf>
    <xf numFmtId="0" fontId="30" fillId="0" borderId="0" xfId="4" applyNumberFormat="1" applyFont="1" applyBorder="1" applyAlignment="1">
      <alignment horizontal="right" vertical="center"/>
    </xf>
    <xf numFmtId="0" fontId="11" fillId="0" borderId="0" xfId="0" applyFont="1" applyBorder="1" applyAlignment="1">
      <alignment vertical="center" shrinkToFit="1"/>
    </xf>
    <xf numFmtId="0" fontId="30" fillId="0" borderId="0" xfId="4" applyFont="1" applyAlignment="1">
      <alignment vertical="center"/>
    </xf>
    <xf numFmtId="0" fontId="30" fillId="0" borderId="0" xfId="0" quotePrefix="1" applyFont="1" applyBorder="1" applyAlignment="1">
      <alignment vertical="center"/>
    </xf>
    <xf numFmtId="1" fontId="11" fillId="0" borderId="0" xfId="4" applyNumberFormat="1" applyFont="1" applyBorder="1" applyAlignment="1">
      <alignment horizontal="center" vertical="center"/>
    </xf>
    <xf numFmtId="9" fontId="11" fillId="0" borderId="9" xfId="4" applyNumberFormat="1" applyFont="1" applyFill="1" applyBorder="1" applyAlignment="1" applyProtection="1">
      <alignment horizontal="center" vertical="center" shrinkToFit="1"/>
    </xf>
    <xf numFmtId="1" fontId="11" fillId="0" borderId="9" xfId="18" applyNumberFormat="1" applyFont="1" applyBorder="1" applyAlignment="1">
      <alignment horizontal="center" vertical="center"/>
    </xf>
    <xf numFmtId="9" fontId="11" fillId="0" borderId="8" xfId="4" applyNumberFormat="1" applyFont="1" applyFill="1" applyBorder="1" applyAlignment="1" applyProtection="1">
      <alignment horizontal="center" vertical="center" shrinkToFit="1"/>
    </xf>
    <xf numFmtId="1" fontId="11" fillId="0" borderId="8" xfId="18" applyNumberFormat="1" applyFont="1" applyBorder="1" applyAlignment="1">
      <alignment horizontal="center" vertical="center"/>
    </xf>
    <xf numFmtId="0" fontId="35" fillId="0" borderId="7" xfId="18" applyFont="1" applyFill="1" applyBorder="1" applyAlignment="1">
      <alignment horizontal="center" vertical="center"/>
    </xf>
    <xf numFmtId="0" fontId="35" fillId="0" borderId="8" xfId="18" applyFont="1" applyFill="1" applyBorder="1" applyAlignment="1">
      <alignment horizontal="center" vertical="center"/>
    </xf>
    <xf numFmtId="0" fontId="35" fillId="0" borderId="12" xfId="18" applyFont="1" applyFill="1" applyBorder="1" applyAlignment="1">
      <alignment horizontal="center" vertical="center"/>
    </xf>
    <xf numFmtId="0" fontId="35" fillId="0" borderId="13" xfId="18" applyFont="1" applyFill="1" applyBorder="1" applyAlignment="1">
      <alignment horizontal="center" vertical="center"/>
    </xf>
    <xf numFmtId="0" fontId="35" fillId="0" borderId="0" xfId="18" applyFont="1" applyFill="1" applyBorder="1" applyAlignment="1">
      <alignment horizontal="center" vertical="center"/>
    </xf>
    <xf numFmtId="0" fontId="35" fillId="0" borderId="14" xfId="18" applyFont="1" applyFill="1" applyBorder="1" applyAlignment="1">
      <alignment horizontal="center" vertical="center"/>
    </xf>
    <xf numFmtId="0" fontId="35" fillId="0" borderId="10" xfId="18" applyFont="1" applyFill="1" applyBorder="1" applyAlignment="1">
      <alignment horizontal="center" vertical="center"/>
    </xf>
    <xf numFmtId="0" fontId="35" fillId="0" borderId="9" xfId="18" applyFont="1" applyFill="1" applyBorder="1" applyAlignment="1">
      <alignment horizontal="center" vertical="center"/>
    </xf>
    <xf numFmtId="0" fontId="35" fillId="0" borderId="11" xfId="18" applyFont="1" applyFill="1" applyBorder="1" applyAlignment="1">
      <alignment horizontal="center" vertical="center"/>
    </xf>
    <xf numFmtId="9" fontId="11" fillId="0" borderId="5" xfId="4" applyNumberFormat="1" applyFont="1" applyFill="1" applyBorder="1" applyAlignment="1" applyProtection="1">
      <alignment horizontal="center" vertical="center" shrinkToFit="1"/>
    </xf>
    <xf numFmtId="1" fontId="11" fillId="0" borderId="5" xfId="18" applyNumberFormat="1" applyFont="1" applyBorder="1" applyAlignment="1">
      <alignment horizontal="center" vertical="center"/>
    </xf>
    <xf numFmtId="0" fontId="11" fillId="0" borderId="1" xfId="4" applyFont="1" applyFill="1" applyBorder="1" applyAlignment="1" applyProtection="1">
      <alignment horizontal="center" vertical="center" shrinkToFit="1"/>
    </xf>
    <xf numFmtId="0" fontId="11" fillId="0" borderId="7" xfId="18" applyFont="1" applyBorder="1" applyAlignment="1">
      <alignment horizontal="center" vertical="center" wrapText="1"/>
    </xf>
    <xf numFmtId="0" fontId="11" fillId="0" borderId="8" xfId="18" applyFont="1" applyBorder="1" applyAlignment="1">
      <alignment horizontal="center" vertical="center"/>
    </xf>
    <xf numFmtId="0" fontId="11" fillId="0" borderId="12" xfId="18" applyFont="1" applyBorder="1" applyAlignment="1">
      <alignment horizontal="center" vertical="center"/>
    </xf>
    <xf numFmtId="0" fontId="11" fillId="0" borderId="10" xfId="18" applyFont="1" applyBorder="1" applyAlignment="1">
      <alignment horizontal="center" vertical="center"/>
    </xf>
    <xf numFmtId="0" fontId="11" fillId="0" borderId="9" xfId="18" applyFont="1" applyBorder="1" applyAlignment="1">
      <alignment horizontal="center" vertical="center"/>
    </xf>
    <xf numFmtId="0" fontId="11" fillId="0" borderId="11" xfId="18" applyFont="1" applyBorder="1" applyAlignment="1">
      <alignment horizontal="center" vertical="center"/>
    </xf>
    <xf numFmtId="0" fontId="35" fillId="0" borderId="7" xfId="18" applyFont="1" applyFill="1" applyBorder="1" applyAlignment="1">
      <alignment horizontal="center" vertical="center" wrapText="1"/>
    </xf>
    <xf numFmtId="0" fontId="35" fillId="0" borderId="8" xfId="18" applyFont="1" applyFill="1" applyBorder="1" applyAlignment="1">
      <alignment horizontal="center" vertical="center" wrapText="1"/>
    </xf>
    <xf numFmtId="0" fontId="35" fillId="0" borderId="10" xfId="18" applyFont="1" applyFill="1" applyBorder="1" applyAlignment="1">
      <alignment horizontal="center" vertical="center" wrapText="1"/>
    </xf>
    <xf numFmtId="0" fontId="35" fillId="0" borderId="9" xfId="18" applyFont="1" applyFill="1" applyBorder="1" applyAlignment="1">
      <alignment horizontal="center" vertical="center" wrapText="1"/>
    </xf>
    <xf numFmtId="0" fontId="25" fillId="0" borderId="0" xfId="9" quotePrefix="1" applyFont="1" applyBorder="1" applyAlignment="1">
      <alignment horizontal="center" vertical="center" shrinkToFit="1"/>
    </xf>
    <xf numFmtId="0" fontId="64" fillId="0" borderId="0" xfId="9" applyFont="1" applyAlignment="1">
      <alignment horizontal="center" vertical="center"/>
    </xf>
    <xf numFmtId="0" fontId="66" fillId="0" borderId="0" xfId="4" applyFont="1" applyBorder="1" applyAlignment="1">
      <alignment horizontal="left" vertical="center"/>
    </xf>
    <xf numFmtId="0" fontId="66" fillId="0" borderId="0" xfId="4" quotePrefix="1" applyFont="1" applyBorder="1" applyAlignment="1">
      <alignment horizontal="left" vertical="center"/>
    </xf>
    <xf numFmtId="1" fontId="66" fillId="0" borderId="0" xfId="4" quotePrefix="1" applyNumberFormat="1" applyFont="1" applyBorder="1" applyAlignment="1">
      <alignment horizontal="left" vertical="center"/>
    </xf>
    <xf numFmtId="1" fontId="66" fillId="0" borderId="0" xfId="4" applyNumberFormat="1" applyFont="1" applyBorder="1" applyAlignment="1">
      <alignment horizontal="left" vertical="center"/>
    </xf>
    <xf numFmtId="178" fontId="66" fillId="0" borderId="0" xfId="4" quotePrefix="1" applyNumberFormat="1" applyFont="1" applyBorder="1" applyAlignment="1">
      <alignment horizontal="left" vertical="center"/>
    </xf>
    <xf numFmtId="178" fontId="66" fillId="0" borderId="0" xfId="4" applyNumberFormat="1" applyFont="1" applyBorder="1" applyAlignment="1">
      <alignment horizontal="left" vertical="center"/>
    </xf>
    <xf numFmtId="179" fontId="66" fillId="0" borderId="0" xfId="9" applyNumberFormat="1" applyFont="1" applyAlignment="1">
      <alignment horizontal="left" vertical="center"/>
    </xf>
    <xf numFmtId="0" fontId="66" fillId="0" borderId="0" xfId="9" applyFont="1" applyBorder="1" applyAlignment="1">
      <alignment horizontal="center" vertical="center"/>
    </xf>
    <xf numFmtId="0" fontId="66" fillId="0" borderId="0" xfId="9" applyFont="1" applyAlignment="1">
      <alignment horizontal="center" vertical="center"/>
    </xf>
    <xf numFmtId="0" fontId="11" fillId="0" borderId="1" xfId="9" applyFont="1" applyBorder="1" applyAlignment="1">
      <alignment horizontal="center" vertical="center"/>
    </xf>
    <xf numFmtId="178" fontId="11" fillId="0" borderId="1" xfId="9" applyNumberFormat="1" applyFont="1" applyBorder="1" applyAlignment="1">
      <alignment horizontal="center" vertical="center"/>
    </xf>
    <xf numFmtId="175" fontId="16" fillId="0" borderId="0" xfId="9" applyNumberFormat="1" applyFont="1" applyBorder="1" applyAlignment="1">
      <alignment horizontal="left" vertical="center"/>
    </xf>
    <xf numFmtId="0" fontId="27" fillId="0" borderId="0" xfId="9" applyFont="1" applyBorder="1" applyAlignment="1">
      <alignment horizontal="right" vertical="center"/>
    </xf>
    <xf numFmtId="0" fontId="16" fillId="0" borderId="0" xfId="9" applyFont="1" applyBorder="1" applyAlignment="1">
      <alignment horizontal="center" vertical="center"/>
    </xf>
    <xf numFmtId="0" fontId="11" fillId="0" borderId="0" xfId="9" applyFont="1" applyBorder="1" applyAlignment="1">
      <alignment horizontal="center" vertical="center"/>
    </xf>
    <xf numFmtId="0" fontId="70" fillId="0" borderId="0" xfId="9" applyFont="1" applyAlignment="1">
      <alignment horizontal="center" vertical="center"/>
    </xf>
    <xf numFmtId="0" fontId="34" fillId="0" borderId="0" xfId="9" applyFont="1" applyAlignment="1">
      <alignment horizontal="center" vertical="center"/>
    </xf>
    <xf numFmtId="0" fontId="71" fillId="0" borderId="0" xfId="9" applyFont="1" applyAlignment="1">
      <alignment horizontal="center" vertical="center"/>
    </xf>
    <xf numFmtId="0" fontId="11" fillId="0" borderId="2" xfId="9" applyFont="1" applyBorder="1" applyAlignment="1">
      <alignment horizontal="center" vertical="center"/>
    </xf>
    <xf numFmtId="0" fontId="72" fillId="0" borderId="6" xfId="9" applyFont="1" applyBorder="1" applyAlignment="1">
      <alignment horizontal="center" vertical="center"/>
    </xf>
    <xf numFmtId="0" fontId="11" fillId="0" borderId="1" xfId="13" quotePrefix="1" applyFont="1" applyFill="1" applyBorder="1" applyAlignment="1">
      <alignment horizontal="center" vertical="center"/>
    </xf>
    <xf numFmtId="0" fontId="11" fillId="0" borderId="2" xfId="13" quotePrefix="1" applyFont="1" applyFill="1" applyBorder="1" applyAlignment="1">
      <alignment horizontal="center" vertical="center"/>
    </xf>
    <xf numFmtId="0" fontId="11" fillId="0" borderId="6" xfId="13" quotePrefix="1" applyFont="1" applyFill="1" applyBorder="1" applyAlignment="1">
      <alignment horizontal="center" vertical="center"/>
    </xf>
    <xf numFmtId="0" fontId="11" fillId="0" borderId="3" xfId="13" quotePrefix="1" applyFont="1" applyFill="1" applyBorder="1" applyAlignment="1">
      <alignment horizontal="center" vertical="center"/>
    </xf>
    <xf numFmtId="0" fontId="35" fillId="8" borderId="2" xfId="13" applyFont="1" applyFill="1" applyBorder="1" applyAlignment="1">
      <alignment horizontal="center" vertical="center"/>
    </xf>
    <xf numFmtId="0" fontId="35" fillId="8" borderId="6" xfId="13" applyFont="1" applyFill="1" applyBorder="1" applyAlignment="1">
      <alignment horizontal="center" vertical="center"/>
    </xf>
    <xf numFmtId="0" fontId="35" fillId="8" borderId="3" xfId="13" applyFont="1" applyFill="1" applyBorder="1" applyAlignment="1">
      <alignment horizontal="center" vertical="center"/>
    </xf>
    <xf numFmtId="176" fontId="11" fillId="0" borderId="2" xfId="13" quotePrefix="1" applyNumberFormat="1" applyFont="1" applyFill="1" applyBorder="1" applyAlignment="1">
      <alignment horizontal="center" vertical="center"/>
    </xf>
    <xf numFmtId="176" fontId="11" fillId="0" borderId="6" xfId="13" quotePrefix="1" applyNumberFormat="1" applyFont="1" applyFill="1" applyBorder="1" applyAlignment="1">
      <alignment horizontal="center" vertical="center"/>
    </xf>
    <xf numFmtId="176" fontId="11" fillId="0" borderId="3" xfId="13" quotePrefix="1" applyNumberFormat="1" applyFont="1" applyFill="1" applyBorder="1" applyAlignment="1">
      <alignment horizontal="center" vertical="center"/>
    </xf>
    <xf numFmtId="0" fontId="34" fillId="0" borderId="2" xfId="9" applyFont="1" applyBorder="1" applyAlignment="1">
      <alignment horizontal="center" vertical="center"/>
    </xf>
    <xf numFmtId="0" fontId="34" fillId="0" borderId="6" xfId="9" applyFont="1" applyBorder="1" applyAlignment="1">
      <alignment horizontal="center" vertical="center"/>
    </xf>
    <xf numFmtId="0" fontId="34" fillId="0" borderId="3" xfId="9" applyFont="1" applyBorder="1" applyAlignment="1">
      <alignment horizontal="center" vertical="center"/>
    </xf>
    <xf numFmtId="0" fontId="34" fillId="0" borderId="1" xfId="9" applyFont="1" applyBorder="1" applyAlignment="1">
      <alignment horizontal="center" vertical="center"/>
    </xf>
    <xf numFmtId="0" fontId="11" fillId="0" borderId="1" xfId="9" applyFont="1" applyBorder="1" applyAlignment="1">
      <alignment horizontal="center" vertical="center" wrapText="1"/>
    </xf>
    <xf numFmtId="0" fontId="11" fillId="0" borderId="1" xfId="9" quotePrefix="1" applyFont="1" applyBorder="1" applyAlignment="1">
      <alignment horizontal="center" vertical="center"/>
    </xf>
    <xf numFmtId="172" fontId="11" fillId="0" borderId="7" xfId="4" applyNumberFormat="1" applyFont="1" applyBorder="1" applyAlignment="1">
      <alignment horizontal="center" vertical="center"/>
    </xf>
    <xf numFmtId="172" fontId="11" fillId="0" borderId="8" xfId="4" applyNumberFormat="1" applyFont="1" applyBorder="1" applyAlignment="1">
      <alignment horizontal="center" vertical="center"/>
    </xf>
    <xf numFmtId="172" fontId="11" fillId="0" borderId="12" xfId="4" applyNumberFormat="1" applyFont="1" applyBorder="1" applyAlignment="1">
      <alignment horizontal="center" vertical="center"/>
    </xf>
    <xf numFmtId="172" fontId="11" fillId="0" borderId="13" xfId="4" applyNumberFormat="1" applyFont="1" applyBorder="1" applyAlignment="1">
      <alignment horizontal="center" vertical="center"/>
    </xf>
    <xf numFmtId="172" fontId="11" fillId="0" borderId="0" xfId="4" applyNumberFormat="1" applyFont="1" applyBorder="1" applyAlignment="1">
      <alignment horizontal="center" vertical="center"/>
    </xf>
    <xf numFmtId="172" fontId="11" fillId="0" borderId="14" xfId="4" applyNumberFormat="1" applyFont="1" applyBorder="1" applyAlignment="1">
      <alignment horizontal="center" vertical="center"/>
    </xf>
    <xf numFmtId="172" fontId="11" fillId="0" borderId="10" xfId="4" applyNumberFormat="1" applyFont="1" applyBorder="1" applyAlignment="1">
      <alignment horizontal="center" vertical="center"/>
    </xf>
    <xf numFmtId="172" fontId="11" fillId="0" borderId="9" xfId="4" applyNumberFormat="1" applyFont="1" applyBorder="1" applyAlignment="1">
      <alignment horizontal="center" vertical="center"/>
    </xf>
    <xf numFmtId="172" fontId="11" fillId="0" borderId="11" xfId="4" applyNumberFormat="1" applyFont="1" applyBorder="1" applyAlignment="1">
      <alignment horizontal="center" vertical="center"/>
    </xf>
    <xf numFmtId="9" fontId="11" fillId="0" borderId="4" xfId="4" applyNumberFormat="1" applyFont="1" applyFill="1" applyBorder="1" applyAlignment="1" applyProtection="1">
      <alignment horizontal="center" vertical="center" shrinkToFit="1"/>
    </xf>
    <xf numFmtId="1" fontId="11" fillId="0" borderId="4" xfId="18" applyNumberFormat="1" applyFont="1" applyBorder="1" applyAlignment="1">
      <alignment horizontal="center" vertical="center"/>
    </xf>
    <xf numFmtId="0" fontId="11" fillId="0" borderId="7" xfId="4" applyNumberFormat="1" applyFont="1" applyBorder="1" applyAlignment="1">
      <alignment horizontal="center" vertical="center"/>
    </xf>
    <xf numFmtId="0" fontId="11" fillId="0" borderId="8" xfId="4" applyNumberFormat="1" applyFont="1" applyBorder="1" applyAlignment="1">
      <alignment horizontal="center" vertical="center"/>
    </xf>
    <xf numFmtId="0" fontId="11" fillId="0" borderId="12" xfId="4" applyNumberFormat="1" applyFont="1" applyBorder="1" applyAlignment="1">
      <alignment horizontal="center" vertical="center"/>
    </xf>
    <xf numFmtId="0" fontId="35" fillId="0" borderId="12" xfId="18" applyFont="1" applyFill="1" applyBorder="1" applyAlignment="1">
      <alignment horizontal="center" vertical="center" wrapText="1"/>
    </xf>
    <xf numFmtId="0" fontId="35" fillId="0" borderId="15" xfId="18" applyFont="1" applyFill="1" applyBorder="1" applyAlignment="1">
      <alignment horizontal="center" vertical="center"/>
    </xf>
    <xf numFmtId="0" fontId="35" fillId="0" borderId="5" xfId="18" applyFont="1" applyFill="1" applyBorder="1" applyAlignment="1">
      <alignment horizontal="center" vertical="center"/>
    </xf>
    <xf numFmtId="0" fontId="11" fillId="0" borderId="0" xfId="0" quotePrefix="1" applyFont="1" applyBorder="1" applyAlignment="1">
      <alignment horizontal="center" vertical="center"/>
    </xf>
    <xf numFmtId="0" fontId="11" fillId="0" borderId="13" xfId="4" applyNumberFormat="1" applyFont="1" applyBorder="1" applyAlignment="1">
      <alignment horizontal="center" vertical="center"/>
    </xf>
    <xf numFmtId="0" fontId="11" fillId="0" borderId="0" xfId="4" applyNumberFormat="1" applyFont="1" applyBorder="1" applyAlignment="1">
      <alignment horizontal="center" vertical="center"/>
    </xf>
    <xf numFmtId="0" fontId="11" fillId="0" borderId="14" xfId="4" applyNumberFormat="1" applyFont="1" applyBorder="1" applyAlignment="1">
      <alignment horizontal="center" vertical="center"/>
    </xf>
    <xf numFmtId="0" fontId="11" fillId="0" borderId="10" xfId="4" applyNumberFormat="1" applyFont="1" applyBorder="1" applyAlignment="1">
      <alignment horizontal="center" vertical="center"/>
    </xf>
    <xf numFmtId="0" fontId="11" fillId="0" borderId="9" xfId="4" applyNumberFormat="1" applyFont="1" applyBorder="1" applyAlignment="1">
      <alignment horizontal="center" vertical="center"/>
    </xf>
    <xf numFmtId="0" fontId="11" fillId="0" borderId="11" xfId="4" applyNumberFormat="1" applyFont="1" applyBorder="1" applyAlignment="1">
      <alignment horizontal="center" vertical="center"/>
    </xf>
    <xf numFmtId="0" fontId="70" fillId="0" borderId="0" xfId="4" applyNumberFormat="1" applyFont="1" applyBorder="1" applyAlignment="1">
      <alignment horizontal="center" vertical="center"/>
    </xf>
    <xf numFmtId="0" fontId="11" fillId="0" borderId="7" xfId="4" applyNumberFormat="1" applyFont="1" applyBorder="1" applyAlignment="1">
      <alignment horizontal="center" vertical="center" wrapText="1"/>
    </xf>
    <xf numFmtId="0" fontId="11" fillId="0" borderId="8" xfId="4" applyNumberFormat="1" applyFont="1" applyBorder="1" applyAlignment="1">
      <alignment horizontal="center" vertical="center" wrapText="1"/>
    </xf>
    <xf numFmtId="0" fontId="11" fillId="0" borderId="12" xfId="4" applyNumberFormat="1" applyFont="1" applyBorder="1" applyAlignment="1">
      <alignment horizontal="center" vertical="center" wrapText="1"/>
    </xf>
    <xf numFmtId="0" fontId="11" fillId="0" borderId="10" xfId="4" applyNumberFormat="1" applyFont="1" applyBorder="1" applyAlignment="1">
      <alignment horizontal="center" vertical="center" wrapText="1"/>
    </xf>
    <xf numFmtId="0" fontId="11" fillId="0" borderId="9" xfId="4" applyNumberFormat="1" applyFont="1" applyBorder="1" applyAlignment="1">
      <alignment horizontal="center" vertical="center" wrapText="1"/>
    </xf>
    <xf numFmtId="0" fontId="11" fillId="0" borderId="11" xfId="4" applyNumberFormat="1" applyFont="1" applyBorder="1" applyAlignment="1">
      <alignment horizontal="center" vertical="center" wrapText="1"/>
    </xf>
    <xf numFmtId="0" fontId="11" fillId="0" borderId="9" xfId="4" applyNumberFormat="1" applyFont="1" applyBorder="1" applyAlignment="1">
      <alignment horizontal="right" vertical="center"/>
    </xf>
    <xf numFmtId="1" fontId="11" fillId="0" borderId="0" xfId="4" applyNumberFormat="1" applyFont="1" applyBorder="1" applyAlignment="1">
      <alignment horizontal="center" vertical="center"/>
    </xf>
    <xf numFmtId="167" fontId="11" fillId="0" borderId="0" xfId="4" applyNumberFormat="1" applyFont="1" applyBorder="1" applyAlignment="1">
      <alignment horizontal="center" vertical="center"/>
    </xf>
    <xf numFmtId="0" fontId="4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12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7" xfId="2" applyFont="1" applyFill="1" applyBorder="1" applyAlignment="1">
      <alignment horizontal="center" vertical="center"/>
    </xf>
    <xf numFmtId="0" fontId="6" fillId="3" borderId="12" xfId="2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1" fontId="6" fillId="8" borderId="2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8" fillId="8" borderId="0" xfId="0" applyFont="1" applyFill="1" applyBorder="1" applyAlignment="1">
      <alignment horizontal="center" vertical="center"/>
    </xf>
    <xf numFmtId="171" fontId="20" fillId="10" borderId="2" xfId="1" applyNumberFormat="1" applyFont="1" applyFill="1" applyBorder="1" applyAlignment="1" applyProtection="1">
      <alignment horizontal="center" vertical="center"/>
      <protection locked="0"/>
    </xf>
    <xf numFmtId="171" fontId="20" fillId="10" borderId="6" xfId="1" applyNumberFormat="1" applyFont="1" applyFill="1" applyBorder="1" applyAlignment="1" applyProtection="1">
      <alignment horizontal="center" vertical="center"/>
      <protection locked="0"/>
    </xf>
    <xf numFmtId="171" fontId="20" fillId="10" borderId="3" xfId="1" applyNumberFormat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0" fontId="6" fillId="10" borderId="2" xfId="1" applyFont="1" applyFill="1" applyBorder="1" applyAlignment="1" applyProtection="1">
      <alignment horizontal="center" vertical="center"/>
      <protection locked="0"/>
    </xf>
    <xf numFmtId="0" fontId="6" fillId="10" borderId="6" xfId="1" applyFont="1" applyFill="1" applyBorder="1" applyAlignment="1" applyProtection="1">
      <alignment horizontal="center" vertical="center"/>
      <protection locked="0"/>
    </xf>
    <xf numFmtId="0" fontId="6" fillId="10" borderId="3" xfId="1" applyFont="1" applyFill="1" applyBorder="1" applyAlignment="1" applyProtection="1">
      <alignment horizontal="center" vertical="center"/>
      <protection locked="0"/>
    </xf>
    <xf numFmtId="171" fontId="46" fillId="10" borderId="2" xfId="1" applyNumberFormat="1" applyFont="1" applyFill="1" applyBorder="1" applyAlignment="1" applyProtection="1">
      <alignment horizontal="center" vertical="center"/>
      <protection locked="0"/>
    </xf>
    <xf numFmtId="171" fontId="46" fillId="10" borderId="6" xfId="1" applyNumberFormat="1" applyFont="1" applyFill="1" applyBorder="1" applyAlignment="1" applyProtection="1">
      <alignment horizontal="center" vertical="center"/>
      <protection locked="0"/>
    </xf>
    <xf numFmtId="171" fontId="46" fillId="10" borderId="3" xfId="1" applyNumberFormat="1" applyFont="1" applyFill="1" applyBorder="1" applyAlignment="1" applyProtection="1">
      <alignment horizontal="center" vertical="center"/>
      <protection locked="0"/>
    </xf>
    <xf numFmtId="0" fontId="18" fillId="11" borderId="2" xfId="1" applyFont="1" applyFill="1" applyBorder="1" applyAlignment="1" applyProtection="1">
      <alignment horizontal="center" vertical="center"/>
      <protection locked="0"/>
    </xf>
    <xf numFmtId="0" fontId="18" fillId="11" borderId="6" xfId="1" applyFont="1" applyFill="1" applyBorder="1" applyAlignment="1" applyProtection="1">
      <alignment horizontal="center" vertical="center"/>
      <protection locked="0"/>
    </xf>
    <xf numFmtId="0" fontId="18" fillId="11" borderId="3" xfId="1" applyFont="1" applyFill="1" applyBorder="1" applyAlignment="1" applyProtection="1">
      <alignment horizontal="center" vertical="center"/>
      <protection locked="0"/>
    </xf>
    <xf numFmtId="0" fontId="45" fillId="9" borderId="2" xfId="1" applyFont="1" applyFill="1" applyBorder="1" applyAlignment="1" applyProtection="1">
      <alignment horizontal="center" vertical="center"/>
      <protection locked="0"/>
    </xf>
    <xf numFmtId="0" fontId="45" fillId="9" borderId="6" xfId="1" applyFont="1" applyFill="1" applyBorder="1" applyAlignment="1" applyProtection="1">
      <alignment horizontal="center" vertical="center"/>
      <protection locked="0"/>
    </xf>
    <xf numFmtId="0" fontId="45" fillId="9" borderId="3" xfId="1" applyFont="1" applyFill="1" applyBorder="1" applyAlignment="1" applyProtection="1">
      <alignment horizontal="center" vertical="center"/>
      <protection locked="0"/>
    </xf>
    <xf numFmtId="0" fontId="19" fillId="9" borderId="2" xfId="1" applyFont="1" applyFill="1" applyBorder="1" applyAlignment="1" applyProtection="1">
      <alignment horizontal="center" vertical="center"/>
      <protection locked="0"/>
    </xf>
    <xf numFmtId="0" fontId="19" fillId="9" borderId="6" xfId="1" applyFont="1" applyFill="1" applyBorder="1" applyAlignment="1" applyProtection="1">
      <alignment horizontal="center" vertical="center"/>
      <protection locked="0"/>
    </xf>
    <xf numFmtId="0" fontId="19" fillId="9" borderId="3" xfId="1" applyFont="1" applyFill="1" applyBorder="1" applyAlignment="1" applyProtection="1">
      <alignment horizontal="center" vertical="center"/>
      <protection locked="0"/>
    </xf>
    <xf numFmtId="0" fontId="75" fillId="13" borderId="0" xfId="18" applyFont="1" applyFill="1" applyBorder="1" applyAlignment="1">
      <alignment horizontal="center" vertical="center"/>
    </xf>
    <xf numFmtId="0" fontId="76" fillId="0" borderId="0" xfId="18" applyFont="1" applyFill="1" applyAlignment="1"/>
    <xf numFmtId="0" fontId="76" fillId="0" borderId="0" xfId="18" applyFont="1" applyFill="1" applyAlignment="1">
      <alignment vertical="center"/>
    </xf>
    <xf numFmtId="0" fontId="76" fillId="0" borderId="9" xfId="18" applyFont="1" applyFill="1" applyBorder="1" applyAlignment="1">
      <alignment horizontal="center"/>
    </xf>
    <xf numFmtId="0" fontId="76" fillId="0" borderId="0" xfId="18" applyFont="1" applyFill="1" applyBorder="1" applyAlignment="1"/>
    <xf numFmtId="0" fontId="76" fillId="0" borderId="9" xfId="18" applyFont="1" applyFill="1" applyBorder="1" applyAlignment="1">
      <alignment horizontal="center"/>
    </xf>
    <xf numFmtId="0" fontId="76" fillId="0" borderId="0" xfId="18" applyFont="1" applyFill="1" applyBorder="1" applyAlignment="1">
      <alignment horizontal="center"/>
    </xf>
    <xf numFmtId="178" fontId="76" fillId="0" borderId="6" xfId="18" applyNumberFormat="1" applyFont="1" applyFill="1" applyBorder="1" applyAlignment="1">
      <alignment horizontal="center"/>
    </xf>
    <xf numFmtId="174" fontId="76" fillId="0" borderId="0" xfId="18" applyNumberFormat="1" applyFont="1" applyFill="1" applyBorder="1" applyAlignment="1"/>
    <xf numFmtId="178" fontId="76" fillId="0" borderId="9" xfId="18" applyNumberFormat="1" applyFont="1" applyFill="1" applyBorder="1" applyAlignment="1">
      <alignment horizontal="left"/>
    </xf>
    <xf numFmtId="178" fontId="76" fillId="0" borderId="0" xfId="18" applyNumberFormat="1" applyFont="1" applyFill="1" applyBorder="1" applyAlignment="1"/>
    <xf numFmtId="0" fontId="76" fillId="14" borderId="0" xfId="18" applyFont="1" applyFill="1" applyBorder="1" applyAlignment="1">
      <alignment horizontal="center" vertical="center"/>
    </xf>
    <xf numFmtId="0" fontId="76" fillId="0" borderId="9" xfId="18" applyFont="1" applyFill="1" applyBorder="1" applyAlignment="1"/>
    <xf numFmtId="0" fontId="77" fillId="0" borderId="0" xfId="18" applyFont="1" applyFill="1" applyAlignment="1">
      <alignment horizontal="center"/>
    </xf>
    <xf numFmtId="0" fontId="76" fillId="0" borderId="0" xfId="18" applyFont="1" applyFill="1" applyAlignment="1">
      <alignment horizontal="left"/>
    </xf>
    <xf numFmtId="165" fontId="79" fillId="8" borderId="0" xfId="0" applyNumberFormat="1" applyFont="1" applyFill="1" applyBorder="1" applyAlignment="1">
      <alignment vertical="center"/>
    </xf>
    <xf numFmtId="0" fontId="80" fillId="18" borderId="0" xfId="18" applyFont="1" applyFill="1" applyBorder="1" applyAlignment="1">
      <alignment horizontal="center" vertical="center"/>
    </xf>
    <xf numFmtId="0" fontId="76" fillId="0" borderId="0" xfId="0" applyFont="1" applyFill="1" applyBorder="1" applyAlignment="1">
      <alignment horizontal="left"/>
    </xf>
    <xf numFmtId="0" fontId="76" fillId="0" borderId="0" xfId="0" applyFont="1" applyFill="1" applyAlignment="1">
      <alignment horizontal="left"/>
    </xf>
    <xf numFmtId="0" fontId="76" fillId="0" borderId="9" xfId="0" applyFont="1" applyFill="1" applyBorder="1" applyAlignment="1">
      <alignment horizontal="left"/>
    </xf>
    <xf numFmtId="165" fontId="79" fillId="8" borderId="0" xfId="0" applyNumberFormat="1" applyFont="1" applyFill="1" applyBorder="1" applyAlignment="1">
      <alignment horizontal="left"/>
    </xf>
    <xf numFmtId="0" fontId="76" fillId="0" borderId="6" xfId="0" applyFont="1" applyFill="1" applyBorder="1" applyAlignment="1">
      <alignment horizontal="left"/>
    </xf>
    <xf numFmtId="0" fontId="76" fillId="0" borderId="8" xfId="0" applyFont="1" applyFill="1" applyBorder="1" applyAlignment="1">
      <alignment horizontal="left"/>
    </xf>
    <xf numFmtId="0" fontId="76" fillId="0" borderId="8" xfId="0" applyFont="1" applyFill="1" applyBorder="1" applyAlignment="1"/>
    <xf numFmtId="0" fontId="76" fillId="0" borderId="0" xfId="0" applyFont="1" applyFill="1" applyBorder="1" applyAlignment="1"/>
    <xf numFmtId="0" fontId="76" fillId="0" borderId="0" xfId="0" applyFont="1" applyFill="1" applyBorder="1" applyAlignment="1">
      <alignment horizontal="center"/>
    </xf>
    <xf numFmtId="0" fontId="76" fillId="0" borderId="9" xfId="0" applyFont="1" applyFill="1" applyBorder="1" applyAlignment="1">
      <alignment horizontal="center"/>
    </xf>
    <xf numFmtId="0" fontId="76" fillId="0" borderId="0" xfId="0" applyFont="1" applyFill="1" applyBorder="1" applyAlignment="1">
      <alignment horizontal="center"/>
    </xf>
    <xf numFmtId="0" fontId="76" fillId="0" borderId="0" xfId="0" applyFont="1" applyFill="1" applyAlignment="1"/>
    <xf numFmtId="0" fontId="76" fillId="0" borderId="0" xfId="0" applyFont="1" applyFill="1" applyAlignment="1">
      <alignment vertical="center"/>
    </xf>
    <xf numFmtId="0" fontId="79" fillId="0" borderId="0" xfId="0" applyFont="1" applyBorder="1" applyAlignment="1">
      <alignment horizontal="center"/>
    </xf>
    <xf numFmtId="0" fontId="76" fillId="0" borderId="9" xfId="0" applyFont="1" applyFill="1" applyBorder="1" applyAlignment="1"/>
    <xf numFmtId="0" fontId="76" fillId="0" borderId="0" xfId="0" applyFont="1" applyFill="1" applyBorder="1" applyAlignment="1">
      <alignment horizontal="right" vertical="center"/>
    </xf>
    <xf numFmtId="0" fontId="76" fillId="0" borderId="0" xfId="0" applyFont="1" applyFill="1" applyBorder="1" applyAlignment="1">
      <alignment horizontal="left" vertical="center"/>
    </xf>
    <xf numFmtId="0" fontId="76" fillId="0" borderId="0" xfId="0" applyFont="1" applyFill="1" applyBorder="1" applyAlignment="1">
      <alignment horizontal="center" vertical="center"/>
    </xf>
    <xf numFmtId="0" fontId="76" fillId="0" borderId="0" xfId="0" applyFont="1" applyFill="1" applyBorder="1" applyAlignment="1">
      <alignment vertical="center"/>
    </xf>
    <xf numFmtId="0" fontId="79" fillId="0" borderId="0" xfId="0" applyFont="1" applyBorder="1" applyAlignment="1">
      <alignment vertical="center"/>
    </xf>
    <xf numFmtId="0" fontId="79" fillId="0" borderId="9" xfId="0" applyFont="1" applyBorder="1" applyAlignment="1">
      <alignment horizontal="center" vertical="center"/>
    </xf>
    <xf numFmtId="0" fontId="76" fillId="0" borderId="9" xfId="0" applyFont="1" applyFill="1" applyBorder="1" applyAlignment="1">
      <alignment horizontal="center" vertical="center"/>
    </xf>
    <xf numFmtId="0" fontId="76" fillId="0" borderId="0" xfId="0" applyFont="1" applyFill="1" applyAlignment="1">
      <alignment horizontal="left" vertical="center"/>
    </xf>
    <xf numFmtId="0" fontId="76" fillId="0" borderId="0" xfId="18" applyFont="1" applyFill="1" applyAlignment="1">
      <alignment horizontal="left" vertical="center"/>
    </xf>
    <xf numFmtId="0" fontId="76" fillId="0" borderId="0" xfId="18" applyFont="1" applyFill="1" applyBorder="1" applyAlignment="1">
      <alignment horizontal="center" vertical="center"/>
    </xf>
    <xf numFmtId="0" fontId="76" fillId="0" borderId="0" xfId="18" applyFont="1" applyFill="1" applyAlignment="1">
      <alignment horizontal="right" vertical="center"/>
    </xf>
    <xf numFmtId="0" fontId="76" fillId="0" borderId="0" xfId="18" applyFont="1" applyFill="1" applyBorder="1" applyAlignment="1">
      <alignment horizontal="right" vertical="center"/>
    </xf>
    <xf numFmtId="0" fontId="76" fillId="0" borderId="0" xfId="18" applyFont="1" applyFill="1" applyBorder="1" applyAlignment="1">
      <alignment vertical="center"/>
    </xf>
    <xf numFmtId="0" fontId="76" fillId="0" borderId="0" xfId="18" applyFont="1" applyFill="1" applyAlignment="1">
      <alignment horizontal="center" vertical="center"/>
    </xf>
    <xf numFmtId="0" fontId="79" fillId="0" borderId="0" xfId="4" applyNumberFormat="1" applyFont="1" applyBorder="1" applyAlignment="1">
      <alignment vertical="center"/>
    </xf>
    <xf numFmtId="0" fontId="79" fillId="0" borderId="0" xfId="4" applyNumberFormat="1" applyFont="1" applyBorder="1" applyAlignment="1">
      <alignment horizontal="left" vertical="center"/>
    </xf>
    <xf numFmtId="0" fontId="79" fillId="0" borderId="1" xfId="4" applyFont="1" applyFill="1" applyBorder="1" applyAlignment="1" applyProtection="1">
      <alignment horizontal="center" vertical="center" shrinkToFit="1"/>
    </xf>
    <xf numFmtId="9" fontId="79" fillId="0" borderId="1" xfId="4" applyNumberFormat="1" applyFont="1" applyFill="1" applyBorder="1" applyAlignment="1" applyProtection="1">
      <alignment horizontal="center" vertical="center" shrinkToFit="1"/>
    </xf>
    <xf numFmtId="1" fontId="79" fillId="0" borderId="1" xfId="18" applyNumberFormat="1" applyFont="1" applyBorder="1" applyAlignment="1">
      <alignment horizontal="center" vertical="center"/>
    </xf>
    <xf numFmtId="9" fontId="79" fillId="0" borderId="5" xfId="4" applyNumberFormat="1" applyFont="1" applyFill="1" applyBorder="1" applyAlignment="1" applyProtection="1">
      <alignment horizontal="center" vertical="center" shrinkToFit="1"/>
    </xf>
    <xf numFmtId="1" fontId="79" fillId="0" borderId="5" xfId="18" applyNumberFormat="1" applyFont="1" applyBorder="1" applyAlignment="1">
      <alignment horizontal="center" vertical="center"/>
    </xf>
    <xf numFmtId="0" fontId="81" fillId="0" borderId="0" xfId="0" applyFont="1"/>
    <xf numFmtId="0" fontId="82" fillId="0" borderId="0" xfId="18" applyFont="1" applyFill="1" applyAlignment="1">
      <alignment vertical="top"/>
    </xf>
    <xf numFmtId="0" fontId="76" fillId="0" borderId="9" xfId="18" applyFont="1" applyFill="1" applyBorder="1" applyAlignment="1">
      <alignment horizontal="right" vertical="center"/>
    </xf>
    <xf numFmtId="0" fontId="76" fillId="0" borderId="9" xfId="18" applyFont="1" applyFill="1" applyBorder="1" applyAlignment="1">
      <alignment horizontal="left" vertical="center"/>
    </xf>
    <xf numFmtId="0" fontId="79" fillId="0" borderId="7" xfId="18" applyFont="1" applyBorder="1" applyAlignment="1">
      <alignment horizontal="center" vertical="center" wrapText="1"/>
    </xf>
    <xf numFmtId="0" fontId="79" fillId="0" borderId="8" xfId="18" applyFont="1" applyBorder="1" applyAlignment="1">
      <alignment horizontal="center" vertical="center"/>
    </xf>
    <xf numFmtId="0" fontId="79" fillId="0" borderId="12" xfId="18" applyFont="1" applyBorder="1" applyAlignment="1">
      <alignment horizontal="center" vertical="center"/>
    </xf>
    <xf numFmtId="0" fontId="76" fillId="0" borderId="7" xfId="18" applyFont="1" applyFill="1" applyBorder="1" applyAlignment="1">
      <alignment horizontal="center" vertical="center" wrapText="1"/>
    </xf>
    <xf numFmtId="0" fontId="76" fillId="0" borderId="8" xfId="18" applyFont="1" applyFill="1" applyBorder="1" applyAlignment="1">
      <alignment horizontal="center" vertical="center" wrapText="1"/>
    </xf>
    <xf numFmtId="0" fontId="76" fillId="0" borderId="1" xfId="18" applyFont="1" applyFill="1" applyBorder="1" applyAlignment="1">
      <alignment horizontal="center" vertical="center"/>
    </xf>
    <xf numFmtId="0" fontId="79" fillId="0" borderId="10" xfId="18" applyFont="1" applyBorder="1" applyAlignment="1">
      <alignment horizontal="center" vertical="center"/>
    </xf>
    <xf numFmtId="0" fontId="79" fillId="0" borderId="9" xfId="18" applyFont="1" applyBorder="1" applyAlignment="1">
      <alignment horizontal="center" vertical="center"/>
    </xf>
    <xf numFmtId="0" fontId="79" fillId="0" borderId="11" xfId="18" applyFont="1" applyBorder="1" applyAlignment="1">
      <alignment horizontal="center" vertical="center"/>
    </xf>
    <xf numFmtId="0" fontId="76" fillId="0" borderId="10" xfId="18" applyFont="1" applyFill="1" applyBorder="1" applyAlignment="1">
      <alignment horizontal="center" vertical="center" wrapText="1"/>
    </xf>
    <xf numFmtId="0" fontId="76" fillId="0" borderId="9" xfId="18" applyFont="1" applyFill="1" applyBorder="1" applyAlignment="1">
      <alignment horizontal="center" vertical="center" wrapText="1"/>
    </xf>
    <xf numFmtId="0" fontId="76" fillId="0" borderId="7" xfId="18" applyFont="1" applyFill="1" applyBorder="1" applyAlignment="1">
      <alignment horizontal="center" vertical="center"/>
    </xf>
    <xf numFmtId="0" fontId="76" fillId="0" borderId="8" xfId="18" applyFont="1" applyFill="1" applyBorder="1" applyAlignment="1">
      <alignment horizontal="center" vertical="center"/>
    </xf>
    <xf numFmtId="0" fontId="76" fillId="0" borderId="12" xfId="18" applyFont="1" applyFill="1" applyBorder="1" applyAlignment="1">
      <alignment horizontal="center" vertical="center"/>
    </xf>
    <xf numFmtId="167" fontId="76" fillId="0" borderId="1" xfId="18" applyNumberFormat="1" applyFont="1" applyFill="1" applyBorder="1" applyAlignment="1">
      <alignment horizontal="center" vertical="center"/>
    </xf>
    <xf numFmtId="167" fontId="82" fillId="0" borderId="7" xfId="18" applyNumberFormat="1" applyFont="1" applyFill="1" applyBorder="1" applyAlignment="1">
      <alignment horizontal="center" vertical="center"/>
    </xf>
    <xf numFmtId="167" fontId="82" fillId="0" borderId="8" xfId="18" applyNumberFormat="1" applyFont="1" applyFill="1" applyBorder="1" applyAlignment="1">
      <alignment horizontal="center" vertical="center"/>
    </xf>
    <xf numFmtId="167" fontId="82" fillId="0" borderId="12" xfId="18" applyNumberFormat="1" applyFont="1" applyFill="1" applyBorder="1" applyAlignment="1">
      <alignment horizontal="center" vertical="center"/>
    </xf>
    <xf numFmtId="166" fontId="76" fillId="0" borderId="1" xfId="18" applyNumberFormat="1" applyFont="1" applyFill="1" applyBorder="1" applyAlignment="1">
      <alignment horizontal="center" vertical="center"/>
    </xf>
    <xf numFmtId="0" fontId="76" fillId="0" borderId="13" xfId="18" applyFont="1" applyFill="1" applyBorder="1" applyAlignment="1">
      <alignment horizontal="center" vertical="center"/>
    </xf>
    <xf numFmtId="0" fontId="76" fillId="0" borderId="0" xfId="18" applyFont="1" applyFill="1" applyBorder="1" applyAlignment="1">
      <alignment horizontal="center" vertical="center"/>
    </xf>
    <xf numFmtId="0" fontId="76" fillId="0" borderId="14" xfId="18" applyFont="1" applyFill="1" applyBorder="1" applyAlignment="1">
      <alignment horizontal="center" vertical="center"/>
    </xf>
    <xf numFmtId="0" fontId="76" fillId="0" borderId="10" xfId="18" applyFont="1" applyFill="1" applyBorder="1" applyAlignment="1">
      <alignment horizontal="center" vertical="center"/>
    </xf>
    <xf numFmtId="0" fontId="76" fillId="0" borderId="9" xfId="18" applyFont="1" applyFill="1" applyBorder="1" applyAlignment="1">
      <alignment horizontal="center" vertical="center"/>
    </xf>
    <xf numFmtId="0" fontId="76" fillId="0" borderId="11" xfId="18" applyFont="1" applyFill="1" applyBorder="1" applyAlignment="1">
      <alignment horizontal="center" vertical="center"/>
    </xf>
    <xf numFmtId="167" fontId="82" fillId="0" borderId="2" xfId="18" applyNumberFormat="1" applyFont="1" applyFill="1" applyBorder="1" applyAlignment="1">
      <alignment horizontal="center" vertical="center"/>
    </xf>
    <xf numFmtId="167" fontId="82" fillId="0" borderId="6" xfId="18" applyNumberFormat="1" applyFont="1" applyFill="1" applyBorder="1" applyAlignment="1">
      <alignment horizontal="center" vertical="center"/>
    </xf>
    <xf numFmtId="167" fontId="82" fillId="0" borderId="3" xfId="18" applyNumberFormat="1" applyFont="1" applyFill="1" applyBorder="1" applyAlignment="1">
      <alignment horizontal="center" vertical="center"/>
    </xf>
    <xf numFmtId="172" fontId="76" fillId="8" borderId="0" xfId="18" applyNumberFormat="1" applyFont="1" applyFill="1" applyBorder="1" applyAlignment="1">
      <alignment vertical="center"/>
    </xf>
    <xf numFmtId="0" fontId="76" fillId="0" borderId="0" xfId="18" applyNumberFormat="1" applyFont="1" applyFill="1" applyBorder="1" applyAlignment="1">
      <alignment vertical="center"/>
    </xf>
    <xf numFmtId="0" fontId="76" fillId="0" borderId="9" xfId="18" applyNumberFormat="1" applyFont="1" applyFill="1" applyBorder="1" applyAlignment="1">
      <alignment horizontal="left"/>
    </xf>
    <xf numFmtId="0" fontId="83" fillId="0" borderId="0" xfId="9" applyFont="1" applyBorder="1" applyAlignment="1">
      <alignment vertical="center"/>
    </xf>
    <xf numFmtId="0" fontId="83" fillId="0" borderId="0" xfId="0" applyFont="1" applyAlignment="1">
      <alignment vertical="center"/>
    </xf>
    <xf numFmtId="0" fontId="84" fillId="0" borderId="0" xfId="0" applyFont="1"/>
    <xf numFmtId="0" fontId="76" fillId="0" borderId="0" xfId="13" applyFont="1" applyFill="1" applyAlignment="1">
      <alignment vertical="center"/>
    </xf>
    <xf numFmtId="0" fontId="85" fillId="0" borderId="0" xfId="0" applyFont="1"/>
    <xf numFmtId="0" fontId="86" fillId="0" borderId="0" xfId="18" applyFont="1" applyFill="1" applyBorder="1" applyAlignment="1">
      <alignment horizontal="left" vertical="center"/>
    </xf>
    <xf numFmtId="0" fontId="86" fillId="0" borderId="0" xfId="18" applyFont="1" applyFill="1" applyBorder="1" applyAlignment="1">
      <alignment vertical="center"/>
    </xf>
    <xf numFmtId="0" fontId="86" fillId="0" borderId="0" xfId="18" applyFont="1" applyFill="1" applyBorder="1" applyAlignment="1">
      <alignment horizontal="right" vertical="center"/>
    </xf>
    <xf numFmtId="0" fontId="76" fillId="0" borderId="0" xfId="18" applyFont="1" applyFill="1" applyBorder="1" applyAlignment="1">
      <alignment horizontal="left" vertical="center"/>
    </xf>
    <xf numFmtId="0" fontId="86" fillId="0" borderId="0" xfId="18" applyFont="1" applyFill="1" applyBorder="1" applyAlignment="1">
      <alignment horizontal="center" vertical="center"/>
    </xf>
  </cellXfs>
  <cellStyles count="26">
    <cellStyle name="Comma 2" xfId="3"/>
    <cellStyle name="Normal" xfId="0" builtinId="0"/>
    <cellStyle name="Normal - Style1" xfId="23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24"/>
    <cellStyle name="Normal 4" xfId="9"/>
    <cellStyle name="Normal 4 2" xfId="10"/>
    <cellStyle name="Normal 4 7" xfId="11"/>
    <cellStyle name="Normal 5" xfId="25"/>
    <cellStyle name="Normal 5 2" xfId="20"/>
    <cellStyle name="Normal 6" xfId="12"/>
    <cellStyle name="Normal 6 2" xfId="13"/>
    <cellStyle name="Normal 7" xfId="14"/>
    <cellStyle name="Normal 7 2" xfId="15"/>
    <cellStyle name="Normal 8" xfId="21"/>
    <cellStyle name="Normal_Uncertainty Budget" xfId="1"/>
    <cellStyle name="Normal_Uncertainty Budget_Book1" xfId="22"/>
    <cellStyle name="ปกติ 2" xfId="16"/>
    <cellStyle name="ปกติ 2 2" xfId="17"/>
    <cellStyle name="ปกติ 3" xfId="18"/>
    <cellStyle name="ปกติ_Cert.(ตัวอย่าง DMM)" xfId="19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3</xdr:row>
          <xdr:rowOff>28575</xdr:rowOff>
        </xdr:from>
        <xdr:to>
          <xdr:col>17</xdr:col>
          <xdr:colOff>0</xdr:colOff>
          <xdr:row>4</xdr:row>
          <xdr:rowOff>57150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0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</xdr:row>
          <xdr:rowOff>104775</xdr:rowOff>
        </xdr:from>
        <xdr:to>
          <xdr:col>7</xdr:col>
          <xdr:colOff>0</xdr:colOff>
          <xdr:row>8</xdr:row>
          <xdr:rowOff>47625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0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7</xdr:row>
          <xdr:rowOff>104775</xdr:rowOff>
        </xdr:from>
        <xdr:to>
          <xdr:col>11</xdr:col>
          <xdr:colOff>0</xdr:colOff>
          <xdr:row>8</xdr:row>
          <xdr:rowOff>47625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0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2</xdr:col>
      <xdr:colOff>0</xdr:colOff>
      <xdr:row>74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4191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74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4191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74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4191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74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4191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74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4191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74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4191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74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4191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74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4191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74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4191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74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4191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74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4191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74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4191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74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4191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74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4191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74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4191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74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4191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74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4191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74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4191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74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4191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74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4191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74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4191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74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4191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74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4191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74</xdr:row>
      <xdr:rowOff>0</xdr:rowOff>
    </xdr:from>
    <xdr:ext cx="18531" cy="548483"/>
    <xdr:sp macro="" textlink="">
      <xdr:nvSpPr>
        <xdr:cNvPr id="28" name="Text Box 387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419100" y="12049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twoCellAnchor editAs="oneCell">
    <xdr:from>
      <xdr:col>14</xdr:col>
      <xdr:colOff>66675</xdr:colOff>
      <xdr:row>13</xdr:row>
      <xdr:rowOff>9525</xdr:rowOff>
    </xdr:from>
    <xdr:to>
      <xdr:col>30</xdr:col>
      <xdr:colOff>142876</xdr:colOff>
      <xdr:row>15</xdr:row>
      <xdr:rowOff>47625</xdr:rowOff>
    </xdr:to>
    <xdr:pic>
      <xdr:nvPicPr>
        <xdr:cNvPr id="30" name="รูปภาพ 1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3467100"/>
          <a:ext cx="3429001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57150</xdr:colOff>
      <xdr:row>12</xdr:row>
      <xdr:rowOff>209550</xdr:rowOff>
    </xdr:from>
    <xdr:to>
      <xdr:col>17</xdr:col>
      <xdr:colOff>66675</xdr:colOff>
      <xdr:row>13</xdr:row>
      <xdr:rowOff>209550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200400" y="3400425"/>
          <a:ext cx="4286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Left</a:t>
          </a:r>
        </a:p>
      </xdr:txBody>
    </xdr:sp>
    <xdr:clientData/>
  </xdr:twoCellAnchor>
  <xdr:twoCellAnchor>
    <xdr:from>
      <xdr:col>26</xdr:col>
      <xdr:colOff>133351</xdr:colOff>
      <xdr:row>12</xdr:row>
      <xdr:rowOff>200024</xdr:rowOff>
    </xdr:from>
    <xdr:to>
      <xdr:col>29</xdr:col>
      <xdr:colOff>28575</xdr:colOff>
      <xdr:row>13</xdr:row>
      <xdr:rowOff>200025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5581651" y="3390899"/>
          <a:ext cx="523874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Right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8_Vernier%20Height%20Gauge%20(up%20to%201000m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%20UP%20MY%20COM/CMC/01_Dimension/SP-CPD-04-42_Micrometer%20Standard%20%20Setting%20R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  <sheetName val="Certificate"/>
      <sheetName val="Report"/>
      <sheetName val="Result"/>
      <sheetName val="Uncertainty Budget"/>
      <sheetName val="Cert of STD"/>
    </sheetNames>
    <sheetDataSet>
      <sheetData sheetId="0">
        <row r="2">
          <cell r="O2">
            <v>42495</v>
          </cell>
          <cell r="X2">
            <v>42496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Uncertainty Budget"/>
      <sheetName val="Cert of STD"/>
    </sheetNames>
    <sheetDataSet>
      <sheetData sheetId="0">
        <row r="23">
          <cell r="B23">
            <v>500</v>
          </cell>
          <cell r="V23">
            <v>8.5391256389298433E-6</v>
          </cell>
        </row>
      </sheetData>
      <sheetData sheetId="1"/>
      <sheetData sheetId="2">
        <row r="10">
          <cell r="AJ10">
            <v>8.9000000000000006E-4</v>
          </cell>
        </row>
        <row r="19">
          <cell r="F19">
            <v>3.8999999999999999E-4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AR239"/>
  <sheetViews>
    <sheetView view="pageBreakPreview" topLeftCell="A30" zoomScaleNormal="100" zoomScaleSheetLayoutView="100" workbookViewId="0">
      <selection activeCell="AA21" sqref="AA21:AD25"/>
    </sheetView>
  </sheetViews>
  <sheetFormatPr defaultColWidth="7.5703125" defaultRowHeight="18.75" customHeight="1"/>
  <cols>
    <col min="1" max="27" width="3.140625" style="369" customWidth="1"/>
    <col min="28" max="30" width="3.140625" style="412" customWidth="1"/>
    <col min="31" max="33" width="3.140625" style="369" customWidth="1"/>
    <col min="34" max="53" width="3.5703125" style="369" customWidth="1"/>
    <col min="54" max="244" width="7.5703125" style="369"/>
    <col min="245" max="245" width="1.5703125" style="369" customWidth="1"/>
    <col min="246" max="249" width="3.5703125" style="369" customWidth="1"/>
    <col min="250" max="253" width="5.42578125" style="369" customWidth="1"/>
    <col min="254" max="269" width="4" style="369" customWidth="1"/>
    <col min="270" max="271" width="3.42578125" style="369" customWidth="1"/>
    <col min="272" max="309" width="3.5703125" style="369" customWidth="1"/>
    <col min="310" max="500" width="7.5703125" style="369"/>
    <col min="501" max="501" width="1.5703125" style="369" customWidth="1"/>
    <col min="502" max="505" width="3.5703125" style="369" customWidth="1"/>
    <col min="506" max="509" width="5.42578125" style="369" customWidth="1"/>
    <col min="510" max="525" width="4" style="369" customWidth="1"/>
    <col min="526" max="527" width="3.42578125" style="369" customWidth="1"/>
    <col min="528" max="565" width="3.5703125" style="369" customWidth="1"/>
    <col min="566" max="756" width="7.5703125" style="369"/>
    <col min="757" max="757" width="1.5703125" style="369" customWidth="1"/>
    <col min="758" max="761" width="3.5703125" style="369" customWidth="1"/>
    <col min="762" max="765" width="5.42578125" style="369" customWidth="1"/>
    <col min="766" max="781" width="4" style="369" customWidth="1"/>
    <col min="782" max="783" width="3.42578125" style="369" customWidth="1"/>
    <col min="784" max="821" width="3.5703125" style="369" customWidth="1"/>
    <col min="822" max="1012" width="7.5703125" style="369"/>
    <col min="1013" max="1013" width="1.5703125" style="369" customWidth="1"/>
    <col min="1014" max="1017" width="3.5703125" style="369" customWidth="1"/>
    <col min="1018" max="1021" width="5.42578125" style="369" customWidth="1"/>
    <col min="1022" max="1037" width="4" style="369" customWidth="1"/>
    <col min="1038" max="1039" width="3.42578125" style="369" customWidth="1"/>
    <col min="1040" max="1077" width="3.5703125" style="369" customWidth="1"/>
    <col min="1078" max="1268" width="7.5703125" style="369"/>
    <col min="1269" max="1269" width="1.5703125" style="369" customWidth="1"/>
    <col min="1270" max="1273" width="3.5703125" style="369" customWidth="1"/>
    <col min="1274" max="1277" width="5.42578125" style="369" customWidth="1"/>
    <col min="1278" max="1293" width="4" style="369" customWidth="1"/>
    <col min="1294" max="1295" width="3.42578125" style="369" customWidth="1"/>
    <col min="1296" max="1333" width="3.5703125" style="369" customWidth="1"/>
    <col min="1334" max="1524" width="7.5703125" style="369"/>
    <col min="1525" max="1525" width="1.5703125" style="369" customWidth="1"/>
    <col min="1526" max="1529" width="3.5703125" style="369" customWidth="1"/>
    <col min="1530" max="1533" width="5.42578125" style="369" customWidth="1"/>
    <col min="1534" max="1549" width="4" style="369" customWidth="1"/>
    <col min="1550" max="1551" width="3.42578125" style="369" customWidth="1"/>
    <col min="1552" max="1589" width="3.5703125" style="369" customWidth="1"/>
    <col min="1590" max="1780" width="7.5703125" style="369"/>
    <col min="1781" max="1781" width="1.5703125" style="369" customWidth="1"/>
    <col min="1782" max="1785" width="3.5703125" style="369" customWidth="1"/>
    <col min="1786" max="1789" width="5.42578125" style="369" customWidth="1"/>
    <col min="1790" max="1805" width="4" style="369" customWidth="1"/>
    <col min="1806" max="1807" width="3.42578125" style="369" customWidth="1"/>
    <col min="1808" max="1845" width="3.5703125" style="369" customWidth="1"/>
    <col min="1846" max="2036" width="7.5703125" style="369"/>
    <col min="2037" max="2037" width="1.5703125" style="369" customWidth="1"/>
    <col min="2038" max="2041" width="3.5703125" style="369" customWidth="1"/>
    <col min="2042" max="2045" width="5.42578125" style="369" customWidth="1"/>
    <col min="2046" max="2061" width="4" style="369" customWidth="1"/>
    <col min="2062" max="2063" width="3.42578125" style="369" customWidth="1"/>
    <col min="2064" max="2101" width="3.5703125" style="369" customWidth="1"/>
    <col min="2102" max="2292" width="7.5703125" style="369"/>
    <col min="2293" max="2293" width="1.5703125" style="369" customWidth="1"/>
    <col min="2294" max="2297" width="3.5703125" style="369" customWidth="1"/>
    <col min="2298" max="2301" width="5.42578125" style="369" customWidth="1"/>
    <col min="2302" max="2317" width="4" style="369" customWidth="1"/>
    <col min="2318" max="2319" width="3.42578125" style="369" customWidth="1"/>
    <col min="2320" max="2357" width="3.5703125" style="369" customWidth="1"/>
    <col min="2358" max="2548" width="7.5703125" style="369"/>
    <col min="2549" max="2549" width="1.5703125" style="369" customWidth="1"/>
    <col min="2550" max="2553" width="3.5703125" style="369" customWidth="1"/>
    <col min="2554" max="2557" width="5.42578125" style="369" customWidth="1"/>
    <col min="2558" max="2573" width="4" style="369" customWidth="1"/>
    <col min="2574" max="2575" width="3.42578125" style="369" customWidth="1"/>
    <col min="2576" max="2613" width="3.5703125" style="369" customWidth="1"/>
    <col min="2614" max="2804" width="7.5703125" style="369"/>
    <col min="2805" max="2805" width="1.5703125" style="369" customWidth="1"/>
    <col min="2806" max="2809" width="3.5703125" style="369" customWidth="1"/>
    <col min="2810" max="2813" width="5.42578125" style="369" customWidth="1"/>
    <col min="2814" max="2829" width="4" style="369" customWidth="1"/>
    <col min="2830" max="2831" width="3.42578125" style="369" customWidth="1"/>
    <col min="2832" max="2869" width="3.5703125" style="369" customWidth="1"/>
    <col min="2870" max="3060" width="7.5703125" style="369"/>
    <col min="3061" max="3061" width="1.5703125" style="369" customWidth="1"/>
    <col min="3062" max="3065" width="3.5703125" style="369" customWidth="1"/>
    <col min="3066" max="3069" width="5.42578125" style="369" customWidth="1"/>
    <col min="3070" max="3085" width="4" style="369" customWidth="1"/>
    <col min="3086" max="3087" width="3.42578125" style="369" customWidth="1"/>
    <col min="3088" max="3125" width="3.5703125" style="369" customWidth="1"/>
    <col min="3126" max="3316" width="7.5703125" style="369"/>
    <col min="3317" max="3317" width="1.5703125" style="369" customWidth="1"/>
    <col min="3318" max="3321" width="3.5703125" style="369" customWidth="1"/>
    <col min="3322" max="3325" width="5.42578125" style="369" customWidth="1"/>
    <col min="3326" max="3341" width="4" style="369" customWidth="1"/>
    <col min="3342" max="3343" width="3.42578125" style="369" customWidth="1"/>
    <col min="3344" max="3381" width="3.5703125" style="369" customWidth="1"/>
    <col min="3382" max="3572" width="7.5703125" style="369"/>
    <col min="3573" max="3573" width="1.5703125" style="369" customWidth="1"/>
    <col min="3574" max="3577" width="3.5703125" style="369" customWidth="1"/>
    <col min="3578" max="3581" width="5.42578125" style="369" customWidth="1"/>
    <col min="3582" max="3597" width="4" style="369" customWidth="1"/>
    <col min="3598" max="3599" width="3.42578125" style="369" customWidth="1"/>
    <col min="3600" max="3637" width="3.5703125" style="369" customWidth="1"/>
    <col min="3638" max="3828" width="7.5703125" style="369"/>
    <col min="3829" max="3829" width="1.5703125" style="369" customWidth="1"/>
    <col min="3830" max="3833" width="3.5703125" style="369" customWidth="1"/>
    <col min="3834" max="3837" width="5.42578125" style="369" customWidth="1"/>
    <col min="3838" max="3853" width="4" style="369" customWidth="1"/>
    <col min="3854" max="3855" width="3.42578125" style="369" customWidth="1"/>
    <col min="3856" max="3893" width="3.5703125" style="369" customWidth="1"/>
    <col min="3894" max="4084" width="7.5703125" style="369"/>
    <col min="4085" max="4085" width="1.5703125" style="369" customWidth="1"/>
    <col min="4086" max="4089" width="3.5703125" style="369" customWidth="1"/>
    <col min="4090" max="4093" width="5.42578125" style="369" customWidth="1"/>
    <col min="4094" max="4109" width="4" style="369" customWidth="1"/>
    <col min="4110" max="4111" width="3.42578125" style="369" customWidth="1"/>
    <col min="4112" max="4149" width="3.5703125" style="369" customWidth="1"/>
    <col min="4150" max="4340" width="7.5703125" style="369"/>
    <col min="4341" max="4341" width="1.5703125" style="369" customWidth="1"/>
    <col min="4342" max="4345" width="3.5703125" style="369" customWidth="1"/>
    <col min="4346" max="4349" width="5.42578125" style="369" customWidth="1"/>
    <col min="4350" max="4365" width="4" style="369" customWidth="1"/>
    <col min="4366" max="4367" width="3.42578125" style="369" customWidth="1"/>
    <col min="4368" max="4405" width="3.5703125" style="369" customWidth="1"/>
    <col min="4406" max="4596" width="7.5703125" style="369"/>
    <col min="4597" max="4597" width="1.5703125" style="369" customWidth="1"/>
    <col min="4598" max="4601" width="3.5703125" style="369" customWidth="1"/>
    <col min="4602" max="4605" width="5.42578125" style="369" customWidth="1"/>
    <col min="4606" max="4621" width="4" style="369" customWidth="1"/>
    <col min="4622" max="4623" width="3.42578125" style="369" customWidth="1"/>
    <col min="4624" max="4661" width="3.5703125" style="369" customWidth="1"/>
    <col min="4662" max="4852" width="7.5703125" style="369"/>
    <col min="4853" max="4853" width="1.5703125" style="369" customWidth="1"/>
    <col min="4854" max="4857" width="3.5703125" style="369" customWidth="1"/>
    <col min="4858" max="4861" width="5.42578125" style="369" customWidth="1"/>
    <col min="4862" max="4877" width="4" style="369" customWidth="1"/>
    <col min="4878" max="4879" width="3.42578125" style="369" customWidth="1"/>
    <col min="4880" max="4917" width="3.5703125" style="369" customWidth="1"/>
    <col min="4918" max="5108" width="7.5703125" style="369"/>
    <col min="5109" max="5109" width="1.5703125" style="369" customWidth="1"/>
    <col min="5110" max="5113" width="3.5703125" style="369" customWidth="1"/>
    <col min="5114" max="5117" width="5.42578125" style="369" customWidth="1"/>
    <col min="5118" max="5133" width="4" style="369" customWidth="1"/>
    <col min="5134" max="5135" width="3.42578125" style="369" customWidth="1"/>
    <col min="5136" max="5173" width="3.5703125" style="369" customWidth="1"/>
    <col min="5174" max="5364" width="7.5703125" style="369"/>
    <col min="5365" max="5365" width="1.5703125" style="369" customWidth="1"/>
    <col min="5366" max="5369" width="3.5703125" style="369" customWidth="1"/>
    <col min="5370" max="5373" width="5.42578125" style="369" customWidth="1"/>
    <col min="5374" max="5389" width="4" style="369" customWidth="1"/>
    <col min="5390" max="5391" width="3.42578125" style="369" customWidth="1"/>
    <col min="5392" max="5429" width="3.5703125" style="369" customWidth="1"/>
    <col min="5430" max="5620" width="7.5703125" style="369"/>
    <col min="5621" max="5621" width="1.5703125" style="369" customWidth="1"/>
    <col min="5622" max="5625" width="3.5703125" style="369" customWidth="1"/>
    <col min="5626" max="5629" width="5.42578125" style="369" customWidth="1"/>
    <col min="5630" max="5645" width="4" style="369" customWidth="1"/>
    <col min="5646" max="5647" width="3.42578125" style="369" customWidth="1"/>
    <col min="5648" max="5685" width="3.5703125" style="369" customWidth="1"/>
    <col min="5686" max="5876" width="7.5703125" style="369"/>
    <col min="5877" max="5877" width="1.5703125" style="369" customWidth="1"/>
    <col min="5878" max="5881" width="3.5703125" style="369" customWidth="1"/>
    <col min="5882" max="5885" width="5.42578125" style="369" customWidth="1"/>
    <col min="5886" max="5901" width="4" style="369" customWidth="1"/>
    <col min="5902" max="5903" width="3.42578125" style="369" customWidth="1"/>
    <col min="5904" max="5941" width="3.5703125" style="369" customWidth="1"/>
    <col min="5942" max="6132" width="7.5703125" style="369"/>
    <col min="6133" max="6133" width="1.5703125" style="369" customWidth="1"/>
    <col min="6134" max="6137" width="3.5703125" style="369" customWidth="1"/>
    <col min="6138" max="6141" width="5.42578125" style="369" customWidth="1"/>
    <col min="6142" max="6157" width="4" style="369" customWidth="1"/>
    <col min="6158" max="6159" width="3.42578125" style="369" customWidth="1"/>
    <col min="6160" max="6197" width="3.5703125" style="369" customWidth="1"/>
    <col min="6198" max="6388" width="7.5703125" style="369"/>
    <col min="6389" max="6389" width="1.5703125" style="369" customWidth="1"/>
    <col min="6390" max="6393" width="3.5703125" style="369" customWidth="1"/>
    <col min="6394" max="6397" width="5.42578125" style="369" customWidth="1"/>
    <col min="6398" max="6413" width="4" style="369" customWidth="1"/>
    <col min="6414" max="6415" width="3.42578125" style="369" customWidth="1"/>
    <col min="6416" max="6453" width="3.5703125" style="369" customWidth="1"/>
    <col min="6454" max="6644" width="7.5703125" style="369"/>
    <col min="6645" max="6645" width="1.5703125" style="369" customWidth="1"/>
    <col min="6646" max="6649" width="3.5703125" style="369" customWidth="1"/>
    <col min="6650" max="6653" width="5.42578125" style="369" customWidth="1"/>
    <col min="6654" max="6669" width="4" style="369" customWidth="1"/>
    <col min="6670" max="6671" width="3.42578125" style="369" customWidth="1"/>
    <col min="6672" max="6709" width="3.5703125" style="369" customWidth="1"/>
    <col min="6710" max="6900" width="7.5703125" style="369"/>
    <col min="6901" max="6901" width="1.5703125" style="369" customWidth="1"/>
    <col min="6902" max="6905" width="3.5703125" style="369" customWidth="1"/>
    <col min="6906" max="6909" width="5.42578125" style="369" customWidth="1"/>
    <col min="6910" max="6925" width="4" style="369" customWidth="1"/>
    <col min="6926" max="6927" width="3.42578125" style="369" customWidth="1"/>
    <col min="6928" max="6965" width="3.5703125" style="369" customWidth="1"/>
    <col min="6966" max="7156" width="7.5703125" style="369"/>
    <col min="7157" max="7157" width="1.5703125" style="369" customWidth="1"/>
    <col min="7158" max="7161" width="3.5703125" style="369" customWidth="1"/>
    <col min="7162" max="7165" width="5.42578125" style="369" customWidth="1"/>
    <col min="7166" max="7181" width="4" style="369" customWidth="1"/>
    <col min="7182" max="7183" width="3.42578125" style="369" customWidth="1"/>
    <col min="7184" max="7221" width="3.5703125" style="369" customWidth="1"/>
    <col min="7222" max="7412" width="7.5703125" style="369"/>
    <col min="7413" max="7413" width="1.5703125" style="369" customWidth="1"/>
    <col min="7414" max="7417" width="3.5703125" style="369" customWidth="1"/>
    <col min="7418" max="7421" width="5.42578125" style="369" customWidth="1"/>
    <col min="7422" max="7437" width="4" style="369" customWidth="1"/>
    <col min="7438" max="7439" width="3.42578125" style="369" customWidth="1"/>
    <col min="7440" max="7477" width="3.5703125" style="369" customWidth="1"/>
    <col min="7478" max="7668" width="7.5703125" style="369"/>
    <col min="7669" max="7669" width="1.5703125" style="369" customWidth="1"/>
    <col min="7670" max="7673" width="3.5703125" style="369" customWidth="1"/>
    <col min="7674" max="7677" width="5.42578125" style="369" customWidth="1"/>
    <col min="7678" max="7693" width="4" style="369" customWidth="1"/>
    <col min="7694" max="7695" width="3.42578125" style="369" customWidth="1"/>
    <col min="7696" max="7733" width="3.5703125" style="369" customWidth="1"/>
    <col min="7734" max="7924" width="7.5703125" style="369"/>
    <col min="7925" max="7925" width="1.5703125" style="369" customWidth="1"/>
    <col min="7926" max="7929" width="3.5703125" style="369" customWidth="1"/>
    <col min="7930" max="7933" width="5.42578125" style="369" customWidth="1"/>
    <col min="7934" max="7949" width="4" style="369" customWidth="1"/>
    <col min="7950" max="7951" width="3.42578125" style="369" customWidth="1"/>
    <col min="7952" max="7989" width="3.5703125" style="369" customWidth="1"/>
    <col min="7990" max="8180" width="7.5703125" style="369"/>
    <col min="8181" max="8181" width="1.5703125" style="369" customWidth="1"/>
    <col min="8182" max="8185" width="3.5703125" style="369" customWidth="1"/>
    <col min="8186" max="8189" width="5.42578125" style="369" customWidth="1"/>
    <col min="8190" max="8205" width="4" style="369" customWidth="1"/>
    <col min="8206" max="8207" width="3.42578125" style="369" customWidth="1"/>
    <col min="8208" max="8245" width="3.5703125" style="369" customWidth="1"/>
    <col min="8246" max="8436" width="7.5703125" style="369"/>
    <col min="8437" max="8437" width="1.5703125" style="369" customWidth="1"/>
    <col min="8438" max="8441" width="3.5703125" style="369" customWidth="1"/>
    <col min="8442" max="8445" width="5.42578125" style="369" customWidth="1"/>
    <col min="8446" max="8461" width="4" style="369" customWidth="1"/>
    <col min="8462" max="8463" width="3.42578125" style="369" customWidth="1"/>
    <col min="8464" max="8501" width="3.5703125" style="369" customWidth="1"/>
    <col min="8502" max="8692" width="7.5703125" style="369"/>
    <col min="8693" max="8693" width="1.5703125" style="369" customWidth="1"/>
    <col min="8694" max="8697" width="3.5703125" style="369" customWidth="1"/>
    <col min="8698" max="8701" width="5.42578125" style="369" customWidth="1"/>
    <col min="8702" max="8717" width="4" style="369" customWidth="1"/>
    <col min="8718" max="8719" width="3.42578125" style="369" customWidth="1"/>
    <col min="8720" max="8757" width="3.5703125" style="369" customWidth="1"/>
    <col min="8758" max="8948" width="7.5703125" style="369"/>
    <col min="8949" max="8949" width="1.5703125" style="369" customWidth="1"/>
    <col min="8950" max="8953" width="3.5703125" style="369" customWidth="1"/>
    <col min="8954" max="8957" width="5.42578125" style="369" customWidth="1"/>
    <col min="8958" max="8973" width="4" style="369" customWidth="1"/>
    <col min="8974" max="8975" width="3.42578125" style="369" customWidth="1"/>
    <col min="8976" max="9013" width="3.5703125" style="369" customWidth="1"/>
    <col min="9014" max="9204" width="7.5703125" style="369"/>
    <col min="9205" max="9205" width="1.5703125" style="369" customWidth="1"/>
    <col min="9206" max="9209" width="3.5703125" style="369" customWidth="1"/>
    <col min="9210" max="9213" width="5.42578125" style="369" customWidth="1"/>
    <col min="9214" max="9229" width="4" style="369" customWidth="1"/>
    <col min="9230" max="9231" width="3.42578125" style="369" customWidth="1"/>
    <col min="9232" max="9269" width="3.5703125" style="369" customWidth="1"/>
    <col min="9270" max="9460" width="7.5703125" style="369"/>
    <col min="9461" max="9461" width="1.5703125" style="369" customWidth="1"/>
    <col min="9462" max="9465" width="3.5703125" style="369" customWidth="1"/>
    <col min="9466" max="9469" width="5.42578125" style="369" customWidth="1"/>
    <col min="9470" max="9485" width="4" style="369" customWidth="1"/>
    <col min="9486" max="9487" width="3.42578125" style="369" customWidth="1"/>
    <col min="9488" max="9525" width="3.5703125" style="369" customWidth="1"/>
    <col min="9526" max="9716" width="7.5703125" style="369"/>
    <col min="9717" max="9717" width="1.5703125" style="369" customWidth="1"/>
    <col min="9718" max="9721" width="3.5703125" style="369" customWidth="1"/>
    <col min="9722" max="9725" width="5.42578125" style="369" customWidth="1"/>
    <col min="9726" max="9741" width="4" style="369" customWidth="1"/>
    <col min="9742" max="9743" width="3.42578125" style="369" customWidth="1"/>
    <col min="9744" max="9781" width="3.5703125" style="369" customWidth="1"/>
    <col min="9782" max="9972" width="7.5703125" style="369"/>
    <col min="9973" max="9973" width="1.5703125" style="369" customWidth="1"/>
    <col min="9974" max="9977" width="3.5703125" style="369" customWidth="1"/>
    <col min="9978" max="9981" width="5.42578125" style="369" customWidth="1"/>
    <col min="9982" max="9997" width="4" style="369" customWidth="1"/>
    <col min="9998" max="9999" width="3.42578125" style="369" customWidth="1"/>
    <col min="10000" max="10037" width="3.5703125" style="369" customWidth="1"/>
    <col min="10038" max="10228" width="7.5703125" style="369"/>
    <col min="10229" max="10229" width="1.5703125" style="369" customWidth="1"/>
    <col min="10230" max="10233" width="3.5703125" style="369" customWidth="1"/>
    <col min="10234" max="10237" width="5.42578125" style="369" customWidth="1"/>
    <col min="10238" max="10253" width="4" style="369" customWidth="1"/>
    <col min="10254" max="10255" width="3.42578125" style="369" customWidth="1"/>
    <col min="10256" max="10293" width="3.5703125" style="369" customWidth="1"/>
    <col min="10294" max="10484" width="7.5703125" style="369"/>
    <col min="10485" max="10485" width="1.5703125" style="369" customWidth="1"/>
    <col min="10486" max="10489" width="3.5703125" style="369" customWidth="1"/>
    <col min="10490" max="10493" width="5.42578125" style="369" customWidth="1"/>
    <col min="10494" max="10509" width="4" style="369" customWidth="1"/>
    <col min="10510" max="10511" width="3.42578125" style="369" customWidth="1"/>
    <col min="10512" max="10549" width="3.5703125" style="369" customWidth="1"/>
    <col min="10550" max="10740" width="7.5703125" style="369"/>
    <col min="10741" max="10741" width="1.5703125" style="369" customWidth="1"/>
    <col min="10742" max="10745" width="3.5703125" style="369" customWidth="1"/>
    <col min="10746" max="10749" width="5.42578125" style="369" customWidth="1"/>
    <col min="10750" max="10765" width="4" style="369" customWidth="1"/>
    <col min="10766" max="10767" width="3.42578125" style="369" customWidth="1"/>
    <col min="10768" max="10805" width="3.5703125" style="369" customWidth="1"/>
    <col min="10806" max="10996" width="7.5703125" style="369"/>
    <col min="10997" max="10997" width="1.5703125" style="369" customWidth="1"/>
    <col min="10998" max="11001" width="3.5703125" style="369" customWidth="1"/>
    <col min="11002" max="11005" width="5.42578125" style="369" customWidth="1"/>
    <col min="11006" max="11021" width="4" style="369" customWidth="1"/>
    <col min="11022" max="11023" width="3.42578125" style="369" customWidth="1"/>
    <col min="11024" max="11061" width="3.5703125" style="369" customWidth="1"/>
    <col min="11062" max="11252" width="7.5703125" style="369"/>
    <col min="11253" max="11253" width="1.5703125" style="369" customWidth="1"/>
    <col min="11254" max="11257" width="3.5703125" style="369" customWidth="1"/>
    <col min="11258" max="11261" width="5.42578125" style="369" customWidth="1"/>
    <col min="11262" max="11277" width="4" style="369" customWidth="1"/>
    <col min="11278" max="11279" width="3.42578125" style="369" customWidth="1"/>
    <col min="11280" max="11317" width="3.5703125" style="369" customWidth="1"/>
    <col min="11318" max="11508" width="7.5703125" style="369"/>
    <col min="11509" max="11509" width="1.5703125" style="369" customWidth="1"/>
    <col min="11510" max="11513" width="3.5703125" style="369" customWidth="1"/>
    <col min="11514" max="11517" width="5.42578125" style="369" customWidth="1"/>
    <col min="11518" max="11533" width="4" style="369" customWidth="1"/>
    <col min="11534" max="11535" width="3.42578125" style="369" customWidth="1"/>
    <col min="11536" max="11573" width="3.5703125" style="369" customWidth="1"/>
    <col min="11574" max="11764" width="7.5703125" style="369"/>
    <col min="11765" max="11765" width="1.5703125" style="369" customWidth="1"/>
    <col min="11766" max="11769" width="3.5703125" style="369" customWidth="1"/>
    <col min="11770" max="11773" width="5.42578125" style="369" customWidth="1"/>
    <col min="11774" max="11789" width="4" style="369" customWidth="1"/>
    <col min="11790" max="11791" width="3.42578125" style="369" customWidth="1"/>
    <col min="11792" max="11829" width="3.5703125" style="369" customWidth="1"/>
    <col min="11830" max="12020" width="7.5703125" style="369"/>
    <col min="12021" max="12021" width="1.5703125" style="369" customWidth="1"/>
    <col min="12022" max="12025" width="3.5703125" style="369" customWidth="1"/>
    <col min="12026" max="12029" width="5.42578125" style="369" customWidth="1"/>
    <col min="12030" max="12045" width="4" style="369" customWidth="1"/>
    <col min="12046" max="12047" width="3.42578125" style="369" customWidth="1"/>
    <col min="12048" max="12085" width="3.5703125" style="369" customWidth="1"/>
    <col min="12086" max="12276" width="7.5703125" style="369"/>
    <col min="12277" max="12277" width="1.5703125" style="369" customWidth="1"/>
    <col min="12278" max="12281" width="3.5703125" style="369" customWidth="1"/>
    <col min="12282" max="12285" width="5.42578125" style="369" customWidth="1"/>
    <col min="12286" max="12301" width="4" style="369" customWidth="1"/>
    <col min="12302" max="12303" width="3.42578125" style="369" customWidth="1"/>
    <col min="12304" max="12341" width="3.5703125" style="369" customWidth="1"/>
    <col min="12342" max="12532" width="7.5703125" style="369"/>
    <col min="12533" max="12533" width="1.5703125" style="369" customWidth="1"/>
    <col min="12534" max="12537" width="3.5703125" style="369" customWidth="1"/>
    <col min="12538" max="12541" width="5.42578125" style="369" customWidth="1"/>
    <col min="12542" max="12557" width="4" style="369" customWidth="1"/>
    <col min="12558" max="12559" width="3.42578125" style="369" customWidth="1"/>
    <col min="12560" max="12597" width="3.5703125" style="369" customWidth="1"/>
    <col min="12598" max="12788" width="7.5703125" style="369"/>
    <col min="12789" max="12789" width="1.5703125" style="369" customWidth="1"/>
    <col min="12790" max="12793" width="3.5703125" style="369" customWidth="1"/>
    <col min="12794" max="12797" width="5.42578125" style="369" customWidth="1"/>
    <col min="12798" max="12813" width="4" style="369" customWidth="1"/>
    <col min="12814" max="12815" width="3.42578125" style="369" customWidth="1"/>
    <col min="12816" max="12853" width="3.5703125" style="369" customWidth="1"/>
    <col min="12854" max="13044" width="7.5703125" style="369"/>
    <col min="13045" max="13045" width="1.5703125" style="369" customWidth="1"/>
    <col min="13046" max="13049" width="3.5703125" style="369" customWidth="1"/>
    <col min="13050" max="13053" width="5.42578125" style="369" customWidth="1"/>
    <col min="13054" max="13069" width="4" style="369" customWidth="1"/>
    <col min="13070" max="13071" width="3.42578125" style="369" customWidth="1"/>
    <col min="13072" max="13109" width="3.5703125" style="369" customWidth="1"/>
    <col min="13110" max="13300" width="7.5703125" style="369"/>
    <col min="13301" max="13301" width="1.5703125" style="369" customWidth="1"/>
    <col min="13302" max="13305" width="3.5703125" style="369" customWidth="1"/>
    <col min="13306" max="13309" width="5.42578125" style="369" customWidth="1"/>
    <col min="13310" max="13325" width="4" style="369" customWidth="1"/>
    <col min="13326" max="13327" width="3.42578125" style="369" customWidth="1"/>
    <col min="13328" max="13365" width="3.5703125" style="369" customWidth="1"/>
    <col min="13366" max="13556" width="7.5703125" style="369"/>
    <col min="13557" max="13557" width="1.5703125" style="369" customWidth="1"/>
    <col min="13558" max="13561" width="3.5703125" style="369" customWidth="1"/>
    <col min="13562" max="13565" width="5.42578125" style="369" customWidth="1"/>
    <col min="13566" max="13581" width="4" style="369" customWidth="1"/>
    <col min="13582" max="13583" width="3.42578125" style="369" customWidth="1"/>
    <col min="13584" max="13621" width="3.5703125" style="369" customWidth="1"/>
    <col min="13622" max="13812" width="7.5703125" style="369"/>
    <col min="13813" max="13813" width="1.5703125" style="369" customWidth="1"/>
    <col min="13814" max="13817" width="3.5703125" style="369" customWidth="1"/>
    <col min="13818" max="13821" width="5.42578125" style="369" customWidth="1"/>
    <col min="13822" max="13837" width="4" style="369" customWidth="1"/>
    <col min="13838" max="13839" width="3.42578125" style="369" customWidth="1"/>
    <col min="13840" max="13877" width="3.5703125" style="369" customWidth="1"/>
    <col min="13878" max="14068" width="7.5703125" style="369"/>
    <col min="14069" max="14069" width="1.5703125" style="369" customWidth="1"/>
    <col min="14070" max="14073" width="3.5703125" style="369" customWidth="1"/>
    <col min="14074" max="14077" width="5.42578125" style="369" customWidth="1"/>
    <col min="14078" max="14093" width="4" style="369" customWidth="1"/>
    <col min="14094" max="14095" width="3.42578125" style="369" customWidth="1"/>
    <col min="14096" max="14133" width="3.5703125" style="369" customWidth="1"/>
    <col min="14134" max="14324" width="7.5703125" style="369"/>
    <col min="14325" max="14325" width="1.5703125" style="369" customWidth="1"/>
    <col min="14326" max="14329" width="3.5703125" style="369" customWidth="1"/>
    <col min="14330" max="14333" width="5.42578125" style="369" customWidth="1"/>
    <col min="14334" max="14349" width="4" style="369" customWidth="1"/>
    <col min="14350" max="14351" width="3.42578125" style="369" customWidth="1"/>
    <col min="14352" max="14389" width="3.5703125" style="369" customWidth="1"/>
    <col min="14390" max="14580" width="7.5703125" style="369"/>
    <col min="14581" max="14581" width="1.5703125" style="369" customWidth="1"/>
    <col min="14582" max="14585" width="3.5703125" style="369" customWidth="1"/>
    <col min="14586" max="14589" width="5.42578125" style="369" customWidth="1"/>
    <col min="14590" max="14605" width="4" style="369" customWidth="1"/>
    <col min="14606" max="14607" width="3.42578125" style="369" customWidth="1"/>
    <col min="14608" max="14645" width="3.5703125" style="369" customWidth="1"/>
    <col min="14646" max="14836" width="7.5703125" style="369"/>
    <col min="14837" max="14837" width="1.5703125" style="369" customWidth="1"/>
    <col min="14838" max="14841" width="3.5703125" style="369" customWidth="1"/>
    <col min="14842" max="14845" width="5.42578125" style="369" customWidth="1"/>
    <col min="14846" max="14861" width="4" style="369" customWidth="1"/>
    <col min="14862" max="14863" width="3.42578125" style="369" customWidth="1"/>
    <col min="14864" max="14901" width="3.5703125" style="369" customWidth="1"/>
    <col min="14902" max="15092" width="7.5703125" style="369"/>
    <col min="15093" max="15093" width="1.5703125" style="369" customWidth="1"/>
    <col min="15094" max="15097" width="3.5703125" style="369" customWidth="1"/>
    <col min="15098" max="15101" width="5.42578125" style="369" customWidth="1"/>
    <col min="15102" max="15117" width="4" style="369" customWidth="1"/>
    <col min="15118" max="15119" width="3.42578125" style="369" customWidth="1"/>
    <col min="15120" max="15157" width="3.5703125" style="369" customWidth="1"/>
    <col min="15158" max="15348" width="7.5703125" style="369"/>
    <col min="15349" max="15349" width="1.5703125" style="369" customWidth="1"/>
    <col min="15350" max="15353" width="3.5703125" style="369" customWidth="1"/>
    <col min="15354" max="15357" width="5.42578125" style="369" customWidth="1"/>
    <col min="15358" max="15373" width="4" style="369" customWidth="1"/>
    <col min="15374" max="15375" width="3.42578125" style="369" customWidth="1"/>
    <col min="15376" max="15413" width="3.5703125" style="369" customWidth="1"/>
    <col min="15414" max="15604" width="7.5703125" style="369"/>
    <col min="15605" max="15605" width="1.5703125" style="369" customWidth="1"/>
    <col min="15606" max="15609" width="3.5703125" style="369" customWidth="1"/>
    <col min="15610" max="15613" width="5.42578125" style="369" customWidth="1"/>
    <col min="15614" max="15629" width="4" style="369" customWidth="1"/>
    <col min="15630" max="15631" width="3.42578125" style="369" customWidth="1"/>
    <col min="15632" max="15669" width="3.5703125" style="369" customWidth="1"/>
    <col min="15670" max="15860" width="7.5703125" style="369"/>
    <col min="15861" max="15861" width="1.5703125" style="369" customWidth="1"/>
    <col min="15862" max="15865" width="3.5703125" style="369" customWidth="1"/>
    <col min="15866" max="15869" width="5.42578125" style="369" customWidth="1"/>
    <col min="15870" max="15885" width="4" style="369" customWidth="1"/>
    <col min="15886" max="15887" width="3.42578125" style="369" customWidth="1"/>
    <col min="15888" max="15925" width="3.5703125" style="369" customWidth="1"/>
    <col min="15926" max="16116" width="7.5703125" style="369"/>
    <col min="16117" max="16117" width="1.5703125" style="369" customWidth="1"/>
    <col min="16118" max="16121" width="3.5703125" style="369" customWidth="1"/>
    <col min="16122" max="16125" width="5.42578125" style="369" customWidth="1"/>
    <col min="16126" max="16141" width="4" style="369" customWidth="1"/>
    <col min="16142" max="16143" width="3.42578125" style="369" customWidth="1"/>
    <col min="16144" max="16181" width="3.5703125" style="369" customWidth="1"/>
    <col min="16182" max="16384" width="7.5703125" style="369"/>
  </cols>
  <sheetData>
    <row r="1" spans="1:44" ht="23.1" customHeight="1">
      <c r="A1" s="367" t="s">
        <v>38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8" t="s">
        <v>80</v>
      </c>
      <c r="N1" s="368"/>
      <c r="O1" s="368"/>
      <c r="P1" s="368"/>
      <c r="R1" s="370" t="s">
        <v>81</v>
      </c>
      <c r="S1" s="370"/>
      <c r="T1" s="370"/>
      <c r="U1" s="370"/>
      <c r="V1" s="370"/>
      <c r="W1" s="371"/>
      <c r="X1" s="368"/>
      <c r="AA1" s="371" t="s">
        <v>82</v>
      </c>
      <c r="AB1" s="369"/>
      <c r="AC1" s="372">
        <v>1</v>
      </c>
      <c r="AD1" s="373" t="s">
        <v>83</v>
      </c>
      <c r="AE1" s="372">
        <v>1</v>
      </c>
      <c r="AN1" s="371"/>
    </row>
    <row r="2" spans="1:44" ht="23.1" customHeight="1">
      <c r="A2" s="367"/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71" t="s">
        <v>84</v>
      </c>
      <c r="N2" s="368"/>
      <c r="O2" s="371"/>
      <c r="P2" s="368"/>
      <c r="R2" s="374">
        <v>42350</v>
      </c>
      <c r="S2" s="374"/>
      <c r="T2" s="374"/>
      <c r="U2" s="374"/>
      <c r="V2" s="371" t="s">
        <v>85</v>
      </c>
      <c r="Y2" s="368"/>
      <c r="Z2" s="375"/>
      <c r="AA2" s="376">
        <v>42350</v>
      </c>
      <c r="AB2" s="376"/>
      <c r="AC2" s="376"/>
      <c r="AD2" s="376"/>
      <c r="AE2" s="377"/>
      <c r="AF2" s="377"/>
    </row>
    <row r="3" spans="1:44" ht="23.1" customHeight="1">
      <c r="A3" s="378" t="s">
        <v>86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68" t="s">
        <v>87</v>
      </c>
      <c r="N3" s="368"/>
      <c r="O3" s="368"/>
      <c r="P3" s="368"/>
      <c r="Q3" s="368"/>
      <c r="S3" s="379">
        <v>20</v>
      </c>
      <c r="T3" s="380" t="s">
        <v>147</v>
      </c>
      <c r="U3" s="379">
        <v>50</v>
      </c>
      <c r="V3" s="381" t="s">
        <v>88</v>
      </c>
      <c r="W3" s="371"/>
      <c r="Y3" s="368"/>
      <c r="Z3" s="368"/>
      <c r="AA3" s="368"/>
      <c r="AB3" s="368"/>
      <c r="AC3" s="368"/>
      <c r="AD3" s="368"/>
      <c r="AE3" s="368"/>
      <c r="AF3" s="382"/>
    </row>
    <row r="4" spans="1:44" ht="23.1" customHeight="1">
      <c r="A4" s="383" t="s">
        <v>144</v>
      </c>
      <c r="B4" s="383"/>
      <c r="C4" s="383"/>
      <c r="D4" s="383"/>
      <c r="E4" s="383"/>
      <c r="F4" s="383"/>
      <c r="G4" s="383"/>
      <c r="H4" s="383"/>
      <c r="I4" s="383"/>
      <c r="J4" s="383"/>
      <c r="K4" s="383"/>
      <c r="L4" s="383"/>
      <c r="M4" s="368" t="s">
        <v>39</v>
      </c>
      <c r="N4" s="368"/>
      <c r="O4" s="368"/>
      <c r="P4" s="368"/>
      <c r="Q4" s="368"/>
      <c r="R4" s="368" t="s">
        <v>89</v>
      </c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82"/>
    </row>
    <row r="5" spans="1:44" s="385" customFormat="1" ht="23.1" customHeight="1">
      <c r="A5" s="384" t="s">
        <v>90</v>
      </c>
      <c r="B5" s="384"/>
      <c r="C5" s="384"/>
      <c r="D5" s="384"/>
      <c r="E5" s="384"/>
      <c r="G5" s="386" t="s">
        <v>91</v>
      </c>
      <c r="H5" s="386"/>
      <c r="I5" s="386"/>
      <c r="J5" s="386"/>
      <c r="K5" s="386"/>
      <c r="L5" s="386"/>
      <c r="M5" s="386"/>
      <c r="N5" s="386"/>
      <c r="O5" s="386"/>
      <c r="P5" s="386"/>
      <c r="Q5" s="386"/>
      <c r="R5" s="386"/>
      <c r="S5" s="386"/>
      <c r="T5" s="386"/>
      <c r="U5" s="386"/>
      <c r="V5" s="386"/>
      <c r="W5" s="386"/>
      <c r="X5" s="386"/>
      <c r="Y5" s="386"/>
      <c r="Z5" s="386"/>
      <c r="AA5" s="386"/>
      <c r="AD5" s="387"/>
    </row>
    <row r="6" spans="1:44" s="385" customFormat="1" ht="23.1" customHeight="1">
      <c r="A6" s="384" t="s">
        <v>92</v>
      </c>
      <c r="B6" s="384"/>
      <c r="C6" s="384"/>
      <c r="D6" s="384"/>
      <c r="E6" s="384"/>
      <c r="G6" s="388" t="s">
        <v>144</v>
      </c>
      <c r="H6" s="388"/>
      <c r="I6" s="388"/>
      <c r="J6" s="388"/>
      <c r="K6" s="388"/>
      <c r="L6" s="388"/>
      <c r="M6" s="389" t="s">
        <v>93</v>
      </c>
      <c r="N6" s="390"/>
      <c r="O6" s="390"/>
      <c r="R6" s="388" t="s">
        <v>94</v>
      </c>
      <c r="S6" s="388"/>
      <c r="T6" s="388"/>
      <c r="U6" s="388"/>
      <c r="V6" s="388"/>
      <c r="W6" s="389" t="s">
        <v>40</v>
      </c>
      <c r="X6" s="389"/>
      <c r="Y6" s="389"/>
      <c r="Z6" s="388">
        <v>123</v>
      </c>
      <c r="AA6" s="388"/>
      <c r="AB6" s="388"/>
      <c r="AC6" s="388"/>
    </row>
    <row r="7" spans="1:44" s="385" customFormat="1" ht="23.1" customHeight="1">
      <c r="A7" s="391" t="s">
        <v>95</v>
      </c>
      <c r="E7" s="386" t="s">
        <v>96</v>
      </c>
      <c r="F7" s="386"/>
      <c r="G7" s="386"/>
      <c r="H7" s="386"/>
      <c r="I7" s="386"/>
      <c r="J7" s="386"/>
      <c r="K7" s="391" t="s">
        <v>41</v>
      </c>
      <c r="M7" s="386">
        <v>123</v>
      </c>
      <c r="N7" s="386"/>
      <c r="O7" s="386"/>
      <c r="P7" s="386"/>
      <c r="Q7" s="386"/>
      <c r="R7" s="392" t="s">
        <v>45</v>
      </c>
      <c r="S7" s="392"/>
      <c r="T7" s="392"/>
      <c r="U7" s="393">
        <v>0</v>
      </c>
      <c r="V7" s="393"/>
      <c r="W7" s="394" t="s">
        <v>97</v>
      </c>
      <c r="X7" s="393">
        <v>300</v>
      </c>
      <c r="Y7" s="393"/>
      <c r="Z7" s="391" t="s">
        <v>7</v>
      </c>
      <c r="AA7" s="390"/>
      <c r="AB7" s="391"/>
      <c r="AC7" s="391"/>
      <c r="AD7" s="384"/>
      <c r="AE7" s="384"/>
      <c r="AF7" s="387"/>
    </row>
    <row r="8" spans="1:44" s="396" customFormat="1" ht="23.1" customHeight="1">
      <c r="A8" s="385" t="s">
        <v>98</v>
      </c>
      <c r="B8" s="385"/>
      <c r="C8" s="385"/>
      <c r="D8" s="385"/>
      <c r="E8" s="385"/>
      <c r="F8" s="395"/>
      <c r="G8" s="395"/>
      <c r="H8" s="395" t="s">
        <v>99</v>
      </c>
      <c r="J8" s="397"/>
      <c r="L8" s="395" t="s">
        <v>100</v>
      </c>
      <c r="N8" s="395"/>
      <c r="O8" s="398"/>
      <c r="P8" s="398"/>
      <c r="Q8" s="398"/>
      <c r="R8" s="398"/>
      <c r="S8" s="398"/>
      <c r="T8" s="398"/>
      <c r="U8" s="398"/>
      <c r="V8" s="398"/>
      <c r="W8" s="398"/>
      <c r="X8" s="398"/>
      <c r="Y8" s="398"/>
      <c r="Z8" s="398"/>
      <c r="AA8" s="398"/>
      <c r="AB8" s="398"/>
      <c r="AC8" s="398"/>
      <c r="AE8" s="399"/>
      <c r="AF8" s="382"/>
    </row>
    <row r="9" spans="1:44" s="396" customFormat="1" ht="9.75" customHeight="1">
      <c r="A9" s="400"/>
      <c r="B9" s="400"/>
      <c r="C9" s="400"/>
      <c r="D9" s="401"/>
      <c r="E9" s="401"/>
      <c r="F9" s="401"/>
      <c r="G9" s="401"/>
      <c r="H9" s="401"/>
      <c r="I9" s="401"/>
      <c r="J9" s="401"/>
      <c r="K9" s="401"/>
      <c r="L9" s="401"/>
      <c r="M9" s="401"/>
      <c r="N9" s="401"/>
      <c r="O9" s="401"/>
      <c r="P9" s="402"/>
      <c r="Q9" s="402"/>
      <c r="R9" s="402"/>
      <c r="S9" s="402"/>
      <c r="T9" s="402"/>
      <c r="U9" s="402"/>
      <c r="V9" s="402"/>
      <c r="W9" s="402"/>
      <c r="X9" s="402"/>
      <c r="Y9" s="402"/>
      <c r="Z9" s="402"/>
      <c r="AE9" s="399"/>
      <c r="AF9" s="382"/>
    </row>
    <row r="10" spans="1:44" s="396" customFormat="1" ht="23.1" customHeight="1">
      <c r="A10" s="395" t="s">
        <v>42</v>
      </c>
      <c r="B10" s="395"/>
      <c r="C10" s="395"/>
      <c r="D10" s="395"/>
      <c r="E10" s="395"/>
      <c r="F10" s="395"/>
      <c r="G10" s="403"/>
      <c r="H10" s="404"/>
      <c r="I10" s="404"/>
      <c r="J10" s="404"/>
      <c r="K10" s="404"/>
      <c r="L10" s="404"/>
      <c r="M10" s="404"/>
      <c r="N10" s="404"/>
      <c r="Q10" s="391"/>
      <c r="R10" s="394" t="s">
        <v>101</v>
      </c>
      <c r="S10" s="394"/>
      <c r="T10" s="405"/>
      <c r="U10" s="405"/>
      <c r="V10" s="405"/>
      <c r="W10" s="405"/>
      <c r="X10" s="405"/>
      <c r="Y10" s="405"/>
      <c r="Z10" s="405"/>
      <c r="AE10" s="406"/>
    </row>
    <row r="11" spans="1:44" s="396" customFormat="1" ht="23.1" customHeight="1">
      <c r="A11" s="395" t="s">
        <v>42</v>
      </c>
      <c r="B11" s="395"/>
      <c r="C11" s="395"/>
      <c r="D11" s="395"/>
      <c r="E11" s="395"/>
      <c r="F11" s="395"/>
      <c r="G11" s="403"/>
      <c r="H11" s="404"/>
      <c r="I11" s="404"/>
      <c r="J11" s="404"/>
      <c r="K11" s="404"/>
      <c r="L11" s="404"/>
      <c r="M11" s="404"/>
      <c r="N11" s="404"/>
      <c r="Q11" s="391"/>
      <c r="R11" s="394" t="s">
        <v>101</v>
      </c>
      <c r="S11" s="394"/>
      <c r="T11" s="405"/>
      <c r="U11" s="405"/>
      <c r="V11" s="405"/>
      <c r="W11" s="405"/>
      <c r="X11" s="405"/>
      <c r="Y11" s="405"/>
      <c r="Z11" s="405"/>
      <c r="AE11" s="406"/>
    </row>
    <row r="12" spans="1:44" ht="17.100000000000001" customHeight="1">
      <c r="A12" s="407"/>
      <c r="B12" s="407"/>
      <c r="C12" s="408"/>
      <c r="D12" s="408"/>
      <c r="E12" s="408"/>
      <c r="F12" s="408"/>
      <c r="G12" s="408"/>
      <c r="H12" s="409"/>
      <c r="J12" s="408"/>
      <c r="K12" s="408"/>
      <c r="L12" s="408"/>
      <c r="M12" s="409"/>
      <c r="O12" s="410"/>
      <c r="P12" s="408"/>
      <c r="Q12" s="408"/>
      <c r="R12" s="408"/>
      <c r="S12" s="411"/>
      <c r="T12" s="411"/>
      <c r="U12" s="411"/>
      <c r="W12" s="411"/>
      <c r="X12" s="411"/>
      <c r="AI12" s="411"/>
      <c r="AJ12" s="411"/>
      <c r="AK12" s="411"/>
      <c r="AL12" s="411"/>
      <c r="AM12" s="411"/>
      <c r="AN12" s="411"/>
      <c r="AO12" s="411"/>
      <c r="AP12" s="411"/>
      <c r="AQ12" s="411"/>
      <c r="AR12" s="411"/>
    </row>
    <row r="13" spans="1:44" ht="21" customHeight="1">
      <c r="B13" s="413" t="s">
        <v>113</v>
      </c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413"/>
      <c r="O13" s="410"/>
      <c r="P13" s="408"/>
      <c r="Q13" s="408"/>
      <c r="R13" s="408"/>
      <c r="S13" s="411"/>
      <c r="T13" s="411"/>
      <c r="U13" s="411"/>
      <c r="W13" s="411"/>
      <c r="X13" s="411"/>
      <c r="AI13" s="411"/>
      <c r="AJ13" s="411"/>
      <c r="AK13" s="411"/>
      <c r="AL13" s="411"/>
      <c r="AM13" s="411"/>
      <c r="AN13" s="411"/>
      <c r="AO13" s="411"/>
      <c r="AP13" s="411"/>
      <c r="AQ13" s="411"/>
      <c r="AR13" s="411"/>
    </row>
    <row r="14" spans="1:44" ht="21" customHeight="1">
      <c r="A14" s="414"/>
      <c r="B14" s="415" t="s">
        <v>44</v>
      </c>
      <c r="C14" s="415"/>
      <c r="D14" s="415"/>
      <c r="E14" s="415"/>
      <c r="F14" s="415"/>
      <c r="G14" s="415"/>
      <c r="H14" s="415"/>
      <c r="I14" s="415" t="s">
        <v>79</v>
      </c>
      <c r="J14" s="415"/>
      <c r="K14" s="415"/>
      <c r="L14" s="415"/>
      <c r="M14" s="415"/>
      <c r="O14" s="410"/>
      <c r="P14" s="408"/>
      <c r="Q14" s="408"/>
      <c r="R14" s="408"/>
      <c r="S14" s="411"/>
      <c r="T14" s="411"/>
      <c r="U14" s="411"/>
      <c r="W14" s="411"/>
      <c r="X14" s="411"/>
      <c r="AI14" s="411"/>
      <c r="AJ14" s="411"/>
      <c r="AK14" s="411"/>
      <c r="AL14" s="411"/>
      <c r="AM14" s="411"/>
      <c r="AN14" s="411"/>
      <c r="AO14" s="411"/>
      <c r="AP14" s="411"/>
      <c r="AQ14" s="411"/>
      <c r="AR14" s="411"/>
    </row>
    <row r="15" spans="1:44" ht="21" customHeight="1">
      <c r="B15" s="416" t="s">
        <v>77</v>
      </c>
      <c r="C15" s="416"/>
      <c r="D15" s="416"/>
      <c r="E15" s="416"/>
      <c r="F15" s="416"/>
      <c r="G15" s="416"/>
      <c r="H15" s="416"/>
      <c r="I15" s="417">
        <v>1</v>
      </c>
      <c r="J15" s="417"/>
      <c r="K15" s="417"/>
      <c r="L15" s="417"/>
      <c r="M15" s="417"/>
      <c r="O15" s="410"/>
      <c r="P15" s="408"/>
      <c r="Q15" s="408"/>
      <c r="R15" s="408"/>
      <c r="S15" s="411"/>
      <c r="T15" s="411"/>
      <c r="U15" s="411"/>
      <c r="W15" s="411"/>
      <c r="X15" s="411"/>
      <c r="AI15" s="411"/>
      <c r="AJ15" s="411"/>
      <c r="AK15" s="411"/>
      <c r="AL15" s="411"/>
      <c r="AM15" s="411"/>
      <c r="AN15" s="411"/>
      <c r="AO15" s="411"/>
      <c r="AP15" s="411"/>
      <c r="AQ15" s="411"/>
      <c r="AR15" s="411"/>
    </row>
    <row r="16" spans="1:44" ht="21" customHeight="1">
      <c r="B16" s="418" t="s">
        <v>78</v>
      </c>
      <c r="C16" s="418"/>
      <c r="D16" s="418"/>
      <c r="E16" s="418"/>
      <c r="F16" s="418"/>
      <c r="G16" s="418"/>
      <c r="H16" s="418"/>
      <c r="I16" s="419">
        <v>1</v>
      </c>
      <c r="J16" s="419"/>
      <c r="K16" s="419"/>
      <c r="L16" s="419"/>
      <c r="M16" s="419"/>
      <c r="AI16" s="411"/>
      <c r="AJ16" s="411"/>
      <c r="AK16" s="411"/>
      <c r="AL16" s="411"/>
      <c r="AM16" s="411"/>
      <c r="AN16" s="411"/>
      <c r="AO16" s="411"/>
      <c r="AP16" s="411"/>
      <c r="AQ16" s="411"/>
      <c r="AR16" s="411"/>
    </row>
    <row r="17" spans="1:44" ht="17.100000000000001" customHeight="1">
      <c r="M17" s="420"/>
      <c r="AI17" s="411"/>
      <c r="AJ17" s="411"/>
      <c r="AK17" s="411"/>
      <c r="AL17" s="411"/>
      <c r="AM17" s="411"/>
      <c r="AN17" s="411"/>
      <c r="AO17" s="411"/>
      <c r="AP17" s="411"/>
      <c r="AQ17" s="411"/>
      <c r="AR17" s="411"/>
    </row>
    <row r="18" spans="1:44" ht="17.100000000000001" customHeight="1">
      <c r="A18" s="369" t="s">
        <v>115</v>
      </c>
      <c r="H18" s="421"/>
      <c r="I18" s="421"/>
      <c r="J18" s="421"/>
      <c r="K18" s="421"/>
      <c r="L18" s="421"/>
      <c r="M18" s="421"/>
      <c r="N18" s="421"/>
      <c r="O18" s="421"/>
      <c r="P18" s="421"/>
      <c r="S18" s="411"/>
      <c r="T18" s="411"/>
      <c r="U18" s="411"/>
      <c r="AA18" s="422" t="s">
        <v>114</v>
      </c>
      <c r="AB18" s="422"/>
      <c r="AC18" s="423" t="s">
        <v>7</v>
      </c>
      <c r="AD18" s="423"/>
    </row>
    <row r="19" spans="1:44" ht="17.100000000000001" customHeight="1">
      <c r="A19" s="424" t="s">
        <v>102</v>
      </c>
      <c r="B19" s="425"/>
      <c r="C19" s="426"/>
      <c r="D19" s="427" t="s">
        <v>103</v>
      </c>
      <c r="E19" s="428"/>
      <c r="F19" s="428"/>
      <c r="G19" s="429" t="s">
        <v>112</v>
      </c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 t="s">
        <v>46</v>
      </c>
      <c r="T19" s="429"/>
      <c r="U19" s="429"/>
      <c r="V19" s="429"/>
      <c r="W19" s="429" t="s">
        <v>43</v>
      </c>
      <c r="X19" s="429"/>
      <c r="Y19" s="429"/>
      <c r="Z19" s="429"/>
      <c r="AA19" s="429" t="s">
        <v>2</v>
      </c>
      <c r="AB19" s="429"/>
      <c r="AC19" s="429"/>
      <c r="AD19" s="429"/>
    </row>
    <row r="20" spans="1:44" ht="17.100000000000001" customHeight="1">
      <c r="A20" s="430"/>
      <c r="B20" s="431"/>
      <c r="C20" s="432"/>
      <c r="D20" s="433"/>
      <c r="E20" s="434"/>
      <c r="F20" s="434"/>
      <c r="G20" s="429" t="s">
        <v>104</v>
      </c>
      <c r="H20" s="429"/>
      <c r="I20" s="429"/>
      <c r="J20" s="429" t="s">
        <v>105</v>
      </c>
      <c r="K20" s="429"/>
      <c r="L20" s="429"/>
      <c r="M20" s="429" t="s">
        <v>106</v>
      </c>
      <c r="N20" s="429"/>
      <c r="O20" s="429"/>
      <c r="P20" s="429" t="s">
        <v>107</v>
      </c>
      <c r="Q20" s="429"/>
      <c r="R20" s="429"/>
      <c r="S20" s="429"/>
      <c r="T20" s="429"/>
      <c r="U20" s="429"/>
      <c r="V20" s="429"/>
      <c r="W20" s="429"/>
      <c r="X20" s="429"/>
      <c r="Y20" s="429"/>
      <c r="Z20" s="429"/>
      <c r="AA20" s="429"/>
      <c r="AB20" s="429"/>
      <c r="AC20" s="429"/>
      <c r="AD20" s="429"/>
    </row>
    <row r="21" spans="1:44" ht="21" customHeight="1">
      <c r="A21" s="435">
        <v>25</v>
      </c>
      <c r="B21" s="436"/>
      <c r="C21" s="437"/>
      <c r="D21" s="429" t="s">
        <v>108</v>
      </c>
      <c r="E21" s="429"/>
      <c r="F21" s="429"/>
      <c r="G21" s="438">
        <v>149.9999</v>
      </c>
      <c r="H21" s="438"/>
      <c r="I21" s="438"/>
      <c r="J21" s="438">
        <v>149.9999</v>
      </c>
      <c r="K21" s="438"/>
      <c r="L21" s="438"/>
      <c r="M21" s="438">
        <v>149.9999</v>
      </c>
      <c r="N21" s="438"/>
      <c r="O21" s="438"/>
      <c r="P21" s="438">
        <v>149.9999</v>
      </c>
      <c r="Q21" s="438"/>
      <c r="R21" s="438"/>
      <c r="S21" s="438">
        <f t="shared" ref="S21:S52" si="0">AVERAGE(G21:R21)</f>
        <v>149.9999</v>
      </c>
      <c r="T21" s="438"/>
      <c r="U21" s="438"/>
      <c r="V21" s="438"/>
      <c r="W21" s="439">
        <f>A21-S21</f>
        <v>-124.9999</v>
      </c>
      <c r="X21" s="440"/>
      <c r="Y21" s="440"/>
      <c r="Z21" s="441"/>
      <c r="AA21" s="442">
        <f>_xlfn.STDEV.S(G21:R21)/SQRT(4)</f>
        <v>0</v>
      </c>
      <c r="AB21" s="442"/>
      <c r="AC21" s="442"/>
      <c r="AD21" s="442"/>
    </row>
    <row r="22" spans="1:44" ht="21" customHeight="1">
      <c r="A22" s="443"/>
      <c r="B22" s="444"/>
      <c r="C22" s="445"/>
      <c r="D22" s="429">
        <v>1</v>
      </c>
      <c r="E22" s="429"/>
      <c r="F22" s="429"/>
      <c r="G22" s="438">
        <v>149.99979999999999</v>
      </c>
      <c r="H22" s="438"/>
      <c r="I22" s="438"/>
      <c r="J22" s="438">
        <v>149.99979999999999</v>
      </c>
      <c r="K22" s="438"/>
      <c r="L22" s="438"/>
      <c r="M22" s="438">
        <v>149.99979999999999</v>
      </c>
      <c r="N22" s="438"/>
      <c r="O22" s="438"/>
      <c r="P22" s="438">
        <v>149.99979999999999</v>
      </c>
      <c r="Q22" s="438"/>
      <c r="R22" s="438"/>
      <c r="S22" s="438">
        <f t="shared" si="0"/>
        <v>149.99979999999999</v>
      </c>
      <c r="T22" s="438"/>
      <c r="U22" s="438"/>
      <c r="V22" s="438"/>
      <c r="W22" s="439">
        <f>A21-S22</f>
        <v>-124.99979999999999</v>
      </c>
      <c r="X22" s="440"/>
      <c r="Y22" s="440"/>
      <c r="Z22" s="441"/>
      <c r="AA22" s="442"/>
      <c r="AB22" s="442"/>
      <c r="AC22" s="442"/>
      <c r="AD22" s="442"/>
    </row>
    <row r="23" spans="1:44" ht="21" customHeight="1">
      <c r="A23" s="443"/>
      <c r="B23" s="444"/>
      <c r="C23" s="445"/>
      <c r="D23" s="429">
        <v>2</v>
      </c>
      <c r="E23" s="429"/>
      <c r="F23" s="429"/>
      <c r="G23" s="438">
        <v>149.99979999999999</v>
      </c>
      <c r="H23" s="438"/>
      <c r="I23" s="438"/>
      <c r="J23" s="438">
        <v>149.99979999999999</v>
      </c>
      <c r="K23" s="438"/>
      <c r="L23" s="438"/>
      <c r="M23" s="438">
        <v>149.99979999999999</v>
      </c>
      <c r="N23" s="438"/>
      <c r="O23" s="438"/>
      <c r="P23" s="438">
        <v>149.99979999999999</v>
      </c>
      <c r="Q23" s="438"/>
      <c r="R23" s="438"/>
      <c r="S23" s="438">
        <f t="shared" si="0"/>
        <v>149.99979999999999</v>
      </c>
      <c r="T23" s="438"/>
      <c r="U23" s="438"/>
      <c r="V23" s="438"/>
      <c r="W23" s="439">
        <f>A21-S23</f>
        <v>-124.99979999999999</v>
      </c>
      <c r="X23" s="440"/>
      <c r="Y23" s="440"/>
      <c r="Z23" s="441"/>
      <c r="AA23" s="442"/>
      <c r="AB23" s="442"/>
      <c r="AC23" s="442"/>
      <c r="AD23" s="442"/>
    </row>
    <row r="24" spans="1:44" ht="21" customHeight="1">
      <c r="A24" s="443"/>
      <c r="B24" s="444"/>
      <c r="C24" s="445"/>
      <c r="D24" s="429">
        <v>3</v>
      </c>
      <c r="E24" s="429"/>
      <c r="F24" s="429"/>
      <c r="G24" s="438">
        <v>149.9999</v>
      </c>
      <c r="H24" s="438"/>
      <c r="I24" s="438"/>
      <c r="J24" s="438">
        <v>149.9999</v>
      </c>
      <c r="K24" s="438"/>
      <c r="L24" s="438"/>
      <c r="M24" s="438">
        <v>149.9999</v>
      </c>
      <c r="N24" s="438"/>
      <c r="O24" s="438"/>
      <c r="P24" s="438">
        <v>149.9999</v>
      </c>
      <c r="Q24" s="438"/>
      <c r="R24" s="438"/>
      <c r="S24" s="438">
        <f t="shared" si="0"/>
        <v>149.9999</v>
      </c>
      <c r="T24" s="438"/>
      <c r="U24" s="438"/>
      <c r="V24" s="438"/>
      <c r="W24" s="439">
        <f>A21-S24</f>
        <v>-124.9999</v>
      </c>
      <c r="X24" s="440"/>
      <c r="Y24" s="440"/>
      <c r="Z24" s="441"/>
      <c r="AA24" s="442"/>
      <c r="AB24" s="442"/>
      <c r="AC24" s="442"/>
      <c r="AD24" s="442"/>
    </row>
    <row r="25" spans="1:44" ht="21" customHeight="1">
      <c r="A25" s="446"/>
      <c r="B25" s="447"/>
      <c r="C25" s="448"/>
      <c r="D25" s="429">
        <v>4</v>
      </c>
      <c r="E25" s="429"/>
      <c r="F25" s="429"/>
      <c r="G25" s="438">
        <v>149.9999</v>
      </c>
      <c r="H25" s="438"/>
      <c r="I25" s="438"/>
      <c r="J25" s="438">
        <v>149.9999</v>
      </c>
      <c r="K25" s="438"/>
      <c r="L25" s="438"/>
      <c r="M25" s="438">
        <v>149.9999</v>
      </c>
      <c r="N25" s="438"/>
      <c r="O25" s="438"/>
      <c r="P25" s="438">
        <v>149.9999</v>
      </c>
      <c r="Q25" s="438"/>
      <c r="R25" s="438"/>
      <c r="S25" s="438">
        <f t="shared" si="0"/>
        <v>149.9999</v>
      </c>
      <c r="T25" s="438"/>
      <c r="U25" s="438"/>
      <c r="V25" s="438"/>
      <c r="W25" s="439">
        <f>A21-S25</f>
        <v>-124.9999</v>
      </c>
      <c r="X25" s="440"/>
      <c r="Y25" s="440"/>
      <c r="Z25" s="441"/>
      <c r="AA25" s="442"/>
      <c r="AB25" s="442"/>
      <c r="AC25" s="442"/>
      <c r="AD25" s="442"/>
      <c r="AG25" s="411"/>
      <c r="AM25" s="411"/>
      <c r="AN25" s="411"/>
      <c r="AO25" s="411"/>
      <c r="AP25" s="411"/>
      <c r="AQ25" s="411"/>
      <c r="AR25" s="411"/>
    </row>
    <row r="26" spans="1:44" ht="21" customHeight="1">
      <c r="A26" s="435">
        <v>50</v>
      </c>
      <c r="B26" s="436"/>
      <c r="C26" s="437"/>
      <c r="D26" s="429" t="s">
        <v>108</v>
      </c>
      <c r="E26" s="429"/>
      <c r="F26" s="429"/>
      <c r="G26" s="438">
        <v>149.9999</v>
      </c>
      <c r="H26" s="438"/>
      <c r="I26" s="438"/>
      <c r="J26" s="438">
        <v>149.9999</v>
      </c>
      <c r="K26" s="438"/>
      <c r="L26" s="438"/>
      <c r="M26" s="438">
        <v>149.9999</v>
      </c>
      <c r="N26" s="438"/>
      <c r="O26" s="438"/>
      <c r="P26" s="438">
        <v>149.9999</v>
      </c>
      <c r="Q26" s="438"/>
      <c r="R26" s="438"/>
      <c r="S26" s="438">
        <f t="shared" si="0"/>
        <v>149.9999</v>
      </c>
      <c r="T26" s="438"/>
      <c r="U26" s="438"/>
      <c r="V26" s="438"/>
      <c r="W26" s="439">
        <f t="shared" ref="W26:W31" si="1">A26-S26</f>
        <v>-99.999899999999997</v>
      </c>
      <c r="X26" s="440"/>
      <c r="Y26" s="440"/>
      <c r="Z26" s="441"/>
      <c r="AA26" s="442">
        <f t="shared" ref="AA26:AA70" si="2">_xlfn.STDEV.S(G26:R26)/SQRT(4)</f>
        <v>0</v>
      </c>
      <c r="AB26" s="442"/>
      <c r="AC26" s="442"/>
      <c r="AD26" s="442"/>
    </row>
    <row r="27" spans="1:44" ht="21" customHeight="1">
      <c r="A27" s="443"/>
      <c r="B27" s="444"/>
      <c r="C27" s="445"/>
      <c r="D27" s="429">
        <v>1</v>
      </c>
      <c r="E27" s="429"/>
      <c r="F27" s="429"/>
      <c r="G27" s="438">
        <v>149.99979999999999</v>
      </c>
      <c r="H27" s="438"/>
      <c r="I27" s="438"/>
      <c r="J27" s="438">
        <v>149.99979999999999</v>
      </c>
      <c r="K27" s="438"/>
      <c r="L27" s="438"/>
      <c r="M27" s="438">
        <v>149.99979999999999</v>
      </c>
      <c r="N27" s="438"/>
      <c r="O27" s="438"/>
      <c r="P27" s="438">
        <v>149.99979999999999</v>
      </c>
      <c r="Q27" s="438"/>
      <c r="R27" s="438"/>
      <c r="S27" s="438">
        <f t="shared" si="0"/>
        <v>149.99979999999999</v>
      </c>
      <c r="T27" s="438"/>
      <c r="U27" s="438"/>
      <c r="V27" s="438"/>
      <c r="W27" s="439">
        <f>A26-S27</f>
        <v>-99.999799999999993</v>
      </c>
      <c r="X27" s="440"/>
      <c r="Y27" s="440"/>
      <c r="Z27" s="441"/>
      <c r="AA27" s="442"/>
      <c r="AB27" s="442"/>
      <c r="AC27" s="442"/>
      <c r="AD27" s="442"/>
    </row>
    <row r="28" spans="1:44" ht="21" customHeight="1">
      <c r="A28" s="443"/>
      <c r="B28" s="444"/>
      <c r="C28" s="445"/>
      <c r="D28" s="429">
        <v>2</v>
      </c>
      <c r="E28" s="429"/>
      <c r="F28" s="429"/>
      <c r="G28" s="438">
        <v>149.99979999999999</v>
      </c>
      <c r="H28" s="438"/>
      <c r="I28" s="438"/>
      <c r="J28" s="438">
        <v>149.99979999999999</v>
      </c>
      <c r="K28" s="438"/>
      <c r="L28" s="438"/>
      <c r="M28" s="438">
        <v>149.99979999999999</v>
      </c>
      <c r="N28" s="438"/>
      <c r="O28" s="438"/>
      <c r="P28" s="438">
        <v>149.99979999999999</v>
      </c>
      <c r="Q28" s="438"/>
      <c r="R28" s="438"/>
      <c r="S28" s="438">
        <f t="shared" si="0"/>
        <v>149.99979999999999</v>
      </c>
      <c r="T28" s="438"/>
      <c r="U28" s="438"/>
      <c r="V28" s="438"/>
      <c r="W28" s="439">
        <f>A26-S28</f>
        <v>-99.999799999999993</v>
      </c>
      <c r="X28" s="440"/>
      <c r="Y28" s="440"/>
      <c r="Z28" s="441"/>
      <c r="AA28" s="442"/>
      <c r="AB28" s="442"/>
      <c r="AC28" s="442"/>
      <c r="AD28" s="442"/>
    </row>
    <row r="29" spans="1:44" ht="21" customHeight="1">
      <c r="A29" s="443"/>
      <c r="B29" s="444"/>
      <c r="C29" s="445"/>
      <c r="D29" s="429">
        <v>3</v>
      </c>
      <c r="E29" s="429"/>
      <c r="F29" s="429"/>
      <c r="G29" s="438">
        <v>149.9999</v>
      </c>
      <c r="H29" s="438"/>
      <c r="I29" s="438"/>
      <c r="J29" s="438">
        <v>149.9999</v>
      </c>
      <c r="K29" s="438"/>
      <c r="L29" s="438"/>
      <c r="M29" s="438">
        <v>149.9999</v>
      </c>
      <c r="N29" s="438"/>
      <c r="O29" s="438"/>
      <c r="P29" s="438">
        <v>149.9999</v>
      </c>
      <c r="Q29" s="438"/>
      <c r="R29" s="438"/>
      <c r="S29" s="438">
        <f t="shared" si="0"/>
        <v>149.9999</v>
      </c>
      <c r="T29" s="438"/>
      <c r="U29" s="438"/>
      <c r="V29" s="438"/>
      <c r="W29" s="439">
        <f>A26-S29</f>
        <v>-99.999899999999997</v>
      </c>
      <c r="X29" s="440"/>
      <c r="Y29" s="440"/>
      <c r="Z29" s="441"/>
      <c r="AA29" s="442"/>
      <c r="AB29" s="442"/>
      <c r="AC29" s="442"/>
      <c r="AD29" s="442"/>
    </row>
    <row r="30" spans="1:44" ht="21" customHeight="1">
      <c r="A30" s="446"/>
      <c r="B30" s="447"/>
      <c r="C30" s="448"/>
      <c r="D30" s="429">
        <v>4</v>
      </c>
      <c r="E30" s="429"/>
      <c r="F30" s="429"/>
      <c r="G30" s="438">
        <v>149.9999</v>
      </c>
      <c r="H30" s="438"/>
      <c r="I30" s="438"/>
      <c r="J30" s="438">
        <v>149.9999</v>
      </c>
      <c r="K30" s="438"/>
      <c r="L30" s="438"/>
      <c r="M30" s="438">
        <v>149.9999</v>
      </c>
      <c r="N30" s="438"/>
      <c r="O30" s="438"/>
      <c r="P30" s="438">
        <v>149.9999</v>
      </c>
      <c r="Q30" s="438"/>
      <c r="R30" s="438"/>
      <c r="S30" s="438">
        <f t="shared" si="0"/>
        <v>149.9999</v>
      </c>
      <c r="T30" s="438"/>
      <c r="U30" s="438"/>
      <c r="V30" s="438"/>
      <c r="W30" s="439">
        <f>A26-S30</f>
        <v>-99.999899999999997</v>
      </c>
      <c r="X30" s="440"/>
      <c r="Y30" s="440"/>
      <c r="Z30" s="441"/>
      <c r="AA30" s="442"/>
      <c r="AB30" s="442"/>
      <c r="AC30" s="442"/>
      <c r="AD30" s="442"/>
      <c r="AG30" s="411"/>
      <c r="AM30" s="411"/>
      <c r="AN30" s="411"/>
      <c r="AO30" s="411"/>
      <c r="AP30" s="411"/>
      <c r="AQ30" s="411"/>
      <c r="AR30" s="411"/>
    </row>
    <row r="31" spans="1:44" ht="21" customHeight="1">
      <c r="A31" s="435">
        <v>75</v>
      </c>
      <c r="B31" s="436"/>
      <c r="C31" s="437"/>
      <c r="D31" s="429" t="s">
        <v>108</v>
      </c>
      <c r="E31" s="429"/>
      <c r="F31" s="429"/>
      <c r="G31" s="438">
        <v>149.9999</v>
      </c>
      <c r="H31" s="438"/>
      <c r="I31" s="438"/>
      <c r="J31" s="438">
        <v>149.9999</v>
      </c>
      <c r="K31" s="438"/>
      <c r="L31" s="438"/>
      <c r="M31" s="438">
        <v>149.9999</v>
      </c>
      <c r="N31" s="438"/>
      <c r="O31" s="438"/>
      <c r="P31" s="438">
        <v>149.9999</v>
      </c>
      <c r="Q31" s="438"/>
      <c r="R31" s="438"/>
      <c r="S31" s="438">
        <f t="shared" si="0"/>
        <v>149.9999</v>
      </c>
      <c r="T31" s="438"/>
      <c r="U31" s="438"/>
      <c r="V31" s="438"/>
      <c r="W31" s="439">
        <f t="shared" si="1"/>
        <v>-74.999899999999997</v>
      </c>
      <c r="X31" s="440"/>
      <c r="Y31" s="440"/>
      <c r="Z31" s="441"/>
      <c r="AA31" s="442">
        <f t="shared" ref="AA31:AA70" si="3">_xlfn.STDEV.S(G31:R31)/SQRT(4)</f>
        <v>0</v>
      </c>
      <c r="AB31" s="442"/>
      <c r="AC31" s="442"/>
      <c r="AD31" s="442"/>
    </row>
    <row r="32" spans="1:44" ht="21" customHeight="1">
      <c r="A32" s="443"/>
      <c r="B32" s="444"/>
      <c r="C32" s="445"/>
      <c r="D32" s="429">
        <v>1</v>
      </c>
      <c r="E32" s="429"/>
      <c r="F32" s="429"/>
      <c r="G32" s="438">
        <v>149.99979999999999</v>
      </c>
      <c r="H32" s="438"/>
      <c r="I32" s="438"/>
      <c r="J32" s="438">
        <v>149.99979999999999</v>
      </c>
      <c r="K32" s="438"/>
      <c r="L32" s="438"/>
      <c r="M32" s="438">
        <v>149.99979999999999</v>
      </c>
      <c r="N32" s="438"/>
      <c r="O32" s="438"/>
      <c r="P32" s="438">
        <v>149.99979999999999</v>
      </c>
      <c r="Q32" s="438"/>
      <c r="R32" s="438"/>
      <c r="S32" s="438">
        <f t="shared" si="0"/>
        <v>149.99979999999999</v>
      </c>
      <c r="T32" s="438"/>
      <c r="U32" s="438"/>
      <c r="V32" s="438"/>
      <c r="W32" s="439">
        <f>A31-S32</f>
        <v>-74.999799999999993</v>
      </c>
      <c r="X32" s="440"/>
      <c r="Y32" s="440"/>
      <c r="Z32" s="441"/>
      <c r="AA32" s="442"/>
      <c r="AB32" s="442"/>
      <c r="AC32" s="442"/>
      <c r="AD32" s="442"/>
    </row>
    <row r="33" spans="1:44" ht="21" customHeight="1">
      <c r="A33" s="443"/>
      <c r="B33" s="444"/>
      <c r="C33" s="445"/>
      <c r="D33" s="429">
        <v>2</v>
      </c>
      <c r="E33" s="429"/>
      <c r="F33" s="429"/>
      <c r="G33" s="438">
        <v>149.99979999999999</v>
      </c>
      <c r="H33" s="438"/>
      <c r="I33" s="438"/>
      <c r="J33" s="438">
        <v>149.99979999999999</v>
      </c>
      <c r="K33" s="438"/>
      <c r="L33" s="438"/>
      <c r="M33" s="438">
        <v>149.99979999999999</v>
      </c>
      <c r="N33" s="438"/>
      <c r="O33" s="438"/>
      <c r="P33" s="438">
        <v>149.99979999999999</v>
      </c>
      <c r="Q33" s="438"/>
      <c r="R33" s="438"/>
      <c r="S33" s="438">
        <f t="shared" si="0"/>
        <v>149.99979999999999</v>
      </c>
      <c r="T33" s="438"/>
      <c r="U33" s="438"/>
      <c r="V33" s="438"/>
      <c r="W33" s="439">
        <f>A31-S33</f>
        <v>-74.999799999999993</v>
      </c>
      <c r="X33" s="440"/>
      <c r="Y33" s="440"/>
      <c r="Z33" s="441"/>
      <c r="AA33" s="442"/>
      <c r="AB33" s="442"/>
      <c r="AC33" s="442"/>
      <c r="AD33" s="442"/>
    </row>
    <row r="34" spans="1:44" ht="21" customHeight="1">
      <c r="A34" s="443"/>
      <c r="B34" s="444"/>
      <c r="C34" s="445"/>
      <c r="D34" s="429">
        <v>3</v>
      </c>
      <c r="E34" s="429"/>
      <c r="F34" s="429"/>
      <c r="G34" s="438">
        <v>149.9999</v>
      </c>
      <c r="H34" s="438"/>
      <c r="I34" s="438"/>
      <c r="J34" s="438">
        <v>149.9999</v>
      </c>
      <c r="K34" s="438"/>
      <c r="L34" s="438"/>
      <c r="M34" s="438">
        <v>149.9999</v>
      </c>
      <c r="N34" s="438"/>
      <c r="O34" s="438"/>
      <c r="P34" s="438">
        <v>149.9999</v>
      </c>
      <c r="Q34" s="438"/>
      <c r="R34" s="438"/>
      <c r="S34" s="438">
        <f t="shared" si="0"/>
        <v>149.9999</v>
      </c>
      <c r="T34" s="438"/>
      <c r="U34" s="438"/>
      <c r="V34" s="438"/>
      <c r="W34" s="439">
        <f>A31-S34</f>
        <v>-74.999899999999997</v>
      </c>
      <c r="X34" s="440"/>
      <c r="Y34" s="440"/>
      <c r="Z34" s="441"/>
      <c r="AA34" s="442"/>
      <c r="AB34" s="442"/>
      <c r="AC34" s="442"/>
      <c r="AD34" s="442"/>
    </row>
    <row r="35" spans="1:44" ht="21" customHeight="1">
      <c r="A35" s="446"/>
      <c r="B35" s="447"/>
      <c r="C35" s="448"/>
      <c r="D35" s="429">
        <v>4</v>
      </c>
      <c r="E35" s="429"/>
      <c r="F35" s="429"/>
      <c r="G35" s="438">
        <v>149.9999</v>
      </c>
      <c r="H35" s="438"/>
      <c r="I35" s="438"/>
      <c r="J35" s="438">
        <v>149.9999</v>
      </c>
      <c r="K35" s="438"/>
      <c r="L35" s="438"/>
      <c r="M35" s="438">
        <v>149.9999</v>
      </c>
      <c r="N35" s="438"/>
      <c r="O35" s="438"/>
      <c r="P35" s="438">
        <v>149.9999</v>
      </c>
      <c r="Q35" s="438"/>
      <c r="R35" s="438"/>
      <c r="S35" s="438">
        <f t="shared" si="0"/>
        <v>149.9999</v>
      </c>
      <c r="T35" s="438"/>
      <c r="U35" s="438"/>
      <c r="V35" s="438"/>
      <c r="W35" s="439">
        <f>A31-S35</f>
        <v>-74.999899999999997</v>
      </c>
      <c r="X35" s="440"/>
      <c r="Y35" s="440"/>
      <c r="Z35" s="441"/>
      <c r="AA35" s="442"/>
      <c r="AB35" s="442"/>
      <c r="AC35" s="442"/>
      <c r="AD35" s="442"/>
      <c r="AG35" s="411"/>
      <c r="AM35" s="411"/>
      <c r="AN35" s="411"/>
      <c r="AO35" s="411"/>
      <c r="AP35" s="411"/>
      <c r="AQ35" s="411"/>
      <c r="AR35" s="411"/>
    </row>
    <row r="36" spans="1:44" ht="21" customHeight="1">
      <c r="A36" s="435">
        <v>100</v>
      </c>
      <c r="B36" s="436"/>
      <c r="C36" s="437"/>
      <c r="D36" s="429" t="s">
        <v>108</v>
      </c>
      <c r="E36" s="429"/>
      <c r="F36" s="429"/>
      <c r="G36" s="438">
        <v>149.9999</v>
      </c>
      <c r="H36" s="438"/>
      <c r="I36" s="438"/>
      <c r="J36" s="438">
        <v>149.9999</v>
      </c>
      <c r="K36" s="438"/>
      <c r="L36" s="438"/>
      <c r="M36" s="438">
        <v>149.9999</v>
      </c>
      <c r="N36" s="438"/>
      <c r="O36" s="438"/>
      <c r="P36" s="438">
        <v>149.9999</v>
      </c>
      <c r="Q36" s="438"/>
      <c r="R36" s="438"/>
      <c r="S36" s="438">
        <f t="shared" si="0"/>
        <v>149.9999</v>
      </c>
      <c r="T36" s="438"/>
      <c r="U36" s="438"/>
      <c r="V36" s="438"/>
      <c r="W36" s="439">
        <f>A36-S36</f>
        <v>-49.999899999999997</v>
      </c>
      <c r="X36" s="440"/>
      <c r="Y36" s="440"/>
      <c r="Z36" s="441"/>
      <c r="AA36" s="442">
        <f t="shared" ref="AA36:AA70" si="4">_xlfn.STDEV.S(G36:R36)/SQRT(4)</f>
        <v>0</v>
      </c>
      <c r="AB36" s="442"/>
      <c r="AC36" s="442"/>
      <c r="AD36" s="442"/>
    </row>
    <row r="37" spans="1:44" ht="21" customHeight="1">
      <c r="A37" s="443"/>
      <c r="B37" s="444"/>
      <c r="C37" s="445"/>
      <c r="D37" s="429">
        <v>1</v>
      </c>
      <c r="E37" s="429"/>
      <c r="F37" s="429"/>
      <c r="G37" s="438">
        <v>149.99979999999999</v>
      </c>
      <c r="H37" s="438"/>
      <c r="I37" s="438"/>
      <c r="J37" s="438">
        <v>149.99979999999999</v>
      </c>
      <c r="K37" s="438"/>
      <c r="L37" s="438"/>
      <c r="M37" s="438">
        <v>149.99979999999999</v>
      </c>
      <c r="N37" s="438"/>
      <c r="O37" s="438"/>
      <c r="P37" s="438">
        <v>149.99979999999999</v>
      </c>
      <c r="Q37" s="438"/>
      <c r="R37" s="438"/>
      <c r="S37" s="438">
        <f t="shared" si="0"/>
        <v>149.99979999999999</v>
      </c>
      <c r="T37" s="438"/>
      <c r="U37" s="438"/>
      <c r="V37" s="438"/>
      <c r="W37" s="439">
        <f>A36-S37</f>
        <v>-49.999799999999993</v>
      </c>
      <c r="X37" s="440"/>
      <c r="Y37" s="440"/>
      <c r="Z37" s="441"/>
      <c r="AA37" s="442"/>
      <c r="AB37" s="442"/>
      <c r="AC37" s="442"/>
      <c r="AD37" s="442"/>
    </row>
    <row r="38" spans="1:44" ht="21" customHeight="1">
      <c r="A38" s="443"/>
      <c r="B38" s="444"/>
      <c r="C38" s="445"/>
      <c r="D38" s="429">
        <v>2</v>
      </c>
      <c r="E38" s="429"/>
      <c r="F38" s="429"/>
      <c r="G38" s="438">
        <v>149.99979999999999</v>
      </c>
      <c r="H38" s="438"/>
      <c r="I38" s="438"/>
      <c r="J38" s="438">
        <v>149.99979999999999</v>
      </c>
      <c r="K38" s="438"/>
      <c r="L38" s="438"/>
      <c r="M38" s="438">
        <v>149.99979999999999</v>
      </c>
      <c r="N38" s="438"/>
      <c r="O38" s="438"/>
      <c r="P38" s="438">
        <v>149.99979999999999</v>
      </c>
      <c r="Q38" s="438"/>
      <c r="R38" s="438"/>
      <c r="S38" s="438">
        <f t="shared" si="0"/>
        <v>149.99979999999999</v>
      </c>
      <c r="T38" s="438"/>
      <c r="U38" s="438"/>
      <c r="V38" s="438"/>
      <c r="W38" s="439">
        <f>A36-S38</f>
        <v>-49.999799999999993</v>
      </c>
      <c r="X38" s="440"/>
      <c r="Y38" s="440"/>
      <c r="Z38" s="441"/>
      <c r="AA38" s="442"/>
      <c r="AB38" s="442"/>
      <c r="AC38" s="442"/>
      <c r="AD38" s="442"/>
    </row>
    <row r="39" spans="1:44" ht="21" customHeight="1">
      <c r="A39" s="443"/>
      <c r="B39" s="444"/>
      <c r="C39" s="445"/>
      <c r="D39" s="429">
        <v>3</v>
      </c>
      <c r="E39" s="429"/>
      <c r="F39" s="429"/>
      <c r="G39" s="438">
        <v>149.9999</v>
      </c>
      <c r="H39" s="438"/>
      <c r="I39" s="438"/>
      <c r="J39" s="438">
        <v>149.9999</v>
      </c>
      <c r="K39" s="438"/>
      <c r="L39" s="438"/>
      <c r="M39" s="438">
        <v>149.9999</v>
      </c>
      <c r="N39" s="438"/>
      <c r="O39" s="438"/>
      <c r="P39" s="438">
        <v>149.9999</v>
      </c>
      <c r="Q39" s="438"/>
      <c r="R39" s="438"/>
      <c r="S39" s="438">
        <f t="shared" si="0"/>
        <v>149.9999</v>
      </c>
      <c r="T39" s="438"/>
      <c r="U39" s="438"/>
      <c r="V39" s="438"/>
      <c r="W39" s="439">
        <f>A36-S39</f>
        <v>-49.999899999999997</v>
      </c>
      <c r="X39" s="440"/>
      <c r="Y39" s="440"/>
      <c r="Z39" s="441"/>
      <c r="AA39" s="442"/>
      <c r="AB39" s="442"/>
      <c r="AC39" s="442"/>
      <c r="AD39" s="442"/>
    </row>
    <row r="40" spans="1:44" ht="21" customHeight="1">
      <c r="A40" s="446"/>
      <c r="B40" s="447"/>
      <c r="C40" s="448"/>
      <c r="D40" s="429">
        <v>4</v>
      </c>
      <c r="E40" s="429"/>
      <c r="F40" s="429"/>
      <c r="G40" s="438">
        <v>149.9999</v>
      </c>
      <c r="H40" s="438"/>
      <c r="I40" s="438"/>
      <c r="J40" s="438">
        <v>149.9999</v>
      </c>
      <c r="K40" s="438"/>
      <c r="L40" s="438"/>
      <c r="M40" s="438">
        <v>149.9999</v>
      </c>
      <c r="N40" s="438"/>
      <c r="O40" s="438"/>
      <c r="P40" s="438">
        <v>149.9999</v>
      </c>
      <c r="Q40" s="438"/>
      <c r="R40" s="438"/>
      <c r="S40" s="438">
        <f t="shared" si="0"/>
        <v>149.9999</v>
      </c>
      <c r="T40" s="438"/>
      <c r="U40" s="438"/>
      <c r="V40" s="438"/>
      <c r="W40" s="439">
        <f>A36-S40</f>
        <v>-49.999899999999997</v>
      </c>
      <c r="X40" s="440"/>
      <c r="Y40" s="440"/>
      <c r="Z40" s="441"/>
      <c r="AA40" s="442"/>
      <c r="AB40" s="442"/>
      <c r="AC40" s="442"/>
      <c r="AD40" s="442"/>
      <c r="AG40" s="411"/>
      <c r="AM40" s="411"/>
      <c r="AN40" s="411"/>
      <c r="AO40" s="411"/>
      <c r="AP40" s="411"/>
      <c r="AQ40" s="411"/>
      <c r="AR40" s="411"/>
    </row>
    <row r="41" spans="1:44" ht="21" customHeight="1">
      <c r="A41" s="435">
        <v>125</v>
      </c>
      <c r="B41" s="436"/>
      <c r="C41" s="437"/>
      <c r="D41" s="429" t="s">
        <v>108</v>
      </c>
      <c r="E41" s="429"/>
      <c r="F41" s="429"/>
      <c r="G41" s="438">
        <v>149.9999</v>
      </c>
      <c r="H41" s="438"/>
      <c r="I41" s="438"/>
      <c r="J41" s="438">
        <v>149.9999</v>
      </c>
      <c r="K41" s="438"/>
      <c r="L41" s="438"/>
      <c r="M41" s="438">
        <v>149.9999</v>
      </c>
      <c r="N41" s="438"/>
      <c r="O41" s="438"/>
      <c r="P41" s="438">
        <v>149.9999</v>
      </c>
      <c r="Q41" s="438"/>
      <c r="R41" s="438"/>
      <c r="S41" s="438">
        <f t="shared" si="0"/>
        <v>149.9999</v>
      </c>
      <c r="T41" s="438"/>
      <c r="U41" s="438"/>
      <c r="V41" s="438"/>
      <c r="W41" s="439">
        <f>A41-S41</f>
        <v>-24.999899999999997</v>
      </c>
      <c r="X41" s="440"/>
      <c r="Y41" s="440"/>
      <c r="Z41" s="441"/>
      <c r="AA41" s="442">
        <f t="shared" ref="AA41:AA70" si="5">_xlfn.STDEV.S(G41:R41)/SQRT(4)</f>
        <v>0</v>
      </c>
      <c r="AB41" s="442"/>
      <c r="AC41" s="442"/>
      <c r="AD41" s="442"/>
    </row>
    <row r="42" spans="1:44" ht="21" customHeight="1">
      <c r="A42" s="443"/>
      <c r="B42" s="444"/>
      <c r="C42" s="445"/>
      <c r="D42" s="429">
        <v>1</v>
      </c>
      <c r="E42" s="429"/>
      <c r="F42" s="429"/>
      <c r="G42" s="438">
        <v>149.99979999999999</v>
      </c>
      <c r="H42" s="438"/>
      <c r="I42" s="438"/>
      <c r="J42" s="438">
        <v>149.99979999999999</v>
      </c>
      <c r="K42" s="438"/>
      <c r="L42" s="438"/>
      <c r="M42" s="438">
        <v>149.99979999999999</v>
      </c>
      <c r="N42" s="438"/>
      <c r="O42" s="438"/>
      <c r="P42" s="438">
        <v>149.99979999999999</v>
      </c>
      <c r="Q42" s="438"/>
      <c r="R42" s="438"/>
      <c r="S42" s="438">
        <f t="shared" si="0"/>
        <v>149.99979999999999</v>
      </c>
      <c r="T42" s="438"/>
      <c r="U42" s="438"/>
      <c r="V42" s="438"/>
      <c r="W42" s="439">
        <f>A41-S42</f>
        <v>-24.999799999999993</v>
      </c>
      <c r="X42" s="440"/>
      <c r="Y42" s="440"/>
      <c r="Z42" s="441"/>
      <c r="AA42" s="442"/>
      <c r="AB42" s="442"/>
      <c r="AC42" s="442"/>
      <c r="AD42" s="442"/>
    </row>
    <row r="43" spans="1:44" ht="21" customHeight="1">
      <c r="A43" s="443"/>
      <c r="B43" s="444"/>
      <c r="C43" s="445"/>
      <c r="D43" s="429">
        <v>2</v>
      </c>
      <c r="E43" s="429"/>
      <c r="F43" s="429"/>
      <c r="G43" s="438">
        <v>149.99979999999999</v>
      </c>
      <c r="H43" s="438"/>
      <c r="I43" s="438"/>
      <c r="J43" s="438">
        <v>149.99979999999999</v>
      </c>
      <c r="K43" s="438"/>
      <c r="L43" s="438"/>
      <c r="M43" s="438">
        <v>149.99979999999999</v>
      </c>
      <c r="N43" s="438"/>
      <c r="O43" s="438"/>
      <c r="P43" s="438">
        <v>149.99979999999999</v>
      </c>
      <c r="Q43" s="438"/>
      <c r="R43" s="438"/>
      <c r="S43" s="438">
        <f t="shared" si="0"/>
        <v>149.99979999999999</v>
      </c>
      <c r="T43" s="438"/>
      <c r="U43" s="438"/>
      <c r="V43" s="438"/>
      <c r="W43" s="439">
        <f>A41-S43</f>
        <v>-24.999799999999993</v>
      </c>
      <c r="X43" s="440"/>
      <c r="Y43" s="440"/>
      <c r="Z43" s="441"/>
      <c r="AA43" s="442"/>
      <c r="AB43" s="442"/>
      <c r="AC43" s="442"/>
      <c r="AD43" s="442"/>
    </row>
    <row r="44" spans="1:44" ht="21" customHeight="1">
      <c r="A44" s="443"/>
      <c r="B44" s="444"/>
      <c r="C44" s="445"/>
      <c r="D44" s="429">
        <v>3</v>
      </c>
      <c r="E44" s="429"/>
      <c r="F44" s="429"/>
      <c r="G44" s="438">
        <v>149.9999</v>
      </c>
      <c r="H44" s="438"/>
      <c r="I44" s="438"/>
      <c r="J44" s="438">
        <v>149.9999</v>
      </c>
      <c r="K44" s="438"/>
      <c r="L44" s="438"/>
      <c r="M44" s="438">
        <v>149.9999</v>
      </c>
      <c r="N44" s="438"/>
      <c r="O44" s="438"/>
      <c r="P44" s="438">
        <v>149.9999</v>
      </c>
      <c r="Q44" s="438"/>
      <c r="R44" s="438"/>
      <c r="S44" s="438">
        <f t="shared" si="0"/>
        <v>149.9999</v>
      </c>
      <c r="T44" s="438"/>
      <c r="U44" s="438"/>
      <c r="V44" s="438"/>
      <c r="W44" s="439">
        <f>A41-S44</f>
        <v>-24.999899999999997</v>
      </c>
      <c r="X44" s="440"/>
      <c r="Y44" s="440"/>
      <c r="Z44" s="441"/>
      <c r="AA44" s="442"/>
      <c r="AB44" s="442"/>
      <c r="AC44" s="442"/>
      <c r="AD44" s="442"/>
    </row>
    <row r="45" spans="1:44" ht="21" customHeight="1">
      <c r="A45" s="446"/>
      <c r="B45" s="447"/>
      <c r="C45" s="448"/>
      <c r="D45" s="429">
        <v>4</v>
      </c>
      <c r="E45" s="429"/>
      <c r="F45" s="429"/>
      <c r="G45" s="438">
        <v>149.9999</v>
      </c>
      <c r="H45" s="438"/>
      <c r="I45" s="438"/>
      <c r="J45" s="438">
        <v>149.9999</v>
      </c>
      <c r="K45" s="438"/>
      <c r="L45" s="438"/>
      <c r="M45" s="438">
        <v>149.9999</v>
      </c>
      <c r="N45" s="438"/>
      <c r="O45" s="438"/>
      <c r="P45" s="438">
        <v>149.9999</v>
      </c>
      <c r="Q45" s="438"/>
      <c r="R45" s="438"/>
      <c r="S45" s="438">
        <f t="shared" si="0"/>
        <v>149.9999</v>
      </c>
      <c r="T45" s="438"/>
      <c r="U45" s="438"/>
      <c r="V45" s="438"/>
      <c r="W45" s="439">
        <f>A41-S45</f>
        <v>-24.999899999999997</v>
      </c>
      <c r="X45" s="440"/>
      <c r="Y45" s="440"/>
      <c r="Z45" s="441"/>
      <c r="AA45" s="442"/>
      <c r="AB45" s="442"/>
      <c r="AC45" s="442"/>
      <c r="AD45" s="442"/>
      <c r="AG45" s="411"/>
      <c r="AM45" s="411"/>
      <c r="AN45" s="411"/>
      <c r="AO45" s="411"/>
      <c r="AP45" s="411"/>
      <c r="AQ45" s="411"/>
      <c r="AR45" s="411"/>
    </row>
    <row r="46" spans="1:44" ht="21" customHeight="1">
      <c r="A46" s="435">
        <v>150</v>
      </c>
      <c r="B46" s="436"/>
      <c r="C46" s="437"/>
      <c r="D46" s="429" t="s">
        <v>108</v>
      </c>
      <c r="E46" s="429"/>
      <c r="F46" s="429"/>
      <c r="G46" s="438">
        <v>149.9999</v>
      </c>
      <c r="H46" s="438"/>
      <c r="I46" s="438"/>
      <c r="J46" s="438">
        <v>149.9999</v>
      </c>
      <c r="K46" s="438"/>
      <c r="L46" s="438"/>
      <c r="M46" s="438">
        <v>149.9999</v>
      </c>
      <c r="N46" s="438"/>
      <c r="O46" s="438"/>
      <c r="P46" s="438">
        <v>149.9999</v>
      </c>
      <c r="Q46" s="438"/>
      <c r="R46" s="438"/>
      <c r="S46" s="438">
        <f t="shared" si="0"/>
        <v>149.9999</v>
      </c>
      <c r="T46" s="438"/>
      <c r="U46" s="438"/>
      <c r="V46" s="438"/>
      <c r="W46" s="439">
        <f t="shared" ref="W46" si="6">A46-S46</f>
        <v>1.0000000000331966E-4</v>
      </c>
      <c r="X46" s="440"/>
      <c r="Y46" s="440"/>
      <c r="Z46" s="441"/>
      <c r="AA46" s="442">
        <f t="shared" ref="AA46:AA70" si="7">_xlfn.STDEV.S(G46:R46)/SQRT(4)</f>
        <v>0</v>
      </c>
      <c r="AB46" s="442"/>
      <c r="AC46" s="442"/>
      <c r="AD46" s="442"/>
      <c r="AG46" s="411"/>
      <c r="AM46" s="411"/>
      <c r="AN46" s="411"/>
      <c r="AO46" s="411"/>
      <c r="AP46" s="411"/>
      <c r="AQ46" s="411"/>
      <c r="AR46" s="411"/>
    </row>
    <row r="47" spans="1:44" ht="21" customHeight="1">
      <c r="A47" s="443"/>
      <c r="B47" s="444"/>
      <c r="C47" s="445"/>
      <c r="D47" s="429">
        <v>1</v>
      </c>
      <c r="E47" s="429"/>
      <c r="F47" s="429"/>
      <c r="G47" s="438">
        <v>149.99979999999999</v>
      </c>
      <c r="H47" s="438"/>
      <c r="I47" s="438"/>
      <c r="J47" s="438">
        <v>149.99979999999999</v>
      </c>
      <c r="K47" s="438"/>
      <c r="L47" s="438"/>
      <c r="M47" s="438">
        <v>149.99979999999999</v>
      </c>
      <c r="N47" s="438"/>
      <c r="O47" s="438"/>
      <c r="P47" s="438">
        <v>149.99979999999999</v>
      </c>
      <c r="Q47" s="438"/>
      <c r="R47" s="438"/>
      <c r="S47" s="438">
        <f t="shared" si="0"/>
        <v>149.99979999999999</v>
      </c>
      <c r="T47" s="438"/>
      <c r="U47" s="438"/>
      <c r="V47" s="438"/>
      <c r="W47" s="439">
        <f>A46-S47</f>
        <v>2.0000000000663931E-4</v>
      </c>
      <c r="X47" s="440"/>
      <c r="Y47" s="440"/>
      <c r="Z47" s="441"/>
      <c r="AA47" s="442"/>
      <c r="AB47" s="442"/>
      <c r="AC47" s="442"/>
      <c r="AD47" s="442"/>
      <c r="AG47" s="411"/>
      <c r="AM47" s="411"/>
      <c r="AN47" s="411"/>
      <c r="AO47" s="411"/>
      <c r="AP47" s="411"/>
      <c r="AQ47" s="411"/>
      <c r="AR47" s="411"/>
    </row>
    <row r="48" spans="1:44" ht="21" customHeight="1">
      <c r="A48" s="443"/>
      <c r="B48" s="444"/>
      <c r="C48" s="445"/>
      <c r="D48" s="429">
        <v>2</v>
      </c>
      <c r="E48" s="429"/>
      <c r="F48" s="429"/>
      <c r="G48" s="438">
        <v>149.99979999999999</v>
      </c>
      <c r="H48" s="438"/>
      <c r="I48" s="438"/>
      <c r="J48" s="438">
        <v>149.99979999999999</v>
      </c>
      <c r="K48" s="438"/>
      <c r="L48" s="438"/>
      <c r="M48" s="438">
        <v>149.99979999999999</v>
      </c>
      <c r="N48" s="438"/>
      <c r="O48" s="438"/>
      <c r="P48" s="438">
        <v>149.99979999999999</v>
      </c>
      <c r="Q48" s="438"/>
      <c r="R48" s="438"/>
      <c r="S48" s="438">
        <f t="shared" si="0"/>
        <v>149.99979999999999</v>
      </c>
      <c r="T48" s="438"/>
      <c r="U48" s="438"/>
      <c r="V48" s="438"/>
      <c r="W48" s="439">
        <f>A46-S48</f>
        <v>2.0000000000663931E-4</v>
      </c>
      <c r="X48" s="440"/>
      <c r="Y48" s="440"/>
      <c r="Z48" s="441"/>
      <c r="AA48" s="442"/>
      <c r="AB48" s="442"/>
      <c r="AC48" s="442"/>
      <c r="AD48" s="442"/>
      <c r="AG48" s="411"/>
      <c r="AM48" s="411"/>
      <c r="AN48" s="411"/>
      <c r="AO48" s="411"/>
      <c r="AP48" s="411"/>
      <c r="AQ48" s="411"/>
      <c r="AR48" s="411"/>
    </row>
    <row r="49" spans="1:44" ht="21" customHeight="1">
      <c r="A49" s="443"/>
      <c r="B49" s="444"/>
      <c r="C49" s="445"/>
      <c r="D49" s="429">
        <v>3</v>
      </c>
      <c r="E49" s="429"/>
      <c r="F49" s="429"/>
      <c r="G49" s="438">
        <v>149.9999</v>
      </c>
      <c r="H49" s="438"/>
      <c r="I49" s="438"/>
      <c r="J49" s="438">
        <v>149.9999</v>
      </c>
      <c r="K49" s="438"/>
      <c r="L49" s="438"/>
      <c r="M49" s="438">
        <v>149.9999</v>
      </c>
      <c r="N49" s="438"/>
      <c r="O49" s="438"/>
      <c r="P49" s="438">
        <v>149.9999</v>
      </c>
      <c r="Q49" s="438"/>
      <c r="R49" s="438"/>
      <c r="S49" s="438">
        <f t="shared" si="0"/>
        <v>149.9999</v>
      </c>
      <c r="T49" s="438"/>
      <c r="U49" s="438"/>
      <c r="V49" s="438"/>
      <c r="W49" s="439">
        <f>A46-S49</f>
        <v>1.0000000000331966E-4</v>
      </c>
      <c r="X49" s="440"/>
      <c r="Y49" s="440"/>
      <c r="Z49" s="441"/>
      <c r="AA49" s="442"/>
      <c r="AB49" s="442"/>
      <c r="AC49" s="442"/>
      <c r="AD49" s="442"/>
      <c r="AG49" s="411"/>
      <c r="AM49" s="411"/>
      <c r="AN49" s="411"/>
      <c r="AO49" s="411"/>
      <c r="AP49" s="411"/>
      <c r="AQ49" s="411"/>
      <c r="AR49" s="411"/>
    </row>
    <row r="50" spans="1:44" ht="21" customHeight="1">
      <c r="A50" s="446"/>
      <c r="B50" s="447"/>
      <c r="C50" s="448"/>
      <c r="D50" s="429">
        <v>4</v>
      </c>
      <c r="E50" s="429"/>
      <c r="F50" s="429"/>
      <c r="G50" s="438">
        <v>149.9999</v>
      </c>
      <c r="H50" s="438"/>
      <c r="I50" s="438"/>
      <c r="J50" s="438">
        <v>149.9999</v>
      </c>
      <c r="K50" s="438"/>
      <c r="L50" s="438"/>
      <c r="M50" s="438">
        <v>149.9999</v>
      </c>
      <c r="N50" s="438"/>
      <c r="O50" s="438"/>
      <c r="P50" s="438">
        <v>149.9999</v>
      </c>
      <c r="Q50" s="438"/>
      <c r="R50" s="438"/>
      <c r="S50" s="438">
        <f t="shared" si="0"/>
        <v>149.9999</v>
      </c>
      <c r="T50" s="438"/>
      <c r="U50" s="438"/>
      <c r="V50" s="438"/>
      <c r="W50" s="449">
        <f>A46-S50</f>
        <v>1.0000000000331966E-4</v>
      </c>
      <c r="X50" s="450"/>
      <c r="Y50" s="450"/>
      <c r="Z50" s="451"/>
      <c r="AA50" s="442"/>
      <c r="AB50" s="442"/>
      <c r="AC50" s="442"/>
      <c r="AD50" s="442"/>
      <c r="AG50" s="411"/>
      <c r="AM50" s="411"/>
      <c r="AN50" s="411"/>
      <c r="AO50" s="411"/>
      <c r="AP50" s="411"/>
      <c r="AQ50" s="411"/>
      <c r="AR50" s="411"/>
    </row>
    <row r="51" spans="1:44" ht="21" customHeight="1">
      <c r="A51" s="435">
        <v>200</v>
      </c>
      <c r="B51" s="436"/>
      <c r="C51" s="437"/>
      <c r="D51" s="429" t="s">
        <v>108</v>
      </c>
      <c r="E51" s="429"/>
      <c r="F51" s="429"/>
      <c r="G51" s="438">
        <v>149.9999</v>
      </c>
      <c r="H51" s="438"/>
      <c r="I51" s="438"/>
      <c r="J51" s="438">
        <v>149.9999</v>
      </c>
      <c r="K51" s="438"/>
      <c r="L51" s="438"/>
      <c r="M51" s="438">
        <v>149.9999</v>
      </c>
      <c r="N51" s="438"/>
      <c r="O51" s="438"/>
      <c r="P51" s="438">
        <v>149.9999</v>
      </c>
      <c r="Q51" s="438"/>
      <c r="R51" s="438"/>
      <c r="S51" s="438">
        <f t="shared" si="0"/>
        <v>149.9999</v>
      </c>
      <c r="T51" s="438"/>
      <c r="U51" s="438"/>
      <c r="V51" s="438"/>
      <c r="W51" s="439">
        <f t="shared" ref="W51" si="8">A51-S51</f>
        <v>50.000100000000003</v>
      </c>
      <c r="X51" s="440"/>
      <c r="Y51" s="440"/>
      <c r="Z51" s="441"/>
      <c r="AA51" s="442">
        <f t="shared" ref="AA51:AA70" si="9">_xlfn.STDEV.S(G51:R51)/SQRT(4)</f>
        <v>0</v>
      </c>
      <c r="AB51" s="442"/>
      <c r="AC51" s="442"/>
      <c r="AD51" s="442"/>
      <c r="AG51" s="411"/>
      <c r="AM51" s="411"/>
      <c r="AN51" s="411"/>
      <c r="AO51" s="411"/>
      <c r="AP51" s="411"/>
      <c r="AQ51" s="411"/>
      <c r="AR51" s="411"/>
    </row>
    <row r="52" spans="1:44" ht="21" customHeight="1">
      <c r="A52" s="443"/>
      <c r="B52" s="444"/>
      <c r="C52" s="445"/>
      <c r="D52" s="429">
        <v>1</v>
      </c>
      <c r="E52" s="429"/>
      <c r="F52" s="429"/>
      <c r="G52" s="438">
        <v>149.99979999999999</v>
      </c>
      <c r="H52" s="438"/>
      <c r="I52" s="438"/>
      <c r="J52" s="438">
        <v>149.99979999999999</v>
      </c>
      <c r="K52" s="438"/>
      <c r="L52" s="438"/>
      <c r="M52" s="438">
        <v>149.99979999999999</v>
      </c>
      <c r="N52" s="438"/>
      <c r="O52" s="438"/>
      <c r="P52" s="438">
        <v>149.99979999999999</v>
      </c>
      <c r="Q52" s="438"/>
      <c r="R52" s="438"/>
      <c r="S52" s="438">
        <f t="shared" si="0"/>
        <v>149.99979999999999</v>
      </c>
      <c r="T52" s="438"/>
      <c r="U52" s="438"/>
      <c r="V52" s="438"/>
      <c r="W52" s="439">
        <f>A51-S52</f>
        <v>50.000200000000007</v>
      </c>
      <c r="X52" s="440"/>
      <c r="Y52" s="440"/>
      <c r="Z52" s="441"/>
      <c r="AA52" s="442"/>
      <c r="AB52" s="442"/>
      <c r="AC52" s="442"/>
      <c r="AD52" s="442"/>
      <c r="AG52" s="411"/>
      <c r="AM52" s="411"/>
      <c r="AN52" s="411"/>
      <c r="AO52" s="411"/>
      <c r="AP52" s="411"/>
      <c r="AQ52" s="411"/>
      <c r="AR52" s="411"/>
    </row>
    <row r="53" spans="1:44" ht="21" customHeight="1">
      <c r="A53" s="443"/>
      <c r="B53" s="444"/>
      <c r="C53" s="445"/>
      <c r="D53" s="429">
        <v>2</v>
      </c>
      <c r="E53" s="429"/>
      <c r="F53" s="429"/>
      <c r="G53" s="438">
        <v>149.99979999999999</v>
      </c>
      <c r="H53" s="438"/>
      <c r="I53" s="438"/>
      <c r="J53" s="438">
        <v>149.99979999999999</v>
      </c>
      <c r="K53" s="438"/>
      <c r="L53" s="438"/>
      <c r="M53" s="438">
        <v>149.99979999999999</v>
      </c>
      <c r="N53" s="438"/>
      <c r="O53" s="438"/>
      <c r="P53" s="438">
        <v>149.99979999999999</v>
      </c>
      <c r="Q53" s="438"/>
      <c r="R53" s="438"/>
      <c r="S53" s="438">
        <f t="shared" ref="S53:S70" si="10">AVERAGE(G53:R53)</f>
        <v>149.99979999999999</v>
      </c>
      <c r="T53" s="438"/>
      <c r="U53" s="438"/>
      <c r="V53" s="438"/>
      <c r="W53" s="439">
        <f>A51-S53</f>
        <v>50.000200000000007</v>
      </c>
      <c r="X53" s="440"/>
      <c r="Y53" s="440"/>
      <c r="Z53" s="441"/>
      <c r="AA53" s="442"/>
      <c r="AB53" s="442"/>
      <c r="AC53" s="442"/>
      <c r="AD53" s="442"/>
      <c r="AG53" s="411"/>
      <c r="AM53" s="411"/>
      <c r="AN53" s="411"/>
      <c r="AO53" s="411"/>
      <c r="AP53" s="411"/>
      <c r="AQ53" s="411"/>
      <c r="AR53" s="411"/>
    </row>
    <row r="54" spans="1:44" ht="21" customHeight="1">
      <c r="A54" s="443"/>
      <c r="B54" s="444"/>
      <c r="C54" s="445"/>
      <c r="D54" s="429">
        <v>3</v>
      </c>
      <c r="E54" s="429"/>
      <c r="F54" s="429"/>
      <c r="G54" s="438">
        <v>149.9999</v>
      </c>
      <c r="H54" s="438"/>
      <c r="I54" s="438"/>
      <c r="J54" s="438">
        <v>149.9999</v>
      </c>
      <c r="K54" s="438"/>
      <c r="L54" s="438"/>
      <c r="M54" s="438">
        <v>149.9999</v>
      </c>
      <c r="N54" s="438"/>
      <c r="O54" s="438"/>
      <c r="P54" s="438">
        <v>149.9999</v>
      </c>
      <c r="Q54" s="438"/>
      <c r="R54" s="438"/>
      <c r="S54" s="438">
        <f t="shared" si="10"/>
        <v>149.9999</v>
      </c>
      <c r="T54" s="438"/>
      <c r="U54" s="438"/>
      <c r="V54" s="438"/>
      <c r="W54" s="439">
        <f>A51-S54</f>
        <v>50.000100000000003</v>
      </c>
      <c r="X54" s="440"/>
      <c r="Y54" s="440"/>
      <c r="Z54" s="441"/>
      <c r="AA54" s="442"/>
      <c r="AB54" s="442"/>
      <c r="AC54" s="442"/>
      <c r="AD54" s="442"/>
      <c r="AG54" s="411"/>
      <c r="AM54" s="411"/>
      <c r="AN54" s="411"/>
      <c r="AO54" s="411"/>
      <c r="AP54" s="411"/>
      <c r="AQ54" s="411"/>
      <c r="AR54" s="411"/>
    </row>
    <row r="55" spans="1:44" ht="21" customHeight="1">
      <c r="A55" s="446"/>
      <c r="B55" s="447"/>
      <c r="C55" s="448"/>
      <c r="D55" s="429">
        <v>4</v>
      </c>
      <c r="E55" s="429"/>
      <c r="F55" s="429"/>
      <c r="G55" s="438">
        <v>149.9999</v>
      </c>
      <c r="H55" s="438"/>
      <c r="I55" s="438"/>
      <c r="J55" s="438">
        <v>149.9999</v>
      </c>
      <c r="K55" s="438"/>
      <c r="L55" s="438"/>
      <c r="M55" s="438">
        <v>149.9999</v>
      </c>
      <c r="N55" s="438"/>
      <c r="O55" s="438"/>
      <c r="P55" s="438">
        <v>149.9999</v>
      </c>
      <c r="Q55" s="438"/>
      <c r="R55" s="438"/>
      <c r="S55" s="438">
        <f t="shared" si="10"/>
        <v>149.9999</v>
      </c>
      <c r="T55" s="438"/>
      <c r="U55" s="438"/>
      <c r="V55" s="438"/>
      <c r="W55" s="449">
        <f>A51-S55</f>
        <v>50.000100000000003</v>
      </c>
      <c r="X55" s="450"/>
      <c r="Y55" s="450"/>
      <c r="Z55" s="451"/>
      <c r="AA55" s="442"/>
      <c r="AB55" s="442"/>
      <c r="AC55" s="442"/>
      <c r="AD55" s="442"/>
      <c r="AG55" s="411"/>
      <c r="AM55" s="411"/>
      <c r="AN55" s="411"/>
      <c r="AO55" s="411"/>
      <c r="AP55" s="411"/>
      <c r="AQ55" s="411"/>
      <c r="AR55" s="411"/>
    </row>
    <row r="56" spans="1:44" ht="21" customHeight="1">
      <c r="A56" s="435">
        <v>300</v>
      </c>
      <c r="B56" s="436"/>
      <c r="C56" s="437"/>
      <c r="D56" s="429" t="s">
        <v>108</v>
      </c>
      <c r="E56" s="429"/>
      <c r="F56" s="429"/>
      <c r="G56" s="438">
        <v>149.9999</v>
      </c>
      <c r="H56" s="438"/>
      <c r="I56" s="438"/>
      <c r="J56" s="438">
        <v>149.9999</v>
      </c>
      <c r="K56" s="438"/>
      <c r="L56" s="438"/>
      <c r="M56" s="438">
        <v>149.9999</v>
      </c>
      <c r="N56" s="438"/>
      <c r="O56" s="438"/>
      <c r="P56" s="438">
        <v>149.9999</v>
      </c>
      <c r="Q56" s="438"/>
      <c r="R56" s="438"/>
      <c r="S56" s="438">
        <f t="shared" si="10"/>
        <v>149.9999</v>
      </c>
      <c r="T56" s="438"/>
      <c r="U56" s="438"/>
      <c r="V56" s="438"/>
      <c r="W56" s="439">
        <f t="shared" ref="W56" si="11">A56-S56</f>
        <v>150.0001</v>
      </c>
      <c r="X56" s="440"/>
      <c r="Y56" s="440"/>
      <c r="Z56" s="441"/>
      <c r="AA56" s="442">
        <f t="shared" ref="AA56:AA70" si="12">_xlfn.STDEV.S(G56:R56)/SQRT(4)</f>
        <v>0</v>
      </c>
      <c r="AB56" s="442"/>
      <c r="AC56" s="442"/>
      <c r="AD56" s="442"/>
      <c r="AG56" s="411"/>
      <c r="AM56" s="411"/>
      <c r="AN56" s="411"/>
      <c r="AO56" s="411"/>
      <c r="AP56" s="411"/>
      <c r="AQ56" s="411"/>
      <c r="AR56" s="411"/>
    </row>
    <row r="57" spans="1:44" ht="21" customHeight="1">
      <c r="A57" s="443"/>
      <c r="B57" s="444"/>
      <c r="C57" s="445"/>
      <c r="D57" s="429">
        <v>1</v>
      </c>
      <c r="E57" s="429"/>
      <c r="F57" s="429"/>
      <c r="G57" s="438">
        <v>149.99979999999999</v>
      </c>
      <c r="H57" s="438"/>
      <c r="I57" s="438"/>
      <c r="J57" s="438">
        <v>149.99979999999999</v>
      </c>
      <c r="K57" s="438"/>
      <c r="L57" s="438"/>
      <c r="M57" s="438">
        <v>149.99979999999999</v>
      </c>
      <c r="N57" s="438"/>
      <c r="O57" s="438"/>
      <c r="P57" s="438">
        <v>149.99979999999999</v>
      </c>
      <c r="Q57" s="438"/>
      <c r="R57" s="438"/>
      <c r="S57" s="438">
        <f t="shared" si="10"/>
        <v>149.99979999999999</v>
      </c>
      <c r="T57" s="438"/>
      <c r="U57" s="438"/>
      <c r="V57" s="438"/>
      <c r="W57" s="439">
        <f>A56-S57</f>
        <v>150.00020000000001</v>
      </c>
      <c r="X57" s="440"/>
      <c r="Y57" s="440"/>
      <c r="Z57" s="441"/>
      <c r="AA57" s="442"/>
      <c r="AB57" s="442"/>
      <c r="AC57" s="442"/>
      <c r="AD57" s="442"/>
      <c r="AG57" s="411"/>
      <c r="AM57" s="411"/>
      <c r="AN57" s="411"/>
      <c r="AO57" s="411"/>
      <c r="AP57" s="411"/>
      <c r="AQ57" s="411"/>
      <c r="AR57" s="411"/>
    </row>
    <row r="58" spans="1:44" ht="21" customHeight="1">
      <c r="A58" s="443"/>
      <c r="B58" s="444"/>
      <c r="C58" s="445"/>
      <c r="D58" s="429">
        <v>2</v>
      </c>
      <c r="E58" s="429"/>
      <c r="F58" s="429"/>
      <c r="G58" s="438">
        <v>149.99979999999999</v>
      </c>
      <c r="H58" s="438"/>
      <c r="I58" s="438"/>
      <c r="J58" s="438">
        <v>149.99979999999999</v>
      </c>
      <c r="K58" s="438"/>
      <c r="L58" s="438"/>
      <c r="M58" s="438">
        <v>149.99979999999999</v>
      </c>
      <c r="N58" s="438"/>
      <c r="O58" s="438"/>
      <c r="P58" s="438">
        <v>149.99979999999999</v>
      </c>
      <c r="Q58" s="438"/>
      <c r="R58" s="438"/>
      <c r="S58" s="438">
        <f t="shared" si="10"/>
        <v>149.99979999999999</v>
      </c>
      <c r="T58" s="438"/>
      <c r="U58" s="438"/>
      <c r="V58" s="438"/>
      <c r="W58" s="439">
        <f>A56-S58</f>
        <v>150.00020000000001</v>
      </c>
      <c r="X58" s="440"/>
      <c r="Y58" s="440"/>
      <c r="Z58" s="441"/>
      <c r="AA58" s="442"/>
      <c r="AB58" s="442"/>
      <c r="AC58" s="442"/>
      <c r="AD58" s="442"/>
      <c r="AG58" s="411"/>
      <c r="AM58" s="411"/>
      <c r="AN58" s="411"/>
      <c r="AO58" s="411"/>
      <c r="AP58" s="411"/>
      <c r="AQ58" s="411"/>
      <c r="AR58" s="411"/>
    </row>
    <row r="59" spans="1:44" ht="21" customHeight="1">
      <c r="A59" s="443"/>
      <c r="B59" s="444"/>
      <c r="C59" s="445"/>
      <c r="D59" s="429">
        <v>3</v>
      </c>
      <c r="E59" s="429"/>
      <c r="F59" s="429"/>
      <c r="G59" s="438">
        <v>149.9999</v>
      </c>
      <c r="H59" s="438"/>
      <c r="I59" s="438"/>
      <c r="J59" s="438">
        <v>149.9999</v>
      </c>
      <c r="K59" s="438"/>
      <c r="L59" s="438"/>
      <c r="M59" s="438">
        <v>149.9999</v>
      </c>
      <c r="N59" s="438"/>
      <c r="O59" s="438"/>
      <c r="P59" s="438">
        <v>149.9999</v>
      </c>
      <c r="Q59" s="438"/>
      <c r="R59" s="438"/>
      <c r="S59" s="438">
        <f t="shared" si="10"/>
        <v>149.9999</v>
      </c>
      <c r="T59" s="438"/>
      <c r="U59" s="438"/>
      <c r="V59" s="438"/>
      <c r="W59" s="439">
        <f>A56-S59</f>
        <v>150.0001</v>
      </c>
      <c r="X59" s="440"/>
      <c r="Y59" s="440"/>
      <c r="Z59" s="441"/>
      <c r="AA59" s="442"/>
      <c r="AB59" s="442"/>
      <c r="AC59" s="442"/>
      <c r="AD59" s="442"/>
      <c r="AG59" s="411"/>
      <c r="AM59" s="411"/>
      <c r="AN59" s="411"/>
      <c r="AO59" s="411"/>
      <c r="AP59" s="411"/>
      <c r="AQ59" s="411"/>
      <c r="AR59" s="411"/>
    </row>
    <row r="60" spans="1:44" ht="21" customHeight="1">
      <c r="A60" s="446"/>
      <c r="B60" s="447"/>
      <c r="C60" s="448"/>
      <c r="D60" s="429">
        <v>4</v>
      </c>
      <c r="E60" s="429"/>
      <c r="F60" s="429"/>
      <c r="G60" s="438">
        <v>149.9999</v>
      </c>
      <c r="H60" s="438"/>
      <c r="I60" s="438"/>
      <c r="J60" s="438">
        <v>149.9999</v>
      </c>
      <c r="K60" s="438"/>
      <c r="L60" s="438"/>
      <c r="M60" s="438">
        <v>149.9999</v>
      </c>
      <c r="N60" s="438"/>
      <c r="O60" s="438"/>
      <c r="P60" s="438">
        <v>149.9999</v>
      </c>
      <c r="Q60" s="438"/>
      <c r="R60" s="438"/>
      <c r="S60" s="438">
        <f t="shared" si="10"/>
        <v>149.9999</v>
      </c>
      <c r="T60" s="438"/>
      <c r="U60" s="438"/>
      <c r="V60" s="438"/>
      <c r="W60" s="449">
        <f>A56-S60</f>
        <v>150.0001</v>
      </c>
      <c r="X60" s="450"/>
      <c r="Y60" s="450"/>
      <c r="Z60" s="451"/>
      <c r="AA60" s="442"/>
      <c r="AB60" s="442"/>
      <c r="AC60" s="442"/>
      <c r="AD60" s="442"/>
      <c r="AG60" s="411"/>
      <c r="AM60" s="411"/>
      <c r="AN60" s="411"/>
      <c r="AO60" s="411"/>
      <c r="AP60" s="411"/>
      <c r="AQ60" s="411"/>
      <c r="AR60" s="411"/>
    </row>
    <row r="61" spans="1:44" ht="21" customHeight="1">
      <c r="A61" s="435">
        <v>400</v>
      </c>
      <c r="B61" s="436"/>
      <c r="C61" s="437"/>
      <c r="D61" s="429" t="s">
        <v>108</v>
      </c>
      <c r="E61" s="429"/>
      <c r="F61" s="429"/>
      <c r="G61" s="438">
        <v>149.9999</v>
      </c>
      <c r="H61" s="438"/>
      <c r="I61" s="438"/>
      <c r="J61" s="438">
        <v>149.9999</v>
      </c>
      <c r="K61" s="438"/>
      <c r="L61" s="438"/>
      <c r="M61" s="438">
        <v>149.9999</v>
      </c>
      <c r="N61" s="438"/>
      <c r="O61" s="438"/>
      <c r="P61" s="438">
        <v>149.9999</v>
      </c>
      <c r="Q61" s="438"/>
      <c r="R61" s="438"/>
      <c r="S61" s="438">
        <f t="shared" si="10"/>
        <v>149.9999</v>
      </c>
      <c r="T61" s="438"/>
      <c r="U61" s="438"/>
      <c r="V61" s="438"/>
      <c r="W61" s="439">
        <f t="shared" ref="W61" si="13">A61-S61</f>
        <v>250.0001</v>
      </c>
      <c r="X61" s="440"/>
      <c r="Y61" s="440"/>
      <c r="Z61" s="441"/>
      <c r="AA61" s="442">
        <f t="shared" ref="AA61:AA70" si="14">_xlfn.STDEV.S(G61:R61)/SQRT(4)</f>
        <v>0</v>
      </c>
      <c r="AB61" s="442"/>
      <c r="AC61" s="442"/>
      <c r="AD61" s="442"/>
      <c r="AG61" s="411"/>
      <c r="AM61" s="411"/>
      <c r="AN61" s="411"/>
      <c r="AO61" s="411"/>
      <c r="AP61" s="411"/>
      <c r="AQ61" s="411"/>
      <c r="AR61" s="411"/>
    </row>
    <row r="62" spans="1:44" ht="21" customHeight="1">
      <c r="A62" s="443"/>
      <c r="B62" s="444"/>
      <c r="C62" s="445"/>
      <c r="D62" s="429">
        <v>1</v>
      </c>
      <c r="E62" s="429"/>
      <c r="F62" s="429"/>
      <c r="G62" s="438">
        <v>149.99979999999999</v>
      </c>
      <c r="H62" s="438"/>
      <c r="I62" s="438"/>
      <c r="J62" s="438">
        <v>149.99979999999999</v>
      </c>
      <c r="K62" s="438"/>
      <c r="L62" s="438"/>
      <c r="M62" s="438">
        <v>149.99979999999999</v>
      </c>
      <c r="N62" s="438"/>
      <c r="O62" s="438"/>
      <c r="P62" s="438">
        <v>149.99979999999999</v>
      </c>
      <c r="Q62" s="438"/>
      <c r="R62" s="438"/>
      <c r="S62" s="438">
        <f t="shared" si="10"/>
        <v>149.99979999999999</v>
      </c>
      <c r="T62" s="438"/>
      <c r="U62" s="438"/>
      <c r="V62" s="438"/>
      <c r="W62" s="439">
        <f>A61-S62</f>
        <v>250.00020000000001</v>
      </c>
      <c r="X62" s="440"/>
      <c r="Y62" s="440"/>
      <c r="Z62" s="441"/>
      <c r="AA62" s="442"/>
      <c r="AB62" s="442"/>
      <c r="AC62" s="442"/>
      <c r="AD62" s="442"/>
      <c r="AG62" s="411"/>
      <c r="AM62" s="411"/>
      <c r="AN62" s="411"/>
      <c r="AO62" s="411"/>
      <c r="AP62" s="411"/>
      <c r="AQ62" s="411"/>
      <c r="AR62" s="411"/>
    </row>
    <row r="63" spans="1:44" ht="21" customHeight="1">
      <c r="A63" s="443"/>
      <c r="B63" s="444"/>
      <c r="C63" s="445"/>
      <c r="D63" s="429">
        <v>2</v>
      </c>
      <c r="E63" s="429"/>
      <c r="F63" s="429"/>
      <c r="G63" s="438">
        <v>149.99979999999999</v>
      </c>
      <c r="H63" s="438"/>
      <c r="I63" s="438"/>
      <c r="J63" s="438">
        <v>149.99979999999999</v>
      </c>
      <c r="K63" s="438"/>
      <c r="L63" s="438"/>
      <c r="M63" s="438">
        <v>149.99979999999999</v>
      </c>
      <c r="N63" s="438"/>
      <c r="O63" s="438"/>
      <c r="P63" s="438">
        <v>149.99979999999999</v>
      </c>
      <c r="Q63" s="438"/>
      <c r="R63" s="438"/>
      <c r="S63" s="438">
        <f t="shared" si="10"/>
        <v>149.99979999999999</v>
      </c>
      <c r="T63" s="438"/>
      <c r="U63" s="438"/>
      <c r="V63" s="438"/>
      <c r="W63" s="439">
        <f>A61-S63</f>
        <v>250.00020000000001</v>
      </c>
      <c r="X63" s="440"/>
      <c r="Y63" s="440"/>
      <c r="Z63" s="441"/>
      <c r="AA63" s="442"/>
      <c r="AB63" s="442"/>
      <c r="AC63" s="442"/>
      <c r="AD63" s="442"/>
      <c r="AG63" s="411"/>
      <c r="AM63" s="411"/>
      <c r="AN63" s="411"/>
      <c r="AO63" s="411"/>
      <c r="AP63" s="411"/>
      <c r="AQ63" s="411"/>
      <c r="AR63" s="411"/>
    </row>
    <row r="64" spans="1:44" ht="21" customHeight="1">
      <c r="A64" s="443"/>
      <c r="B64" s="444"/>
      <c r="C64" s="445"/>
      <c r="D64" s="429">
        <v>3</v>
      </c>
      <c r="E64" s="429"/>
      <c r="F64" s="429"/>
      <c r="G64" s="438">
        <v>149.9999</v>
      </c>
      <c r="H64" s="438"/>
      <c r="I64" s="438"/>
      <c r="J64" s="438">
        <v>149.9999</v>
      </c>
      <c r="K64" s="438"/>
      <c r="L64" s="438"/>
      <c r="M64" s="438">
        <v>149.9999</v>
      </c>
      <c r="N64" s="438"/>
      <c r="O64" s="438"/>
      <c r="P64" s="438">
        <v>149.9999</v>
      </c>
      <c r="Q64" s="438"/>
      <c r="R64" s="438"/>
      <c r="S64" s="438">
        <f t="shared" si="10"/>
        <v>149.9999</v>
      </c>
      <c r="T64" s="438"/>
      <c r="U64" s="438"/>
      <c r="V64" s="438"/>
      <c r="W64" s="439">
        <f>A61-S64</f>
        <v>250.0001</v>
      </c>
      <c r="X64" s="440"/>
      <c r="Y64" s="440"/>
      <c r="Z64" s="441"/>
      <c r="AA64" s="442"/>
      <c r="AB64" s="442"/>
      <c r="AC64" s="442"/>
      <c r="AD64" s="442"/>
      <c r="AG64" s="411"/>
      <c r="AM64" s="411"/>
      <c r="AN64" s="411"/>
      <c r="AO64" s="411"/>
      <c r="AP64" s="411"/>
      <c r="AQ64" s="411"/>
      <c r="AR64" s="411"/>
    </row>
    <row r="65" spans="1:44" ht="21" customHeight="1">
      <c r="A65" s="446"/>
      <c r="B65" s="447"/>
      <c r="C65" s="448"/>
      <c r="D65" s="429">
        <v>4</v>
      </c>
      <c r="E65" s="429"/>
      <c r="F65" s="429"/>
      <c r="G65" s="438">
        <v>149.9999</v>
      </c>
      <c r="H65" s="438"/>
      <c r="I65" s="438"/>
      <c r="J65" s="438">
        <v>149.9999</v>
      </c>
      <c r="K65" s="438"/>
      <c r="L65" s="438"/>
      <c r="M65" s="438">
        <v>149.9999</v>
      </c>
      <c r="N65" s="438"/>
      <c r="O65" s="438"/>
      <c r="P65" s="438">
        <v>149.9999</v>
      </c>
      <c r="Q65" s="438"/>
      <c r="R65" s="438"/>
      <c r="S65" s="438">
        <f t="shared" si="10"/>
        <v>149.9999</v>
      </c>
      <c r="T65" s="438"/>
      <c r="U65" s="438"/>
      <c r="V65" s="438"/>
      <c r="W65" s="449">
        <f>A61-S65</f>
        <v>250.0001</v>
      </c>
      <c r="X65" s="450"/>
      <c r="Y65" s="450"/>
      <c r="Z65" s="451"/>
      <c r="AA65" s="442"/>
      <c r="AB65" s="442"/>
      <c r="AC65" s="442"/>
      <c r="AD65" s="442"/>
      <c r="AG65" s="411"/>
      <c r="AM65" s="411"/>
      <c r="AN65" s="411"/>
      <c r="AO65" s="411"/>
      <c r="AP65" s="411"/>
      <c r="AQ65" s="411"/>
      <c r="AR65" s="411"/>
    </row>
    <row r="66" spans="1:44" ht="21" customHeight="1">
      <c r="A66" s="435">
        <v>500</v>
      </c>
      <c r="B66" s="436"/>
      <c r="C66" s="437"/>
      <c r="D66" s="429" t="s">
        <v>108</v>
      </c>
      <c r="E66" s="429"/>
      <c r="F66" s="429"/>
      <c r="G66" s="438">
        <v>149.9999</v>
      </c>
      <c r="H66" s="438"/>
      <c r="I66" s="438"/>
      <c r="J66" s="438">
        <v>149.9999</v>
      </c>
      <c r="K66" s="438"/>
      <c r="L66" s="438"/>
      <c r="M66" s="438">
        <v>149.9999</v>
      </c>
      <c r="N66" s="438"/>
      <c r="O66" s="438"/>
      <c r="P66" s="438">
        <v>149.9999</v>
      </c>
      <c r="Q66" s="438"/>
      <c r="R66" s="438"/>
      <c r="S66" s="438">
        <f t="shared" si="10"/>
        <v>149.9999</v>
      </c>
      <c r="T66" s="438"/>
      <c r="U66" s="438"/>
      <c r="V66" s="438"/>
      <c r="W66" s="439">
        <f t="shared" ref="W66" si="15">A66-S66</f>
        <v>350.00009999999997</v>
      </c>
      <c r="X66" s="440"/>
      <c r="Y66" s="440"/>
      <c r="Z66" s="441"/>
      <c r="AA66" s="442">
        <f t="shared" ref="AA66:AA70" si="16">_xlfn.STDEV.S(G66:R66)/SQRT(4)</f>
        <v>0</v>
      </c>
      <c r="AB66" s="442"/>
      <c r="AC66" s="442"/>
      <c r="AD66" s="442"/>
    </row>
    <row r="67" spans="1:44" ht="21" customHeight="1">
      <c r="A67" s="443"/>
      <c r="B67" s="444"/>
      <c r="C67" s="445"/>
      <c r="D67" s="429">
        <v>1</v>
      </c>
      <c r="E67" s="429"/>
      <c r="F67" s="429"/>
      <c r="G67" s="438">
        <v>149.99979999999999</v>
      </c>
      <c r="H67" s="438"/>
      <c r="I67" s="438"/>
      <c r="J67" s="438">
        <v>149.99979999999999</v>
      </c>
      <c r="K67" s="438"/>
      <c r="L67" s="438"/>
      <c r="M67" s="438">
        <v>149.99979999999999</v>
      </c>
      <c r="N67" s="438"/>
      <c r="O67" s="438"/>
      <c r="P67" s="438">
        <v>149.99979999999999</v>
      </c>
      <c r="Q67" s="438"/>
      <c r="R67" s="438"/>
      <c r="S67" s="438">
        <f t="shared" si="10"/>
        <v>149.99979999999999</v>
      </c>
      <c r="T67" s="438"/>
      <c r="U67" s="438"/>
      <c r="V67" s="438"/>
      <c r="W67" s="439">
        <f>A66-S67</f>
        <v>350.00020000000001</v>
      </c>
      <c r="X67" s="440"/>
      <c r="Y67" s="440"/>
      <c r="Z67" s="441"/>
      <c r="AA67" s="442"/>
      <c r="AB67" s="442"/>
      <c r="AC67" s="442"/>
      <c r="AD67" s="442"/>
    </row>
    <row r="68" spans="1:44" ht="21" customHeight="1">
      <c r="A68" s="443"/>
      <c r="B68" s="444"/>
      <c r="C68" s="445"/>
      <c r="D68" s="429">
        <v>2</v>
      </c>
      <c r="E68" s="429"/>
      <c r="F68" s="429"/>
      <c r="G68" s="438">
        <v>149.99979999999999</v>
      </c>
      <c r="H68" s="438"/>
      <c r="I68" s="438"/>
      <c r="J68" s="438">
        <v>149.99979999999999</v>
      </c>
      <c r="K68" s="438"/>
      <c r="L68" s="438"/>
      <c r="M68" s="438">
        <v>149.99979999999999</v>
      </c>
      <c r="N68" s="438"/>
      <c r="O68" s="438"/>
      <c r="P68" s="438">
        <v>149.99979999999999</v>
      </c>
      <c r="Q68" s="438"/>
      <c r="R68" s="438"/>
      <c r="S68" s="438">
        <f t="shared" si="10"/>
        <v>149.99979999999999</v>
      </c>
      <c r="T68" s="438"/>
      <c r="U68" s="438"/>
      <c r="V68" s="438"/>
      <c r="W68" s="439">
        <f>A66-S68</f>
        <v>350.00020000000001</v>
      </c>
      <c r="X68" s="440"/>
      <c r="Y68" s="440"/>
      <c r="Z68" s="441"/>
      <c r="AA68" s="442"/>
      <c r="AB68" s="442"/>
      <c r="AC68" s="442"/>
      <c r="AD68" s="442"/>
    </row>
    <row r="69" spans="1:44" ht="21" customHeight="1">
      <c r="A69" s="443"/>
      <c r="B69" s="444"/>
      <c r="C69" s="445"/>
      <c r="D69" s="429">
        <v>3</v>
      </c>
      <c r="E69" s="429"/>
      <c r="F69" s="429"/>
      <c r="G69" s="438">
        <v>149.9999</v>
      </c>
      <c r="H69" s="438"/>
      <c r="I69" s="438"/>
      <c r="J69" s="438">
        <v>149.9999</v>
      </c>
      <c r="K69" s="438"/>
      <c r="L69" s="438"/>
      <c r="M69" s="438">
        <v>149.9999</v>
      </c>
      <c r="N69" s="438"/>
      <c r="O69" s="438"/>
      <c r="P69" s="438">
        <v>149.9999</v>
      </c>
      <c r="Q69" s="438"/>
      <c r="R69" s="438"/>
      <c r="S69" s="438">
        <f t="shared" si="10"/>
        <v>149.9999</v>
      </c>
      <c r="T69" s="438"/>
      <c r="U69" s="438"/>
      <c r="V69" s="438"/>
      <c r="W69" s="439">
        <f>A66-S69</f>
        <v>350.00009999999997</v>
      </c>
      <c r="X69" s="440"/>
      <c r="Y69" s="440"/>
      <c r="Z69" s="441"/>
      <c r="AA69" s="442"/>
      <c r="AB69" s="442"/>
      <c r="AC69" s="442"/>
      <c r="AD69" s="442"/>
    </row>
    <row r="70" spans="1:44" ht="21" customHeight="1">
      <c r="A70" s="446"/>
      <c r="B70" s="447"/>
      <c r="C70" s="448"/>
      <c r="D70" s="429">
        <v>4</v>
      </c>
      <c r="E70" s="429"/>
      <c r="F70" s="429"/>
      <c r="G70" s="438">
        <v>149.9999</v>
      </c>
      <c r="H70" s="438"/>
      <c r="I70" s="438"/>
      <c r="J70" s="438">
        <v>149.9999</v>
      </c>
      <c r="K70" s="438"/>
      <c r="L70" s="438"/>
      <c r="M70" s="438">
        <v>149.9999</v>
      </c>
      <c r="N70" s="438"/>
      <c r="O70" s="438"/>
      <c r="P70" s="438">
        <v>149.9999</v>
      </c>
      <c r="Q70" s="438"/>
      <c r="R70" s="438"/>
      <c r="S70" s="438">
        <f t="shared" si="10"/>
        <v>149.9999</v>
      </c>
      <c r="T70" s="438"/>
      <c r="U70" s="438"/>
      <c r="V70" s="438"/>
      <c r="W70" s="449">
        <f>A66-S70</f>
        <v>350.00009999999997</v>
      </c>
      <c r="X70" s="450"/>
      <c r="Y70" s="450"/>
      <c r="Z70" s="451"/>
      <c r="AA70" s="442"/>
      <c r="AB70" s="442"/>
      <c r="AC70" s="442"/>
      <c r="AD70" s="442"/>
      <c r="AG70" s="411"/>
      <c r="AM70" s="411"/>
      <c r="AN70" s="411"/>
      <c r="AO70" s="411"/>
      <c r="AP70" s="411"/>
      <c r="AQ70" s="411"/>
      <c r="AR70" s="411"/>
    </row>
    <row r="71" spans="1:44" ht="21" customHeight="1">
      <c r="A71" s="452"/>
      <c r="B71" s="452"/>
      <c r="C71" s="452"/>
      <c r="D71" s="453"/>
      <c r="E71" s="453"/>
      <c r="F71" s="453"/>
      <c r="G71" s="453"/>
      <c r="H71" s="411"/>
      <c r="I71" s="411"/>
      <c r="J71" s="411"/>
      <c r="K71" s="411"/>
      <c r="L71" s="411"/>
      <c r="N71" s="452"/>
      <c r="AB71" s="369"/>
      <c r="AC71" s="408"/>
      <c r="AD71" s="408"/>
      <c r="AE71" s="411"/>
      <c r="AI71" s="411"/>
      <c r="AJ71" s="411"/>
      <c r="AK71" s="411"/>
      <c r="AL71" s="411"/>
      <c r="AM71" s="411"/>
      <c r="AN71" s="408"/>
    </row>
    <row r="72" spans="1:44" ht="21" customHeight="1">
      <c r="A72" s="452" t="s">
        <v>110</v>
      </c>
      <c r="B72" s="452"/>
      <c r="C72" s="452"/>
      <c r="D72" s="453"/>
      <c r="E72" s="454"/>
      <c r="F72" s="454"/>
      <c r="G72" s="454"/>
      <c r="H72" s="454"/>
      <c r="I72" s="454"/>
      <c r="J72" s="454"/>
      <c r="K72" s="454"/>
      <c r="L72" s="454"/>
      <c r="N72" s="452"/>
      <c r="W72" s="411"/>
      <c r="X72" s="411"/>
      <c r="Y72" s="411"/>
      <c r="Z72" s="411"/>
      <c r="AA72" s="411"/>
      <c r="AB72" s="408"/>
      <c r="AC72" s="408"/>
      <c r="AD72" s="408"/>
      <c r="AE72" s="411"/>
    </row>
    <row r="73" spans="1:44" ht="21" customHeight="1">
      <c r="A73" s="452"/>
      <c r="B73" s="452"/>
      <c r="C73" s="452"/>
      <c r="D73" s="453"/>
      <c r="E73" s="453"/>
      <c r="F73" s="453"/>
      <c r="G73" s="453"/>
      <c r="H73" s="411"/>
      <c r="I73" s="411"/>
      <c r="J73" s="408"/>
      <c r="K73" s="411"/>
      <c r="L73" s="411"/>
      <c r="M73" s="411"/>
      <c r="N73" s="452"/>
      <c r="O73" s="452"/>
      <c r="P73" s="452"/>
      <c r="Q73" s="453"/>
      <c r="R73" s="453"/>
      <c r="S73" s="453"/>
      <c r="U73" s="411"/>
      <c r="V73" s="411"/>
      <c r="W73" s="411"/>
      <c r="X73" s="411"/>
      <c r="Y73" s="411"/>
      <c r="Z73" s="411"/>
      <c r="AA73" s="411"/>
      <c r="AB73" s="408"/>
      <c r="AC73" s="408"/>
      <c r="AD73" s="408"/>
      <c r="AE73" s="411"/>
    </row>
    <row r="74" spans="1:44" ht="18" customHeight="1">
      <c r="A74" s="411"/>
      <c r="B74" s="411"/>
      <c r="C74" s="411"/>
      <c r="D74" s="408"/>
      <c r="E74" s="411"/>
      <c r="F74" s="411"/>
      <c r="G74" s="411"/>
      <c r="H74" s="411"/>
      <c r="I74" s="411"/>
      <c r="J74" s="411"/>
      <c r="K74" s="411"/>
      <c r="L74" s="411"/>
      <c r="M74" s="411"/>
      <c r="T74" s="453"/>
    </row>
    <row r="75" spans="1:44" ht="23.1" customHeight="1">
      <c r="B75" s="455">
        <v>11</v>
      </c>
      <c r="C75" s="455"/>
      <c r="D75" s="456" t="s">
        <v>111</v>
      </c>
      <c r="E75" s="457"/>
      <c r="F75" s="458"/>
      <c r="G75" s="458"/>
      <c r="H75" s="459"/>
      <c r="I75" s="459"/>
      <c r="J75" s="459"/>
      <c r="K75" s="459"/>
      <c r="N75" s="459"/>
      <c r="O75" s="459"/>
      <c r="P75" s="459"/>
      <c r="Q75" s="459"/>
      <c r="R75" s="459"/>
      <c r="S75" s="459"/>
      <c r="U75" s="459"/>
      <c r="AB75" s="369"/>
      <c r="AC75" s="369"/>
      <c r="AD75" s="369"/>
    </row>
    <row r="76" spans="1:44" ht="18" customHeight="1">
      <c r="A76" s="411"/>
      <c r="B76" s="411"/>
      <c r="C76" s="411"/>
      <c r="D76" s="408"/>
      <c r="E76" s="411"/>
      <c r="F76" s="411"/>
      <c r="G76" s="411"/>
      <c r="H76" s="411"/>
      <c r="I76" s="411"/>
      <c r="J76" s="411"/>
      <c r="K76" s="411"/>
      <c r="L76" s="411"/>
      <c r="M76" s="411"/>
      <c r="N76" s="411"/>
      <c r="O76" s="411"/>
      <c r="P76" s="411"/>
      <c r="Q76" s="411"/>
      <c r="R76" s="411"/>
      <c r="S76" s="411"/>
      <c r="T76" s="459"/>
      <c r="U76" s="411"/>
      <c r="V76" s="411"/>
      <c r="W76" s="411"/>
      <c r="X76" s="411"/>
      <c r="Y76" s="411"/>
      <c r="Z76" s="411"/>
    </row>
    <row r="77" spans="1:44" ht="18" customHeight="1">
      <c r="A77" s="411"/>
      <c r="B77" s="411"/>
      <c r="C77" s="411"/>
      <c r="D77" s="408"/>
      <c r="E77" s="411"/>
      <c r="F77" s="411"/>
      <c r="G77" s="411"/>
      <c r="H77" s="411"/>
      <c r="I77" s="411"/>
      <c r="J77" s="411"/>
      <c r="K77" s="411"/>
      <c r="L77" s="411"/>
      <c r="M77" s="411"/>
      <c r="N77" s="411"/>
      <c r="O77" s="411"/>
      <c r="P77" s="411"/>
      <c r="Q77" s="411"/>
      <c r="R77" s="411"/>
      <c r="S77" s="411"/>
      <c r="T77" s="411"/>
      <c r="U77" s="411"/>
      <c r="V77" s="411"/>
      <c r="W77" s="411"/>
      <c r="X77" s="411"/>
      <c r="Y77" s="411"/>
      <c r="Z77" s="411"/>
    </row>
    <row r="78" spans="1:44" ht="18" customHeight="1">
      <c r="A78" s="411"/>
      <c r="B78" s="411"/>
      <c r="C78" s="411"/>
      <c r="D78" s="408"/>
      <c r="E78" s="411"/>
      <c r="F78" s="411"/>
      <c r="G78" s="411"/>
      <c r="H78" s="411"/>
      <c r="I78" s="411"/>
      <c r="J78" s="411"/>
      <c r="K78" s="411"/>
      <c r="L78" s="411"/>
      <c r="M78" s="411"/>
      <c r="N78" s="411"/>
      <c r="O78" s="411"/>
      <c r="P78" s="411"/>
      <c r="Q78" s="411"/>
      <c r="R78" s="411"/>
      <c r="S78" s="411"/>
      <c r="T78" s="411"/>
      <c r="U78" s="411"/>
      <c r="V78" s="411"/>
      <c r="W78" s="411"/>
      <c r="X78" s="411"/>
      <c r="Y78" s="411"/>
      <c r="Z78" s="411"/>
    </row>
    <row r="79" spans="1:44" ht="18" customHeight="1">
      <c r="A79" s="411"/>
      <c r="B79" s="411"/>
      <c r="C79" s="411"/>
      <c r="D79" s="408"/>
      <c r="E79" s="411"/>
      <c r="F79" s="411"/>
      <c r="G79" s="411"/>
      <c r="H79" s="411"/>
      <c r="I79" s="411"/>
      <c r="J79" s="411"/>
      <c r="K79" s="411"/>
      <c r="L79" s="411"/>
      <c r="M79" s="411"/>
      <c r="N79" s="411"/>
      <c r="O79" s="411"/>
      <c r="P79" s="411"/>
      <c r="Q79" s="411"/>
      <c r="R79" s="411"/>
      <c r="S79" s="411"/>
      <c r="T79" s="411"/>
      <c r="U79" s="411"/>
      <c r="V79" s="411"/>
      <c r="W79" s="411"/>
      <c r="X79" s="411"/>
      <c r="Y79" s="411"/>
      <c r="Z79" s="411"/>
    </row>
    <row r="80" spans="1:44" ht="6" customHeight="1">
      <c r="A80" s="411"/>
      <c r="B80" s="411"/>
      <c r="C80" s="411"/>
      <c r="D80" s="411"/>
      <c r="E80" s="411"/>
      <c r="F80" s="411"/>
      <c r="G80" s="411"/>
      <c r="H80" s="411"/>
      <c r="I80" s="411"/>
      <c r="J80" s="411"/>
      <c r="K80" s="411"/>
      <c r="L80" s="411"/>
      <c r="M80" s="411"/>
      <c r="N80" s="411"/>
      <c r="O80" s="411"/>
      <c r="P80" s="411"/>
      <c r="Q80" s="411"/>
      <c r="R80" s="411"/>
      <c r="S80" s="411"/>
      <c r="T80" s="411"/>
      <c r="U80" s="411"/>
      <c r="V80" s="411"/>
      <c r="W80" s="411"/>
      <c r="X80" s="411"/>
      <c r="Y80" s="411"/>
      <c r="Z80" s="411"/>
    </row>
    <row r="81" spans="1:31" ht="18" customHeight="1">
      <c r="A81" s="411"/>
      <c r="B81" s="411"/>
      <c r="C81" s="411"/>
      <c r="D81" s="411"/>
      <c r="E81" s="411"/>
      <c r="F81" s="411"/>
      <c r="G81" s="411"/>
      <c r="H81" s="411"/>
      <c r="I81" s="411"/>
      <c r="J81" s="411"/>
      <c r="K81" s="411"/>
      <c r="L81" s="411"/>
      <c r="M81" s="411"/>
      <c r="N81" s="411"/>
      <c r="O81" s="411"/>
      <c r="P81" s="411"/>
      <c r="Q81" s="411"/>
      <c r="R81" s="411"/>
      <c r="S81" s="411"/>
      <c r="T81" s="411"/>
      <c r="U81" s="411"/>
      <c r="V81" s="411"/>
      <c r="W81" s="411"/>
      <c r="X81" s="411"/>
      <c r="Y81" s="411"/>
      <c r="Z81" s="411"/>
    </row>
    <row r="82" spans="1:31" ht="18" customHeight="1">
      <c r="A82" s="411"/>
      <c r="B82" s="411"/>
      <c r="C82" s="411"/>
      <c r="D82" s="411"/>
      <c r="E82" s="411"/>
      <c r="F82" s="411"/>
      <c r="G82" s="411"/>
      <c r="H82" s="411"/>
      <c r="I82" s="411"/>
      <c r="J82" s="411"/>
      <c r="K82" s="411"/>
      <c r="L82" s="411"/>
      <c r="M82" s="411"/>
      <c r="N82" s="411"/>
      <c r="O82" s="411"/>
      <c r="P82" s="411"/>
      <c r="Q82" s="411"/>
      <c r="R82" s="411"/>
      <c r="S82" s="411"/>
      <c r="T82" s="411"/>
      <c r="U82" s="411"/>
      <c r="V82" s="411"/>
      <c r="W82" s="411"/>
      <c r="X82" s="411"/>
      <c r="Y82" s="411"/>
      <c r="Z82" s="411"/>
    </row>
    <row r="83" spans="1:31" ht="18" customHeight="1">
      <c r="A83" s="411"/>
      <c r="B83" s="411"/>
      <c r="C83" s="411"/>
      <c r="D83" s="411"/>
      <c r="E83" s="411"/>
      <c r="F83" s="411"/>
      <c r="G83" s="411"/>
      <c r="H83" s="411"/>
      <c r="I83" s="411"/>
      <c r="J83" s="411"/>
      <c r="K83" s="411"/>
      <c r="L83" s="411"/>
      <c r="M83" s="411"/>
      <c r="N83" s="411"/>
      <c r="O83" s="411"/>
      <c r="P83" s="411"/>
      <c r="Q83" s="411"/>
      <c r="R83" s="411"/>
      <c r="S83" s="411"/>
      <c r="T83" s="411"/>
      <c r="U83" s="411"/>
      <c r="V83" s="411"/>
      <c r="W83" s="411"/>
      <c r="X83" s="411"/>
      <c r="Y83" s="411"/>
      <c r="Z83" s="411"/>
    </row>
    <row r="84" spans="1:31" ht="18" customHeight="1">
      <c r="A84" s="411"/>
      <c r="B84" s="411"/>
      <c r="C84" s="411"/>
      <c r="D84" s="411"/>
      <c r="E84" s="411"/>
      <c r="F84" s="411"/>
      <c r="G84" s="411"/>
      <c r="H84" s="411"/>
      <c r="I84" s="411"/>
      <c r="J84" s="411"/>
      <c r="K84" s="411"/>
      <c r="L84" s="411"/>
      <c r="M84" s="411"/>
      <c r="N84" s="411"/>
      <c r="O84" s="411"/>
      <c r="P84" s="411"/>
      <c r="Q84" s="411"/>
      <c r="R84" s="411"/>
      <c r="S84" s="411"/>
      <c r="T84" s="411"/>
      <c r="U84" s="411"/>
      <c r="V84" s="411"/>
      <c r="W84" s="411"/>
      <c r="X84" s="411"/>
      <c r="Y84" s="411"/>
      <c r="Z84" s="411"/>
    </row>
    <row r="85" spans="1:31" ht="18" customHeight="1">
      <c r="A85" s="460"/>
      <c r="B85" s="461"/>
      <c r="C85" s="461"/>
      <c r="D85" s="461"/>
      <c r="E85" s="461"/>
      <c r="F85" s="462"/>
      <c r="G85" s="462"/>
      <c r="H85" s="462"/>
      <c r="I85" s="462"/>
      <c r="J85" s="410"/>
      <c r="K85" s="410"/>
      <c r="L85" s="410"/>
      <c r="M85" s="410"/>
      <c r="N85" s="410"/>
      <c r="O85" s="410"/>
      <c r="P85" s="410"/>
      <c r="Q85" s="410"/>
      <c r="R85" s="410"/>
      <c r="S85" s="411"/>
      <c r="T85" s="411"/>
      <c r="U85" s="411"/>
      <c r="V85" s="411"/>
      <c r="W85" s="411"/>
      <c r="X85" s="411"/>
      <c r="Y85" s="411"/>
      <c r="Z85" s="411"/>
    </row>
    <row r="86" spans="1:31" ht="6" customHeight="1">
      <c r="A86" s="463"/>
      <c r="B86" s="411"/>
      <c r="C86" s="411"/>
      <c r="D86" s="411"/>
      <c r="E86" s="411"/>
      <c r="F86" s="410"/>
      <c r="G86" s="410"/>
      <c r="H86" s="410"/>
      <c r="I86" s="410"/>
      <c r="J86" s="410"/>
      <c r="K86" s="410"/>
      <c r="L86" s="410"/>
      <c r="M86" s="410"/>
      <c r="N86" s="410"/>
      <c r="O86" s="410"/>
      <c r="P86" s="410"/>
      <c r="Q86" s="410"/>
      <c r="R86" s="410"/>
      <c r="S86" s="411"/>
      <c r="T86" s="411"/>
      <c r="U86" s="411"/>
      <c r="V86" s="411"/>
      <c r="W86" s="411"/>
      <c r="X86" s="411"/>
      <c r="Y86" s="411"/>
      <c r="Z86" s="411"/>
    </row>
    <row r="87" spans="1:31" ht="18" customHeight="1">
      <c r="A87" s="411"/>
      <c r="B87" s="411"/>
      <c r="C87" s="411"/>
      <c r="D87" s="408"/>
      <c r="E87" s="411"/>
      <c r="F87" s="411"/>
      <c r="G87" s="411"/>
      <c r="H87" s="411"/>
      <c r="I87" s="411"/>
      <c r="J87" s="411"/>
      <c r="K87" s="411"/>
      <c r="L87" s="411"/>
      <c r="M87" s="411"/>
      <c r="N87" s="411"/>
      <c r="O87" s="411"/>
      <c r="P87" s="411"/>
      <c r="Q87" s="411"/>
      <c r="R87" s="411"/>
      <c r="S87" s="411"/>
      <c r="T87" s="411"/>
      <c r="U87" s="411"/>
      <c r="V87" s="411"/>
      <c r="W87" s="411"/>
      <c r="X87" s="411"/>
      <c r="Y87" s="411"/>
      <c r="Z87" s="411"/>
    </row>
    <row r="88" spans="1:31" ht="18" customHeight="1">
      <c r="A88" s="411"/>
      <c r="B88" s="411"/>
      <c r="C88" s="411"/>
      <c r="D88" s="408"/>
      <c r="E88" s="411"/>
      <c r="F88" s="411"/>
      <c r="G88" s="411"/>
      <c r="H88" s="411"/>
      <c r="I88" s="411"/>
      <c r="J88" s="411"/>
      <c r="K88" s="411"/>
      <c r="L88" s="411"/>
      <c r="M88" s="411"/>
      <c r="N88" s="411"/>
      <c r="O88" s="411"/>
      <c r="P88" s="411"/>
      <c r="Q88" s="411"/>
      <c r="R88" s="411"/>
      <c r="S88" s="411"/>
      <c r="T88" s="411"/>
      <c r="U88" s="411"/>
      <c r="V88" s="411"/>
      <c r="W88" s="411"/>
      <c r="X88" s="411"/>
      <c r="Y88" s="411"/>
      <c r="Z88" s="411"/>
    </row>
    <row r="89" spans="1:31" ht="18" customHeight="1">
      <c r="A89" s="411"/>
      <c r="B89" s="411"/>
      <c r="C89" s="411"/>
      <c r="D89" s="408"/>
      <c r="E89" s="411"/>
      <c r="F89" s="411"/>
      <c r="G89" s="411"/>
      <c r="H89" s="411"/>
      <c r="I89" s="411"/>
      <c r="J89" s="411"/>
      <c r="K89" s="411"/>
      <c r="L89" s="411"/>
      <c r="M89" s="411"/>
      <c r="N89" s="411"/>
      <c r="O89" s="411"/>
      <c r="P89" s="411"/>
      <c r="Q89" s="411"/>
      <c r="R89" s="411"/>
      <c r="S89" s="411"/>
      <c r="T89" s="411"/>
      <c r="U89" s="411"/>
      <c r="V89" s="411"/>
      <c r="W89" s="411"/>
      <c r="X89" s="411"/>
      <c r="Y89" s="411"/>
      <c r="Z89" s="411"/>
      <c r="AA89" s="411"/>
      <c r="AE89" s="411"/>
    </row>
    <row r="90" spans="1:31" ht="6.75" customHeight="1">
      <c r="A90" s="411"/>
      <c r="B90" s="411"/>
      <c r="C90" s="411"/>
      <c r="D90" s="411"/>
      <c r="E90" s="411"/>
      <c r="F90" s="411"/>
      <c r="G90" s="411"/>
      <c r="H90" s="411"/>
      <c r="I90" s="411"/>
      <c r="J90" s="411"/>
      <c r="K90" s="411"/>
      <c r="L90" s="411"/>
      <c r="M90" s="411"/>
      <c r="N90" s="411"/>
      <c r="O90" s="411"/>
      <c r="P90" s="411"/>
      <c r="Q90" s="411"/>
      <c r="R90" s="411"/>
      <c r="S90" s="411"/>
      <c r="T90" s="411"/>
      <c r="U90" s="411"/>
      <c r="V90" s="411"/>
      <c r="W90" s="411"/>
      <c r="X90" s="411"/>
      <c r="Y90" s="411"/>
      <c r="Z90" s="411"/>
      <c r="AA90" s="411"/>
      <c r="AB90" s="408"/>
      <c r="AC90" s="408"/>
      <c r="AD90" s="408"/>
      <c r="AE90" s="411"/>
    </row>
    <row r="91" spans="1:31" ht="18" customHeight="1">
      <c r="A91" s="461"/>
      <c r="B91" s="411"/>
      <c r="C91" s="411"/>
      <c r="D91" s="411"/>
      <c r="E91" s="411"/>
      <c r="F91" s="411"/>
      <c r="G91" s="411"/>
      <c r="H91" s="411"/>
      <c r="I91" s="411"/>
      <c r="J91" s="411"/>
      <c r="K91" s="411"/>
      <c r="L91" s="411"/>
      <c r="M91" s="411"/>
      <c r="N91" s="411"/>
      <c r="O91" s="411"/>
      <c r="P91" s="411"/>
      <c r="Q91" s="411"/>
      <c r="R91" s="411"/>
      <c r="S91" s="411"/>
      <c r="T91" s="411"/>
      <c r="U91" s="411"/>
      <c r="V91" s="411"/>
      <c r="W91" s="411"/>
      <c r="X91" s="411"/>
      <c r="Y91" s="411"/>
      <c r="Z91" s="411"/>
      <c r="AA91" s="411"/>
      <c r="AB91" s="408"/>
      <c r="AC91" s="408"/>
      <c r="AD91" s="408"/>
      <c r="AE91" s="411"/>
    </row>
    <row r="92" spans="1:31" ht="6.75" customHeight="1">
      <c r="A92" s="411"/>
      <c r="B92" s="411"/>
      <c r="C92" s="411"/>
      <c r="D92" s="411"/>
      <c r="E92" s="411"/>
      <c r="F92" s="411"/>
      <c r="G92" s="411"/>
      <c r="H92" s="411"/>
      <c r="I92" s="411"/>
      <c r="J92" s="411"/>
      <c r="K92" s="411"/>
      <c r="L92" s="411"/>
      <c r="M92" s="411"/>
      <c r="N92" s="411"/>
      <c r="O92" s="411"/>
      <c r="P92" s="411"/>
      <c r="Q92" s="411"/>
      <c r="R92" s="411"/>
      <c r="S92" s="411"/>
      <c r="T92" s="411"/>
      <c r="U92" s="411"/>
      <c r="V92" s="411"/>
      <c r="W92" s="411"/>
      <c r="X92" s="411"/>
      <c r="Y92" s="411"/>
      <c r="Z92" s="411"/>
      <c r="AA92" s="411"/>
      <c r="AB92" s="408"/>
      <c r="AC92" s="408"/>
      <c r="AD92" s="408"/>
      <c r="AE92" s="411"/>
    </row>
    <row r="93" spans="1:31" ht="18" customHeight="1">
      <c r="A93" s="411"/>
      <c r="B93" s="411"/>
      <c r="C93" s="411"/>
      <c r="D93" s="411"/>
      <c r="E93" s="411"/>
      <c r="F93" s="411"/>
      <c r="G93" s="411"/>
      <c r="H93" s="411"/>
      <c r="I93" s="411"/>
      <c r="J93" s="411"/>
      <c r="K93" s="411"/>
      <c r="L93" s="411"/>
      <c r="M93" s="411"/>
      <c r="N93" s="411"/>
      <c r="O93" s="411"/>
      <c r="P93" s="411"/>
      <c r="Q93" s="411"/>
      <c r="R93" s="411"/>
      <c r="S93" s="411"/>
      <c r="T93" s="411"/>
      <c r="U93" s="411"/>
      <c r="V93" s="411"/>
      <c r="W93" s="411"/>
      <c r="X93" s="411"/>
      <c r="Y93" s="411"/>
      <c r="Z93" s="411"/>
      <c r="AA93" s="411"/>
      <c r="AB93" s="408"/>
      <c r="AC93" s="408"/>
      <c r="AD93" s="408"/>
      <c r="AE93" s="411"/>
    </row>
    <row r="94" spans="1:31" ht="18" customHeight="1">
      <c r="A94" s="411"/>
      <c r="B94" s="411"/>
      <c r="C94" s="411"/>
      <c r="D94" s="411"/>
      <c r="E94" s="411"/>
      <c r="F94" s="411"/>
      <c r="G94" s="411"/>
      <c r="H94" s="411"/>
      <c r="I94" s="411"/>
      <c r="J94" s="411"/>
      <c r="K94" s="411"/>
      <c r="L94" s="411"/>
      <c r="M94" s="411"/>
      <c r="N94" s="411"/>
      <c r="O94" s="411"/>
      <c r="P94" s="411"/>
      <c r="Q94" s="411"/>
      <c r="R94" s="411"/>
      <c r="S94" s="411"/>
      <c r="T94" s="411"/>
      <c r="U94" s="411"/>
      <c r="V94" s="411"/>
      <c r="W94" s="411"/>
      <c r="X94" s="411"/>
      <c r="Y94" s="411"/>
      <c r="Z94" s="411"/>
      <c r="AA94" s="411"/>
      <c r="AB94" s="408"/>
      <c r="AC94" s="408"/>
      <c r="AD94" s="408"/>
      <c r="AE94" s="411"/>
    </row>
    <row r="95" spans="1:31" ht="18" customHeight="1">
      <c r="A95" s="411"/>
      <c r="B95" s="411"/>
      <c r="C95" s="411"/>
      <c r="D95" s="411"/>
      <c r="E95" s="411"/>
      <c r="F95" s="411"/>
      <c r="G95" s="411"/>
      <c r="H95" s="411"/>
      <c r="I95" s="411"/>
      <c r="J95" s="411"/>
      <c r="K95" s="411"/>
      <c r="L95" s="411"/>
      <c r="M95" s="411"/>
      <c r="N95" s="411"/>
      <c r="O95" s="411"/>
      <c r="P95" s="411"/>
      <c r="Q95" s="411"/>
      <c r="R95" s="411"/>
      <c r="S95" s="411"/>
      <c r="T95" s="411"/>
      <c r="U95" s="411"/>
      <c r="V95" s="411"/>
      <c r="W95" s="411"/>
      <c r="X95" s="411"/>
      <c r="Y95" s="411"/>
      <c r="Z95" s="411"/>
      <c r="AA95" s="411"/>
      <c r="AB95" s="408"/>
      <c r="AC95" s="408"/>
      <c r="AD95" s="408"/>
      <c r="AE95" s="411"/>
    </row>
    <row r="96" spans="1:31" ht="18" customHeight="1">
      <c r="A96" s="411"/>
      <c r="B96" s="411"/>
      <c r="C96" s="411"/>
      <c r="D96" s="411"/>
      <c r="E96" s="411"/>
      <c r="F96" s="411"/>
      <c r="G96" s="411"/>
      <c r="H96" s="411"/>
      <c r="I96" s="411"/>
      <c r="J96" s="411"/>
      <c r="K96" s="411"/>
      <c r="L96" s="411"/>
      <c r="M96" s="411"/>
      <c r="N96" s="411"/>
      <c r="O96" s="411"/>
      <c r="P96" s="411"/>
      <c r="Q96" s="411"/>
      <c r="R96" s="411"/>
      <c r="S96" s="411"/>
      <c r="T96" s="411"/>
      <c r="U96" s="411"/>
      <c r="V96" s="411"/>
      <c r="W96" s="411"/>
      <c r="X96" s="411"/>
      <c r="Y96" s="411"/>
      <c r="Z96" s="411"/>
      <c r="AA96" s="411"/>
      <c r="AB96" s="408"/>
      <c r="AC96" s="408"/>
      <c r="AD96" s="408"/>
      <c r="AE96" s="411"/>
    </row>
    <row r="97" spans="1:31" ht="18" customHeight="1">
      <c r="A97" s="411"/>
      <c r="B97" s="411"/>
      <c r="C97" s="411"/>
      <c r="D97" s="411"/>
      <c r="E97" s="411"/>
      <c r="F97" s="411"/>
      <c r="G97" s="411"/>
      <c r="H97" s="411"/>
      <c r="I97" s="411"/>
      <c r="J97" s="411"/>
      <c r="K97" s="411"/>
      <c r="L97" s="411"/>
      <c r="M97" s="411"/>
      <c r="N97" s="411"/>
      <c r="O97" s="411"/>
      <c r="P97" s="411"/>
      <c r="Q97" s="411"/>
      <c r="R97" s="411"/>
      <c r="S97" s="411"/>
      <c r="T97" s="411"/>
      <c r="U97" s="411"/>
      <c r="V97" s="411"/>
      <c r="W97" s="411"/>
      <c r="X97" s="411"/>
      <c r="Y97" s="411"/>
      <c r="Z97" s="411"/>
      <c r="AA97" s="411"/>
      <c r="AB97" s="408"/>
      <c r="AC97" s="408"/>
      <c r="AD97" s="408"/>
      <c r="AE97" s="411"/>
    </row>
    <row r="98" spans="1:31" ht="18" customHeight="1">
      <c r="A98" s="411"/>
      <c r="B98" s="411"/>
      <c r="C98" s="411"/>
      <c r="D98" s="411"/>
      <c r="E98" s="411"/>
      <c r="F98" s="411"/>
      <c r="G98" s="411"/>
      <c r="H98" s="411"/>
      <c r="I98" s="411"/>
      <c r="J98" s="411"/>
      <c r="K98" s="411"/>
      <c r="L98" s="411"/>
      <c r="M98" s="411"/>
      <c r="N98" s="411"/>
      <c r="O98" s="411"/>
      <c r="P98" s="411"/>
      <c r="Q98" s="411"/>
      <c r="R98" s="411"/>
      <c r="S98" s="411"/>
      <c r="T98" s="411"/>
      <c r="U98" s="411"/>
      <c r="V98" s="411"/>
      <c r="W98" s="411"/>
      <c r="X98" s="411"/>
      <c r="Y98" s="411"/>
      <c r="Z98" s="411"/>
      <c r="AA98" s="411"/>
      <c r="AB98" s="408"/>
      <c r="AC98" s="408"/>
      <c r="AD98" s="408"/>
      <c r="AE98" s="411"/>
    </row>
    <row r="99" spans="1:31" ht="18" customHeight="1">
      <c r="A99" s="411"/>
      <c r="B99" s="411"/>
      <c r="C99" s="411"/>
      <c r="D99" s="411"/>
      <c r="E99" s="411"/>
      <c r="F99" s="411"/>
      <c r="G99" s="411"/>
      <c r="H99" s="411"/>
      <c r="I99" s="411"/>
      <c r="J99" s="411"/>
      <c r="K99" s="411"/>
      <c r="L99" s="411"/>
      <c r="M99" s="411"/>
      <c r="N99" s="411"/>
      <c r="O99" s="411"/>
      <c r="P99" s="411"/>
      <c r="Q99" s="411"/>
      <c r="R99" s="411"/>
      <c r="S99" s="411"/>
      <c r="T99" s="411"/>
      <c r="U99" s="411"/>
      <c r="V99" s="411"/>
      <c r="W99" s="411"/>
      <c r="X99" s="411"/>
      <c r="Y99" s="411"/>
      <c r="Z99" s="411"/>
      <c r="AA99" s="411"/>
      <c r="AB99" s="408"/>
      <c r="AC99" s="408"/>
      <c r="AD99" s="408"/>
      <c r="AE99" s="411"/>
    </row>
    <row r="100" spans="1:31" ht="18" customHeight="1">
      <c r="A100" s="411"/>
      <c r="B100" s="411"/>
      <c r="C100" s="411"/>
      <c r="D100" s="411"/>
      <c r="E100" s="411"/>
      <c r="F100" s="411"/>
      <c r="G100" s="411"/>
      <c r="H100" s="411"/>
      <c r="I100" s="411"/>
      <c r="J100" s="411"/>
      <c r="K100" s="411"/>
      <c r="L100" s="411"/>
      <c r="M100" s="411"/>
      <c r="N100" s="411"/>
      <c r="O100" s="411"/>
      <c r="P100" s="411"/>
      <c r="Q100" s="411"/>
      <c r="R100" s="411"/>
      <c r="S100" s="411"/>
      <c r="T100" s="411"/>
      <c r="U100" s="411"/>
      <c r="V100" s="411"/>
      <c r="W100" s="411"/>
      <c r="X100" s="411"/>
      <c r="Y100" s="411"/>
      <c r="Z100" s="411"/>
      <c r="AA100" s="411"/>
      <c r="AB100" s="408"/>
      <c r="AC100" s="408"/>
      <c r="AD100" s="408"/>
      <c r="AE100" s="411"/>
    </row>
    <row r="101" spans="1:31" ht="18" customHeight="1">
      <c r="A101" s="411"/>
      <c r="B101" s="411"/>
      <c r="C101" s="411"/>
      <c r="D101" s="411"/>
      <c r="E101" s="411"/>
      <c r="F101" s="411"/>
      <c r="G101" s="411"/>
      <c r="H101" s="411"/>
      <c r="I101" s="411"/>
      <c r="J101" s="411"/>
      <c r="K101" s="411"/>
      <c r="L101" s="411"/>
      <c r="M101" s="411"/>
      <c r="N101" s="411"/>
      <c r="O101" s="411"/>
      <c r="P101" s="411"/>
      <c r="Q101" s="411"/>
      <c r="R101" s="411"/>
      <c r="S101" s="411"/>
      <c r="T101" s="411"/>
      <c r="U101" s="411"/>
      <c r="V101" s="411"/>
      <c r="W101" s="411"/>
      <c r="X101" s="411"/>
      <c r="Y101" s="411"/>
      <c r="Z101" s="411"/>
      <c r="AA101" s="411"/>
      <c r="AB101" s="408"/>
      <c r="AC101" s="408"/>
      <c r="AD101" s="408"/>
      <c r="AE101" s="411"/>
    </row>
    <row r="102" spans="1:31" ht="18" customHeight="1">
      <c r="A102" s="411"/>
      <c r="B102" s="411"/>
      <c r="C102" s="411"/>
      <c r="D102" s="411"/>
      <c r="E102" s="411"/>
      <c r="F102" s="411"/>
      <c r="G102" s="411"/>
      <c r="H102" s="411"/>
      <c r="I102" s="411"/>
      <c r="J102" s="411"/>
      <c r="K102" s="411"/>
      <c r="L102" s="411"/>
      <c r="M102" s="411"/>
      <c r="N102" s="411"/>
      <c r="O102" s="411"/>
      <c r="P102" s="411"/>
      <c r="Q102" s="411"/>
      <c r="R102" s="411"/>
      <c r="S102" s="411"/>
      <c r="T102" s="411"/>
      <c r="U102" s="411"/>
      <c r="V102" s="411"/>
      <c r="W102" s="411"/>
      <c r="X102" s="411"/>
      <c r="Y102" s="411"/>
      <c r="Z102" s="411"/>
      <c r="AA102" s="411"/>
      <c r="AB102" s="408"/>
      <c r="AC102" s="408"/>
      <c r="AD102" s="408"/>
      <c r="AE102" s="411"/>
    </row>
    <row r="103" spans="1:31" ht="18" customHeight="1">
      <c r="A103" s="411"/>
      <c r="B103" s="411"/>
      <c r="C103" s="411"/>
      <c r="D103" s="411"/>
      <c r="E103" s="411"/>
      <c r="F103" s="411"/>
      <c r="G103" s="411"/>
      <c r="H103" s="411"/>
      <c r="I103" s="411"/>
      <c r="J103" s="411"/>
      <c r="K103" s="411"/>
      <c r="L103" s="411"/>
      <c r="M103" s="411"/>
      <c r="N103" s="411"/>
      <c r="O103" s="411"/>
      <c r="P103" s="411"/>
      <c r="Q103" s="411"/>
      <c r="R103" s="411"/>
      <c r="S103" s="411"/>
      <c r="T103" s="411"/>
      <c r="U103" s="411"/>
      <c r="V103" s="411"/>
      <c r="W103" s="411"/>
      <c r="X103" s="411"/>
      <c r="Y103" s="411"/>
      <c r="Z103" s="411"/>
      <c r="AA103" s="411"/>
      <c r="AB103" s="408"/>
      <c r="AC103" s="408"/>
      <c r="AD103" s="408"/>
      <c r="AE103" s="411"/>
    </row>
    <row r="104" spans="1:31" ht="18" customHeight="1">
      <c r="A104" s="411"/>
      <c r="B104" s="411"/>
      <c r="C104" s="411"/>
      <c r="D104" s="411"/>
      <c r="E104" s="411"/>
      <c r="F104" s="411"/>
      <c r="G104" s="411"/>
      <c r="H104" s="411"/>
      <c r="I104" s="411"/>
      <c r="J104" s="411"/>
      <c r="K104" s="411"/>
      <c r="L104" s="411"/>
      <c r="M104" s="411"/>
      <c r="N104" s="411"/>
      <c r="O104" s="411"/>
      <c r="P104" s="411"/>
      <c r="Q104" s="411"/>
      <c r="R104" s="411"/>
      <c r="S104" s="411"/>
      <c r="T104" s="411"/>
      <c r="U104" s="411"/>
      <c r="V104" s="411"/>
      <c r="W104" s="411"/>
      <c r="X104" s="411"/>
      <c r="Y104" s="411"/>
      <c r="Z104" s="411"/>
      <c r="AA104" s="411"/>
      <c r="AB104" s="408"/>
      <c r="AC104" s="408"/>
      <c r="AD104" s="408"/>
      <c r="AE104" s="411"/>
    </row>
    <row r="105" spans="1:31" ht="18" customHeight="1">
      <c r="A105" s="411"/>
      <c r="B105" s="411"/>
      <c r="C105" s="411"/>
      <c r="D105" s="411"/>
      <c r="E105" s="411"/>
      <c r="F105" s="411"/>
      <c r="G105" s="411"/>
      <c r="H105" s="411"/>
      <c r="I105" s="411"/>
      <c r="J105" s="411"/>
      <c r="K105" s="411"/>
      <c r="L105" s="411"/>
      <c r="M105" s="411"/>
      <c r="N105" s="411"/>
      <c r="O105" s="411"/>
      <c r="P105" s="411"/>
      <c r="Q105" s="411"/>
      <c r="R105" s="411"/>
      <c r="S105" s="411"/>
      <c r="T105" s="411"/>
      <c r="U105" s="411"/>
      <c r="V105" s="411"/>
      <c r="W105" s="411"/>
      <c r="X105" s="411"/>
      <c r="Y105" s="411"/>
      <c r="Z105" s="411"/>
      <c r="AA105" s="411"/>
      <c r="AB105" s="408"/>
      <c r="AC105" s="408"/>
      <c r="AD105" s="408"/>
      <c r="AE105" s="411"/>
    </row>
    <row r="106" spans="1:31" ht="16.5" customHeight="1">
      <c r="A106" s="411"/>
      <c r="B106" s="411"/>
      <c r="C106" s="411"/>
      <c r="D106" s="411"/>
      <c r="E106" s="411"/>
      <c r="F106" s="411"/>
      <c r="G106" s="411"/>
      <c r="H106" s="411"/>
      <c r="I106" s="411"/>
      <c r="J106" s="411"/>
      <c r="K106" s="411"/>
      <c r="L106" s="411"/>
      <c r="M106" s="411"/>
      <c r="N106" s="411"/>
      <c r="O106" s="411"/>
      <c r="P106" s="411"/>
      <c r="Q106" s="411"/>
      <c r="R106" s="411"/>
      <c r="S106" s="411"/>
      <c r="T106" s="411"/>
      <c r="U106" s="411"/>
      <c r="V106" s="411"/>
      <c r="W106" s="411"/>
      <c r="X106" s="411"/>
      <c r="Y106" s="411"/>
      <c r="Z106" s="411"/>
      <c r="AA106" s="411"/>
      <c r="AB106" s="408"/>
      <c r="AC106" s="408"/>
      <c r="AD106" s="408"/>
      <c r="AE106" s="411"/>
    </row>
    <row r="107" spans="1:31" ht="16.5" customHeight="1">
      <c r="A107" s="411"/>
      <c r="B107" s="411"/>
      <c r="C107" s="411"/>
      <c r="D107" s="411"/>
      <c r="E107" s="411"/>
      <c r="F107" s="411"/>
      <c r="G107" s="411"/>
      <c r="H107" s="411"/>
      <c r="I107" s="411"/>
      <c r="J107" s="411"/>
      <c r="K107" s="411"/>
      <c r="L107" s="411"/>
      <c r="M107" s="411"/>
      <c r="N107" s="411"/>
      <c r="O107" s="411"/>
      <c r="P107" s="411"/>
      <c r="Q107" s="411"/>
      <c r="R107" s="411"/>
      <c r="S107" s="411"/>
      <c r="T107" s="411"/>
      <c r="U107" s="411"/>
      <c r="V107" s="411"/>
      <c r="W107" s="411"/>
      <c r="X107" s="411"/>
      <c r="Y107" s="411"/>
      <c r="Z107" s="411"/>
      <c r="AA107" s="411"/>
      <c r="AB107" s="408"/>
      <c r="AC107" s="408"/>
      <c r="AD107" s="408"/>
      <c r="AE107" s="411"/>
    </row>
    <row r="108" spans="1:31" ht="16.5" customHeight="1">
      <c r="A108" s="411"/>
      <c r="B108" s="411"/>
      <c r="C108" s="411"/>
      <c r="D108" s="411"/>
      <c r="E108" s="411"/>
      <c r="F108" s="411"/>
      <c r="G108" s="411"/>
      <c r="H108" s="411"/>
      <c r="I108" s="411"/>
      <c r="J108" s="411"/>
      <c r="K108" s="411"/>
      <c r="L108" s="411"/>
      <c r="M108" s="411"/>
      <c r="N108" s="411"/>
      <c r="O108" s="411"/>
      <c r="P108" s="411"/>
      <c r="Q108" s="411"/>
      <c r="R108" s="411"/>
      <c r="S108" s="411"/>
      <c r="T108" s="411"/>
      <c r="U108" s="411"/>
      <c r="V108" s="411"/>
      <c r="W108" s="411"/>
      <c r="X108" s="411"/>
      <c r="Y108" s="411"/>
      <c r="Z108" s="411"/>
      <c r="AA108" s="411"/>
      <c r="AB108" s="408"/>
      <c r="AC108" s="408"/>
      <c r="AD108" s="408"/>
      <c r="AE108" s="411"/>
    </row>
    <row r="109" spans="1:31" ht="16.5" customHeight="1">
      <c r="A109" s="411"/>
      <c r="B109" s="411"/>
      <c r="C109" s="411"/>
      <c r="D109" s="411"/>
      <c r="E109" s="411"/>
      <c r="F109" s="411"/>
      <c r="G109" s="411"/>
      <c r="H109" s="411"/>
      <c r="I109" s="411"/>
      <c r="J109" s="411"/>
      <c r="K109" s="411"/>
      <c r="L109" s="411"/>
      <c r="M109" s="411"/>
      <c r="N109" s="411"/>
      <c r="O109" s="411"/>
      <c r="P109" s="411"/>
      <c r="Q109" s="411"/>
      <c r="R109" s="411"/>
      <c r="S109" s="411"/>
      <c r="T109" s="411"/>
      <c r="U109" s="411"/>
      <c r="V109" s="411"/>
      <c r="W109" s="411"/>
      <c r="X109" s="411"/>
      <c r="Y109" s="411"/>
      <c r="Z109" s="411"/>
      <c r="AA109" s="411"/>
      <c r="AB109" s="408"/>
      <c r="AC109" s="408"/>
      <c r="AD109" s="408"/>
      <c r="AE109" s="411"/>
    </row>
    <row r="110" spans="1:31" ht="16.5" customHeight="1">
      <c r="A110" s="411"/>
      <c r="B110" s="411"/>
      <c r="C110" s="411"/>
      <c r="D110" s="411"/>
      <c r="E110" s="411"/>
      <c r="F110" s="411"/>
      <c r="G110" s="411"/>
      <c r="H110" s="411"/>
      <c r="I110" s="411"/>
      <c r="J110" s="411"/>
      <c r="K110" s="411"/>
      <c r="L110" s="411"/>
      <c r="M110" s="411"/>
      <c r="N110" s="411"/>
      <c r="O110" s="411"/>
      <c r="P110" s="411"/>
      <c r="Q110" s="411"/>
      <c r="R110" s="411"/>
      <c r="S110" s="411"/>
      <c r="T110" s="411"/>
      <c r="U110" s="411"/>
      <c r="V110" s="411"/>
      <c r="W110" s="411"/>
      <c r="X110" s="411"/>
      <c r="Y110" s="411"/>
      <c r="Z110" s="411"/>
      <c r="AA110" s="411"/>
      <c r="AB110" s="408"/>
      <c r="AC110" s="408"/>
      <c r="AD110" s="408"/>
      <c r="AE110" s="411"/>
    </row>
    <row r="111" spans="1:31" ht="16.5" customHeight="1">
      <c r="A111" s="411"/>
      <c r="B111" s="411"/>
      <c r="C111" s="411"/>
      <c r="D111" s="411"/>
      <c r="E111" s="411"/>
      <c r="F111" s="411"/>
      <c r="G111" s="411"/>
      <c r="H111" s="411"/>
      <c r="I111" s="411"/>
      <c r="J111" s="411"/>
      <c r="K111" s="411"/>
      <c r="L111" s="411"/>
      <c r="M111" s="411"/>
      <c r="N111" s="411"/>
      <c r="O111" s="411"/>
      <c r="P111" s="411"/>
      <c r="Q111" s="411"/>
      <c r="R111" s="411"/>
      <c r="S111" s="411"/>
      <c r="T111" s="411"/>
      <c r="U111" s="411"/>
      <c r="V111" s="411"/>
      <c r="W111" s="411"/>
      <c r="X111" s="411"/>
      <c r="Y111" s="411"/>
      <c r="Z111" s="411"/>
      <c r="AA111" s="411"/>
      <c r="AB111" s="408"/>
      <c r="AC111" s="408"/>
      <c r="AD111" s="408"/>
      <c r="AE111" s="411"/>
    </row>
    <row r="112" spans="1:31" ht="16.5" customHeight="1">
      <c r="A112" s="411"/>
      <c r="B112" s="411"/>
      <c r="C112" s="411"/>
      <c r="D112" s="411"/>
      <c r="E112" s="411"/>
      <c r="F112" s="411"/>
      <c r="G112" s="411"/>
      <c r="H112" s="411"/>
      <c r="I112" s="411"/>
      <c r="J112" s="411"/>
      <c r="K112" s="411"/>
      <c r="L112" s="411"/>
      <c r="M112" s="411"/>
      <c r="N112" s="411"/>
      <c r="O112" s="411"/>
      <c r="P112" s="411"/>
      <c r="Q112" s="411"/>
      <c r="R112" s="411"/>
      <c r="S112" s="411"/>
      <c r="T112" s="411"/>
      <c r="U112" s="411"/>
      <c r="V112" s="411"/>
      <c r="W112" s="411"/>
      <c r="X112" s="411"/>
      <c r="Y112" s="411"/>
      <c r="Z112" s="411"/>
      <c r="AA112" s="411"/>
      <c r="AB112" s="408"/>
      <c r="AC112" s="408"/>
      <c r="AD112" s="408"/>
      <c r="AE112" s="411"/>
    </row>
    <row r="113" spans="1:31" ht="16.5" customHeight="1">
      <c r="A113" s="411"/>
      <c r="B113" s="411"/>
      <c r="C113" s="411"/>
      <c r="D113" s="411"/>
      <c r="E113" s="411"/>
      <c r="F113" s="411"/>
      <c r="G113" s="411"/>
      <c r="H113" s="411"/>
      <c r="I113" s="411"/>
      <c r="J113" s="411"/>
      <c r="K113" s="411"/>
      <c r="L113" s="411"/>
      <c r="M113" s="411"/>
      <c r="N113" s="411"/>
      <c r="O113" s="411"/>
      <c r="P113" s="411"/>
      <c r="Q113" s="411"/>
      <c r="R113" s="411"/>
      <c r="S113" s="411"/>
      <c r="T113" s="411"/>
      <c r="U113" s="411"/>
      <c r="V113" s="411"/>
      <c r="W113" s="411"/>
      <c r="X113" s="411"/>
      <c r="Y113" s="411"/>
      <c r="Z113" s="411"/>
      <c r="AA113" s="411"/>
      <c r="AB113" s="408"/>
      <c r="AC113" s="408"/>
      <c r="AD113" s="408"/>
      <c r="AE113" s="411"/>
    </row>
    <row r="114" spans="1:31" ht="16.5" customHeight="1">
      <c r="A114" s="411"/>
      <c r="B114" s="411"/>
      <c r="C114" s="411"/>
      <c r="D114" s="411"/>
      <c r="E114" s="411"/>
      <c r="F114" s="411"/>
      <c r="G114" s="411"/>
      <c r="H114" s="411"/>
      <c r="I114" s="411"/>
      <c r="J114" s="411"/>
      <c r="K114" s="411"/>
      <c r="L114" s="411"/>
      <c r="M114" s="411"/>
      <c r="N114" s="411"/>
      <c r="O114" s="411"/>
      <c r="P114" s="411"/>
      <c r="Q114" s="411"/>
      <c r="R114" s="411"/>
      <c r="S114" s="411"/>
      <c r="T114" s="411"/>
      <c r="U114" s="411"/>
      <c r="V114" s="411"/>
      <c r="W114" s="411"/>
      <c r="X114" s="411"/>
      <c r="Y114" s="411"/>
      <c r="Z114" s="411"/>
      <c r="AA114" s="411"/>
      <c r="AB114" s="408"/>
      <c r="AC114" s="408"/>
      <c r="AD114" s="408"/>
      <c r="AE114" s="411"/>
    </row>
    <row r="115" spans="1:31" ht="16.5" customHeight="1">
      <c r="A115" s="411"/>
      <c r="B115" s="411"/>
      <c r="C115" s="411"/>
      <c r="D115" s="411"/>
      <c r="E115" s="411"/>
      <c r="F115" s="411"/>
      <c r="G115" s="411"/>
      <c r="H115" s="411"/>
      <c r="I115" s="411"/>
      <c r="J115" s="411"/>
      <c r="K115" s="411"/>
      <c r="L115" s="411"/>
      <c r="M115" s="411"/>
      <c r="N115" s="411"/>
      <c r="O115" s="411"/>
      <c r="P115" s="411"/>
      <c r="Q115" s="411"/>
      <c r="R115" s="411"/>
      <c r="S115" s="411"/>
      <c r="T115" s="411"/>
      <c r="U115" s="411"/>
      <c r="V115" s="411"/>
      <c r="W115" s="411"/>
      <c r="X115" s="411"/>
      <c r="Y115" s="411"/>
      <c r="Z115" s="411"/>
      <c r="AA115" s="411"/>
      <c r="AB115" s="408"/>
      <c r="AC115" s="408"/>
      <c r="AD115" s="408"/>
      <c r="AE115" s="411"/>
    </row>
    <row r="116" spans="1:31" ht="16.5" customHeight="1">
      <c r="A116" s="411"/>
      <c r="B116" s="411"/>
      <c r="C116" s="411"/>
      <c r="D116" s="411"/>
      <c r="E116" s="411"/>
      <c r="F116" s="411"/>
      <c r="G116" s="411"/>
      <c r="H116" s="411"/>
      <c r="I116" s="411"/>
      <c r="J116" s="411"/>
      <c r="K116" s="411"/>
      <c r="L116" s="411"/>
      <c r="M116" s="411"/>
      <c r="N116" s="411"/>
      <c r="O116" s="411"/>
      <c r="P116" s="411"/>
      <c r="Q116" s="411"/>
      <c r="R116" s="411"/>
      <c r="S116" s="411"/>
      <c r="T116" s="411"/>
      <c r="U116" s="411"/>
      <c r="V116" s="411"/>
      <c r="W116" s="411"/>
      <c r="X116" s="411"/>
      <c r="Y116" s="411"/>
      <c r="Z116" s="411"/>
      <c r="AA116" s="411"/>
      <c r="AB116" s="408"/>
      <c r="AC116" s="408"/>
      <c r="AD116" s="408"/>
      <c r="AE116" s="411"/>
    </row>
    <row r="117" spans="1:31" ht="16.5" customHeight="1">
      <c r="A117" s="411"/>
      <c r="B117" s="411"/>
      <c r="C117" s="411"/>
      <c r="D117" s="411"/>
      <c r="E117" s="411"/>
      <c r="F117" s="411"/>
      <c r="G117" s="411"/>
      <c r="H117" s="411"/>
      <c r="I117" s="411"/>
      <c r="J117" s="411"/>
      <c r="K117" s="411"/>
      <c r="L117" s="411"/>
      <c r="M117" s="411"/>
      <c r="N117" s="411"/>
      <c r="O117" s="411"/>
      <c r="P117" s="411"/>
      <c r="Q117" s="411"/>
      <c r="R117" s="411"/>
      <c r="S117" s="411"/>
      <c r="T117" s="411"/>
      <c r="U117" s="411"/>
      <c r="V117" s="411"/>
      <c r="W117" s="411"/>
      <c r="X117" s="411"/>
      <c r="Y117" s="411"/>
      <c r="Z117" s="411"/>
      <c r="AA117" s="411"/>
      <c r="AB117" s="408"/>
      <c r="AC117" s="408"/>
      <c r="AD117" s="408"/>
      <c r="AE117" s="411"/>
    </row>
    <row r="118" spans="1:31" ht="16.5" customHeight="1">
      <c r="A118" s="411"/>
      <c r="B118" s="411"/>
      <c r="C118" s="411"/>
      <c r="D118" s="411"/>
      <c r="E118" s="411"/>
      <c r="F118" s="411"/>
      <c r="G118" s="411"/>
      <c r="H118" s="411"/>
      <c r="I118" s="411"/>
      <c r="J118" s="411"/>
      <c r="K118" s="411"/>
      <c r="L118" s="411"/>
      <c r="M118" s="411"/>
      <c r="N118" s="411"/>
      <c r="O118" s="411"/>
      <c r="P118" s="411"/>
      <c r="Q118" s="411"/>
      <c r="R118" s="411"/>
      <c r="S118" s="411"/>
      <c r="T118" s="411"/>
      <c r="U118" s="411"/>
      <c r="V118" s="411"/>
      <c r="W118" s="411"/>
      <c r="X118" s="411"/>
      <c r="Y118" s="411"/>
      <c r="Z118" s="411"/>
      <c r="AA118" s="411"/>
      <c r="AB118" s="408"/>
      <c r="AC118" s="408"/>
      <c r="AD118" s="408"/>
      <c r="AE118" s="411"/>
    </row>
    <row r="119" spans="1:31" ht="16.5" customHeight="1">
      <c r="A119" s="411"/>
      <c r="B119" s="411"/>
      <c r="C119" s="411"/>
      <c r="D119" s="411"/>
      <c r="E119" s="411"/>
      <c r="F119" s="411"/>
      <c r="G119" s="411"/>
      <c r="H119" s="411"/>
      <c r="I119" s="411"/>
      <c r="J119" s="411"/>
      <c r="K119" s="411"/>
      <c r="L119" s="411"/>
      <c r="M119" s="411"/>
      <c r="N119" s="411"/>
      <c r="O119" s="411"/>
      <c r="P119" s="411"/>
      <c r="Q119" s="411"/>
      <c r="R119" s="411"/>
      <c r="S119" s="411"/>
      <c r="T119" s="411"/>
      <c r="U119" s="411"/>
      <c r="V119" s="411"/>
      <c r="W119" s="411"/>
      <c r="X119" s="411"/>
      <c r="Y119" s="411"/>
      <c r="Z119" s="411"/>
      <c r="AA119" s="411"/>
      <c r="AB119" s="408"/>
      <c r="AC119" s="408"/>
      <c r="AD119" s="408"/>
      <c r="AE119" s="411"/>
    </row>
    <row r="120" spans="1:31" ht="16.5" customHeight="1">
      <c r="A120" s="411"/>
      <c r="B120" s="411"/>
      <c r="C120" s="411"/>
      <c r="D120" s="411"/>
      <c r="E120" s="411"/>
      <c r="F120" s="411"/>
      <c r="G120" s="411"/>
      <c r="H120" s="411"/>
      <c r="I120" s="411"/>
      <c r="J120" s="411"/>
      <c r="K120" s="411"/>
      <c r="L120" s="411"/>
      <c r="M120" s="411"/>
      <c r="N120" s="411"/>
      <c r="O120" s="411"/>
      <c r="P120" s="411"/>
      <c r="Q120" s="411"/>
      <c r="R120" s="411"/>
      <c r="S120" s="411"/>
      <c r="T120" s="411"/>
      <c r="U120" s="411"/>
      <c r="V120" s="411"/>
      <c r="W120" s="411"/>
      <c r="X120" s="411"/>
      <c r="Y120" s="411"/>
      <c r="Z120" s="411"/>
      <c r="AA120" s="411"/>
      <c r="AB120" s="408"/>
      <c r="AC120" s="408"/>
      <c r="AD120" s="408"/>
      <c r="AE120" s="411"/>
    </row>
    <row r="121" spans="1:31" ht="16.5" customHeight="1">
      <c r="A121" s="411"/>
      <c r="B121" s="411"/>
      <c r="C121" s="411"/>
      <c r="D121" s="411"/>
      <c r="E121" s="411"/>
      <c r="F121" s="411"/>
      <c r="G121" s="411"/>
      <c r="H121" s="411"/>
      <c r="I121" s="411"/>
      <c r="J121" s="411"/>
      <c r="K121" s="411"/>
      <c r="L121" s="411"/>
      <c r="M121" s="411"/>
      <c r="N121" s="411"/>
      <c r="O121" s="411"/>
      <c r="P121" s="411"/>
      <c r="Q121" s="411"/>
      <c r="R121" s="411"/>
      <c r="S121" s="411"/>
      <c r="T121" s="411"/>
      <c r="U121" s="411"/>
      <c r="V121" s="411"/>
      <c r="W121" s="411"/>
      <c r="X121" s="411"/>
      <c r="Y121" s="411"/>
      <c r="Z121" s="411"/>
      <c r="AA121" s="411"/>
      <c r="AB121" s="408"/>
      <c r="AC121" s="408"/>
      <c r="AD121" s="408"/>
      <c r="AE121" s="411"/>
    </row>
    <row r="122" spans="1:31" ht="16.5" customHeight="1">
      <c r="A122" s="411"/>
      <c r="B122" s="411"/>
      <c r="C122" s="411"/>
      <c r="D122" s="411"/>
      <c r="E122" s="411"/>
      <c r="F122" s="411"/>
      <c r="G122" s="411"/>
      <c r="H122" s="411"/>
      <c r="I122" s="411"/>
      <c r="J122" s="411"/>
      <c r="K122" s="411"/>
      <c r="L122" s="411"/>
      <c r="M122" s="411"/>
      <c r="N122" s="411"/>
      <c r="O122" s="411"/>
      <c r="P122" s="411"/>
      <c r="Q122" s="411"/>
      <c r="R122" s="411"/>
      <c r="S122" s="411"/>
      <c r="T122" s="411"/>
      <c r="U122" s="411"/>
      <c r="V122" s="411"/>
      <c r="W122" s="411"/>
      <c r="X122" s="411"/>
      <c r="Y122" s="411"/>
      <c r="Z122" s="411"/>
      <c r="AA122" s="411"/>
      <c r="AB122" s="408"/>
      <c r="AC122" s="408"/>
      <c r="AD122" s="408"/>
      <c r="AE122" s="411"/>
    </row>
    <row r="123" spans="1:31" ht="16.5" customHeight="1">
      <c r="A123" s="411"/>
      <c r="B123" s="411"/>
      <c r="C123" s="411"/>
      <c r="D123" s="411"/>
      <c r="E123" s="411"/>
      <c r="F123" s="411"/>
      <c r="G123" s="411"/>
      <c r="H123" s="411"/>
      <c r="I123" s="411"/>
      <c r="J123" s="411"/>
      <c r="K123" s="411"/>
      <c r="L123" s="411"/>
      <c r="M123" s="411"/>
      <c r="N123" s="411"/>
      <c r="O123" s="411"/>
      <c r="P123" s="411"/>
      <c r="Q123" s="411"/>
      <c r="R123" s="411"/>
      <c r="S123" s="411"/>
      <c r="T123" s="411"/>
      <c r="U123" s="411"/>
      <c r="V123" s="411"/>
      <c r="W123" s="411"/>
      <c r="X123" s="411"/>
      <c r="Y123" s="411"/>
      <c r="Z123" s="411"/>
      <c r="AA123" s="411"/>
      <c r="AB123" s="408"/>
      <c r="AC123" s="408"/>
      <c r="AD123" s="408"/>
      <c r="AE123" s="411"/>
    </row>
    <row r="124" spans="1:31" ht="16.5" customHeight="1">
      <c r="A124" s="411"/>
      <c r="B124" s="411"/>
      <c r="C124" s="411"/>
      <c r="D124" s="411"/>
      <c r="E124" s="411"/>
      <c r="F124" s="411"/>
      <c r="G124" s="411"/>
      <c r="H124" s="411"/>
      <c r="I124" s="411"/>
      <c r="J124" s="411"/>
      <c r="K124" s="411"/>
      <c r="L124" s="411"/>
      <c r="M124" s="411"/>
      <c r="N124" s="411"/>
      <c r="O124" s="411"/>
      <c r="P124" s="411"/>
      <c r="Q124" s="411"/>
      <c r="R124" s="411"/>
      <c r="S124" s="411"/>
      <c r="T124" s="411"/>
      <c r="U124" s="411"/>
      <c r="V124" s="411"/>
      <c r="W124" s="411"/>
      <c r="X124" s="411"/>
      <c r="Y124" s="411"/>
      <c r="Z124" s="411"/>
      <c r="AA124" s="411"/>
      <c r="AB124" s="408"/>
      <c r="AC124" s="408"/>
      <c r="AD124" s="408"/>
      <c r="AE124" s="411"/>
    </row>
    <row r="125" spans="1:31" ht="16.5" customHeight="1">
      <c r="A125" s="411"/>
      <c r="B125" s="411"/>
      <c r="C125" s="411"/>
      <c r="D125" s="411"/>
      <c r="E125" s="411"/>
      <c r="F125" s="411"/>
      <c r="G125" s="411"/>
      <c r="H125" s="411"/>
      <c r="I125" s="411"/>
      <c r="J125" s="411"/>
      <c r="K125" s="411"/>
      <c r="L125" s="411"/>
      <c r="M125" s="411"/>
      <c r="N125" s="411"/>
      <c r="O125" s="411"/>
      <c r="P125" s="411"/>
      <c r="Q125" s="411"/>
      <c r="R125" s="411"/>
      <c r="S125" s="411"/>
      <c r="T125" s="411"/>
      <c r="U125" s="411"/>
      <c r="V125" s="411"/>
      <c r="W125" s="411"/>
      <c r="X125" s="411"/>
      <c r="Y125" s="411"/>
      <c r="Z125" s="411"/>
      <c r="AA125" s="411"/>
      <c r="AB125" s="408"/>
      <c r="AC125" s="408"/>
      <c r="AD125" s="408"/>
      <c r="AE125" s="411"/>
    </row>
    <row r="126" spans="1:31" ht="18" customHeight="1">
      <c r="A126" s="411"/>
      <c r="B126" s="411"/>
      <c r="C126" s="411"/>
      <c r="D126" s="411"/>
      <c r="E126" s="411"/>
      <c r="F126" s="411"/>
      <c r="G126" s="411"/>
      <c r="H126" s="411"/>
      <c r="I126" s="411"/>
      <c r="J126" s="411"/>
      <c r="K126" s="411"/>
      <c r="L126" s="411"/>
      <c r="M126" s="411"/>
      <c r="N126" s="411"/>
      <c r="O126" s="411"/>
      <c r="P126" s="411"/>
      <c r="Q126" s="411"/>
      <c r="R126" s="411"/>
      <c r="S126" s="411"/>
      <c r="T126" s="411"/>
      <c r="U126" s="411"/>
      <c r="V126" s="411"/>
      <c r="W126" s="411"/>
      <c r="X126" s="411"/>
      <c r="Y126" s="411"/>
      <c r="Z126" s="411"/>
      <c r="AA126" s="411"/>
      <c r="AB126" s="408"/>
      <c r="AC126" s="408"/>
      <c r="AD126" s="408"/>
      <c r="AE126" s="411"/>
    </row>
    <row r="127" spans="1:31" ht="6" customHeight="1">
      <c r="A127" s="411"/>
      <c r="B127" s="411"/>
      <c r="C127" s="411"/>
      <c r="D127" s="411"/>
      <c r="E127" s="411"/>
      <c r="F127" s="411"/>
      <c r="G127" s="411"/>
      <c r="H127" s="411"/>
      <c r="I127" s="411"/>
      <c r="J127" s="411"/>
      <c r="K127" s="411"/>
      <c r="L127" s="411"/>
      <c r="M127" s="411"/>
      <c r="N127" s="411"/>
      <c r="O127" s="411"/>
      <c r="P127" s="411"/>
      <c r="Q127" s="411"/>
      <c r="R127" s="411"/>
      <c r="S127" s="411"/>
      <c r="T127" s="411"/>
      <c r="U127" s="411"/>
      <c r="V127" s="411"/>
      <c r="W127" s="411"/>
      <c r="X127" s="411"/>
      <c r="Y127" s="411"/>
      <c r="Z127" s="411"/>
      <c r="AA127" s="411"/>
      <c r="AB127" s="408"/>
      <c r="AC127" s="408"/>
      <c r="AD127" s="408"/>
      <c r="AE127" s="411"/>
    </row>
    <row r="128" spans="1:31" ht="18" customHeight="1">
      <c r="A128" s="411"/>
      <c r="B128" s="411"/>
      <c r="C128" s="411"/>
      <c r="D128" s="411"/>
      <c r="E128" s="411"/>
      <c r="F128" s="411"/>
      <c r="G128" s="411"/>
      <c r="H128" s="411"/>
      <c r="I128" s="411"/>
      <c r="J128" s="411"/>
      <c r="K128" s="411"/>
      <c r="L128" s="411"/>
      <c r="M128" s="411"/>
      <c r="N128" s="411"/>
      <c r="O128" s="411"/>
      <c r="P128" s="411"/>
      <c r="Q128" s="411"/>
      <c r="R128" s="411"/>
      <c r="S128" s="411"/>
      <c r="T128" s="411"/>
      <c r="U128" s="411"/>
      <c r="V128" s="411"/>
      <c r="W128" s="411"/>
      <c r="X128" s="411"/>
      <c r="Y128" s="411"/>
      <c r="Z128" s="411"/>
      <c r="AA128" s="411"/>
      <c r="AB128" s="408"/>
      <c r="AC128" s="408"/>
      <c r="AD128" s="408"/>
      <c r="AE128" s="411"/>
    </row>
    <row r="129" spans="1:31" ht="18" customHeight="1">
      <c r="A129" s="411"/>
      <c r="B129" s="411"/>
      <c r="C129" s="411"/>
      <c r="D129" s="411"/>
      <c r="E129" s="411"/>
      <c r="F129" s="411"/>
      <c r="G129" s="411"/>
      <c r="H129" s="411"/>
      <c r="I129" s="411"/>
      <c r="J129" s="411"/>
      <c r="K129" s="411"/>
      <c r="L129" s="411"/>
      <c r="M129" s="411"/>
      <c r="N129" s="411"/>
      <c r="O129" s="411"/>
      <c r="P129" s="411"/>
      <c r="Q129" s="411"/>
      <c r="R129" s="411"/>
      <c r="S129" s="411"/>
      <c r="T129" s="411"/>
      <c r="U129" s="411"/>
      <c r="V129" s="411"/>
      <c r="W129" s="411"/>
      <c r="X129" s="411"/>
      <c r="Y129" s="411"/>
      <c r="Z129" s="411"/>
      <c r="AA129" s="411"/>
      <c r="AB129" s="408"/>
      <c r="AC129" s="408"/>
      <c r="AD129" s="408"/>
      <c r="AE129" s="411"/>
    </row>
    <row r="130" spans="1:31" ht="16.5" customHeight="1">
      <c r="A130" s="411"/>
      <c r="B130" s="411"/>
      <c r="C130" s="411"/>
      <c r="D130" s="411"/>
      <c r="E130" s="411"/>
      <c r="F130" s="411"/>
      <c r="G130" s="411"/>
      <c r="H130" s="411"/>
      <c r="I130" s="411"/>
      <c r="J130" s="411"/>
      <c r="K130" s="411"/>
      <c r="L130" s="411"/>
      <c r="M130" s="411"/>
      <c r="N130" s="411"/>
      <c r="O130" s="411"/>
      <c r="P130" s="411"/>
      <c r="Q130" s="411"/>
      <c r="R130" s="411"/>
      <c r="S130" s="411"/>
      <c r="T130" s="411"/>
      <c r="U130" s="411"/>
      <c r="V130" s="411"/>
      <c r="W130" s="411"/>
      <c r="X130" s="411"/>
      <c r="Y130" s="411"/>
      <c r="Z130" s="411"/>
      <c r="AA130" s="411"/>
      <c r="AB130" s="408"/>
      <c r="AC130" s="408"/>
      <c r="AD130" s="408"/>
      <c r="AE130" s="411"/>
    </row>
    <row r="131" spans="1:31" ht="16.5" customHeight="1">
      <c r="A131" s="411"/>
      <c r="B131" s="411"/>
      <c r="C131" s="411"/>
      <c r="D131" s="411"/>
      <c r="E131" s="411"/>
      <c r="F131" s="411"/>
      <c r="G131" s="411"/>
      <c r="H131" s="411"/>
      <c r="I131" s="411"/>
      <c r="J131" s="411"/>
      <c r="K131" s="411"/>
      <c r="L131" s="411"/>
      <c r="M131" s="411"/>
      <c r="N131" s="411"/>
      <c r="O131" s="411"/>
      <c r="P131" s="411"/>
      <c r="Q131" s="411"/>
      <c r="R131" s="411"/>
      <c r="S131" s="411"/>
      <c r="T131" s="411"/>
      <c r="U131" s="411"/>
      <c r="V131" s="411"/>
      <c r="W131" s="411"/>
      <c r="X131" s="411"/>
      <c r="Y131" s="411"/>
      <c r="Z131" s="411"/>
      <c r="AA131" s="411"/>
      <c r="AB131" s="408"/>
      <c r="AC131" s="408"/>
      <c r="AD131" s="408"/>
      <c r="AE131" s="411"/>
    </row>
    <row r="132" spans="1:31" ht="16.5" customHeight="1">
      <c r="A132" s="460"/>
      <c r="B132" s="461"/>
      <c r="C132" s="461"/>
      <c r="D132" s="461"/>
      <c r="E132" s="461"/>
      <c r="F132" s="462"/>
      <c r="G132" s="462"/>
      <c r="H132" s="462"/>
      <c r="I132" s="462"/>
      <c r="J132" s="410"/>
      <c r="K132" s="410"/>
      <c r="L132" s="410"/>
      <c r="M132" s="410"/>
      <c r="N132" s="410"/>
      <c r="O132" s="410"/>
      <c r="P132" s="410"/>
      <c r="Q132" s="410"/>
      <c r="R132" s="410"/>
      <c r="S132" s="411"/>
      <c r="T132" s="411"/>
      <c r="U132" s="411"/>
      <c r="V132" s="411"/>
      <c r="W132" s="411"/>
      <c r="X132" s="411"/>
      <c r="Y132" s="411"/>
      <c r="Z132" s="411"/>
      <c r="AA132" s="411"/>
      <c r="AB132" s="408"/>
      <c r="AC132" s="408"/>
      <c r="AD132" s="408"/>
      <c r="AE132" s="411"/>
    </row>
    <row r="133" spans="1:31" ht="6" customHeight="1">
      <c r="A133" s="463"/>
      <c r="B133" s="411"/>
      <c r="C133" s="411"/>
      <c r="D133" s="411"/>
      <c r="E133" s="411"/>
      <c r="F133" s="410"/>
      <c r="G133" s="410"/>
      <c r="H133" s="410"/>
      <c r="I133" s="410"/>
      <c r="J133" s="410"/>
      <c r="K133" s="410"/>
      <c r="L133" s="410"/>
      <c r="M133" s="410"/>
      <c r="N133" s="410"/>
      <c r="O133" s="410"/>
      <c r="P133" s="410"/>
      <c r="Q133" s="410"/>
      <c r="R133" s="410"/>
      <c r="S133" s="411"/>
      <c r="T133" s="411"/>
      <c r="U133" s="411"/>
      <c r="V133" s="411"/>
      <c r="W133" s="411"/>
      <c r="X133" s="411"/>
      <c r="Y133" s="411"/>
      <c r="Z133" s="411"/>
      <c r="AA133" s="411"/>
      <c r="AB133" s="408"/>
      <c r="AC133" s="408"/>
      <c r="AD133" s="408"/>
      <c r="AE133" s="411"/>
    </row>
    <row r="134" spans="1:31" ht="16.5" customHeight="1">
      <c r="A134" s="411"/>
      <c r="B134" s="411"/>
      <c r="C134" s="411"/>
      <c r="D134" s="408"/>
      <c r="E134" s="411"/>
      <c r="F134" s="411"/>
      <c r="G134" s="411"/>
      <c r="H134" s="411"/>
      <c r="I134" s="411"/>
      <c r="J134" s="411"/>
      <c r="K134" s="411"/>
      <c r="L134" s="411"/>
      <c r="M134" s="411"/>
      <c r="N134" s="411"/>
      <c r="O134" s="411"/>
      <c r="P134" s="411"/>
      <c r="Q134" s="411"/>
      <c r="R134" s="411"/>
      <c r="S134" s="411"/>
      <c r="T134" s="411"/>
      <c r="U134" s="411"/>
      <c r="V134" s="411"/>
      <c r="W134" s="411"/>
      <c r="X134" s="411"/>
      <c r="Y134" s="411"/>
      <c r="Z134" s="411"/>
      <c r="AA134" s="411"/>
      <c r="AB134" s="408"/>
      <c r="AC134" s="408"/>
      <c r="AD134" s="408"/>
      <c r="AE134" s="411"/>
    </row>
    <row r="135" spans="1:31" ht="16.5" customHeight="1">
      <c r="A135" s="411"/>
      <c r="B135" s="411"/>
      <c r="C135" s="411"/>
      <c r="D135" s="408"/>
      <c r="E135" s="411"/>
      <c r="F135" s="411"/>
      <c r="G135" s="411"/>
      <c r="H135" s="411"/>
      <c r="I135" s="411"/>
      <c r="J135" s="411"/>
      <c r="K135" s="411"/>
      <c r="L135" s="411"/>
      <c r="M135" s="411"/>
      <c r="N135" s="411"/>
      <c r="O135" s="411"/>
      <c r="P135" s="411"/>
      <c r="Q135" s="411"/>
      <c r="R135" s="411"/>
      <c r="S135" s="411"/>
      <c r="T135" s="411"/>
      <c r="U135" s="411"/>
      <c r="V135" s="411"/>
      <c r="W135" s="411"/>
      <c r="X135" s="411"/>
      <c r="Y135" s="411"/>
      <c r="Z135" s="411"/>
      <c r="AA135" s="411"/>
      <c r="AB135" s="408"/>
      <c r="AC135" s="408"/>
      <c r="AD135" s="408"/>
      <c r="AE135" s="411"/>
    </row>
    <row r="136" spans="1:31" ht="16.5" customHeight="1">
      <c r="A136" s="411"/>
      <c r="B136" s="411"/>
      <c r="C136" s="411"/>
      <c r="D136" s="408"/>
      <c r="E136" s="411"/>
      <c r="F136" s="411"/>
      <c r="G136" s="411"/>
      <c r="H136" s="411"/>
      <c r="I136" s="411"/>
      <c r="J136" s="411"/>
      <c r="K136" s="411"/>
      <c r="L136" s="411"/>
      <c r="M136" s="411"/>
      <c r="N136" s="411"/>
      <c r="O136" s="411"/>
      <c r="P136" s="411"/>
      <c r="Q136" s="411"/>
      <c r="R136" s="411"/>
      <c r="S136" s="411"/>
      <c r="T136" s="411"/>
      <c r="U136" s="411"/>
      <c r="V136" s="411"/>
      <c r="W136" s="411"/>
      <c r="X136" s="411"/>
      <c r="Y136" s="411"/>
      <c r="Z136" s="411"/>
      <c r="AA136" s="411"/>
      <c r="AB136" s="408"/>
      <c r="AC136" s="408"/>
      <c r="AD136" s="408"/>
      <c r="AE136" s="411"/>
    </row>
    <row r="137" spans="1:31" ht="6" customHeight="1">
      <c r="A137" s="411"/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411"/>
      <c r="M137" s="411"/>
      <c r="N137" s="411"/>
      <c r="O137" s="411"/>
      <c r="P137" s="411"/>
      <c r="Q137" s="411"/>
      <c r="R137" s="411"/>
      <c r="S137" s="411"/>
      <c r="T137" s="411"/>
      <c r="U137" s="411"/>
      <c r="V137" s="411"/>
      <c r="W137" s="411"/>
      <c r="X137" s="411"/>
      <c r="Y137" s="411"/>
      <c r="Z137" s="411"/>
      <c r="AA137" s="411"/>
      <c r="AB137" s="408"/>
      <c r="AC137" s="408"/>
      <c r="AD137" s="408"/>
      <c r="AE137" s="411"/>
    </row>
    <row r="138" spans="1:31" ht="16.5" customHeight="1">
      <c r="A138" s="461"/>
      <c r="B138" s="411"/>
      <c r="C138" s="411"/>
      <c r="D138" s="411"/>
      <c r="E138" s="411"/>
      <c r="F138" s="411"/>
      <c r="G138" s="411"/>
      <c r="H138" s="411"/>
      <c r="I138" s="411"/>
      <c r="J138" s="411"/>
      <c r="K138" s="411"/>
      <c r="L138" s="411"/>
      <c r="M138" s="411"/>
      <c r="N138" s="411"/>
      <c r="O138" s="411"/>
      <c r="P138" s="411"/>
      <c r="Q138" s="411"/>
      <c r="R138" s="411"/>
      <c r="S138" s="411"/>
      <c r="T138" s="411"/>
      <c r="U138" s="411"/>
      <c r="V138" s="411"/>
      <c r="W138" s="411"/>
      <c r="X138" s="411"/>
      <c r="Y138" s="411"/>
      <c r="Z138" s="411"/>
      <c r="AA138" s="411"/>
      <c r="AB138" s="408"/>
      <c r="AC138" s="408"/>
      <c r="AD138" s="408"/>
      <c r="AE138" s="411"/>
    </row>
    <row r="139" spans="1:31" ht="6" customHeight="1">
      <c r="A139" s="411"/>
      <c r="B139" s="411"/>
      <c r="C139" s="411"/>
      <c r="D139" s="411"/>
      <c r="E139" s="411"/>
      <c r="F139" s="411"/>
      <c r="G139" s="411"/>
      <c r="H139" s="411"/>
      <c r="I139" s="411"/>
      <c r="J139" s="411"/>
      <c r="K139" s="411"/>
      <c r="L139" s="411"/>
      <c r="M139" s="411"/>
      <c r="N139" s="411"/>
      <c r="O139" s="411"/>
      <c r="P139" s="411"/>
      <c r="Q139" s="411"/>
      <c r="R139" s="411"/>
      <c r="S139" s="411"/>
      <c r="T139" s="411"/>
      <c r="U139" s="411"/>
      <c r="V139" s="411"/>
      <c r="W139" s="411"/>
      <c r="X139" s="411"/>
      <c r="Y139" s="411"/>
      <c r="Z139" s="411"/>
      <c r="AA139" s="411"/>
      <c r="AB139" s="408"/>
      <c r="AC139" s="408"/>
      <c r="AD139" s="408"/>
      <c r="AE139" s="411"/>
    </row>
    <row r="140" spans="1:31" ht="16.5" customHeight="1">
      <c r="A140" s="461"/>
      <c r="B140" s="461"/>
      <c r="C140" s="461"/>
      <c r="D140" s="464"/>
      <c r="E140" s="461"/>
      <c r="F140" s="461"/>
      <c r="G140" s="461"/>
      <c r="H140" s="461"/>
      <c r="I140" s="461"/>
      <c r="J140" s="461"/>
      <c r="K140" s="461"/>
      <c r="L140" s="461"/>
      <c r="M140" s="461"/>
      <c r="N140" s="461"/>
      <c r="O140" s="461"/>
      <c r="P140" s="411"/>
      <c r="Q140" s="411"/>
      <c r="R140" s="411"/>
      <c r="S140" s="411"/>
      <c r="T140" s="411"/>
      <c r="U140" s="411"/>
      <c r="V140" s="411"/>
      <c r="W140" s="411"/>
      <c r="X140" s="411"/>
      <c r="Y140" s="411"/>
      <c r="Z140" s="411"/>
      <c r="AA140" s="411"/>
      <c r="AB140" s="408"/>
      <c r="AC140" s="408"/>
      <c r="AD140" s="408"/>
      <c r="AE140" s="411"/>
    </row>
    <row r="141" spans="1:31" ht="18.75" customHeight="1">
      <c r="A141" s="461"/>
      <c r="B141" s="461"/>
      <c r="C141" s="461"/>
      <c r="D141" s="464"/>
      <c r="E141" s="461"/>
      <c r="F141" s="461"/>
      <c r="G141" s="461"/>
      <c r="H141" s="461"/>
      <c r="I141" s="461"/>
      <c r="J141" s="461"/>
      <c r="K141" s="461"/>
      <c r="L141" s="461"/>
      <c r="M141" s="461"/>
      <c r="N141" s="461"/>
      <c r="O141" s="461"/>
      <c r="P141" s="411"/>
      <c r="Q141" s="411"/>
      <c r="R141" s="411"/>
      <c r="S141" s="411"/>
      <c r="T141" s="411"/>
      <c r="U141" s="411"/>
      <c r="V141" s="411"/>
      <c r="W141" s="411"/>
      <c r="X141" s="411"/>
      <c r="Y141" s="411"/>
      <c r="Z141" s="411"/>
      <c r="AA141" s="411"/>
      <c r="AB141" s="408"/>
      <c r="AC141" s="408"/>
      <c r="AD141" s="408"/>
      <c r="AE141" s="411"/>
    </row>
    <row r="142" spans="1:31" ht="18.75" customHeight="1">
      <c r="A142" s="411"/>
      <c r="B142" s="411"/>
      <c r="C142" s="411"/>
      <c r="D142" s="408"/>
      <c r="E142" s="411"/>
      <c r="F142" s="411"/>
      <c r="G142" s="411"/>
      <c r="H142" s="411"/>
      <c r="I142" s="411"/>
      <c r="J142" s="411"/>
      <c r="K142" s="411"/>
      <c r="L142" s="411"/>
      <c r="M142" s="411"/>
      <c r="N142" s="411"/>
      <c r="O142" s="411"/>
      <c r="P142" s="411"/>
      <c r="Q142" s="411"/>
      <c r="R142" s="411"/>
      <c r="S142" s="411"/>
      <c r="T142" s="411"/>
      <c r="U142" s="411"/>
      <c r="V142" s="411"/>
      <c r="W142" s="411"/>
      <c r="X142" s="411"/>
      <c r="Y142" s="411"/>
      <c r="Z142" s="411"/>
      <c r="AA142" s="411"/>
      <c r="AB142" s="408"/>
      <c r="AC142" s="408"/>
      <c r="AD142" s="408"/>
      <c r="AE142" s="411"/>
    </row>
    <row r="143" spans="1:31" ht="18.75" customHeight="1">
      <c r="A143" s="411"/>
      <c r="B143" s="411"/>
      <c r="C143" s="411"/>
      <c r="D143" s="408"/>
      <c r="E143" s="411"/>
      <c r="F143" s="411"/>
      <c r="G143" s="411"/>
      <c r="H143" s="411"/>
      <c r="I143" s="411"/>
      <c r="J143" s="411"/>
      <c r="K143" s="411"/>
      <c r="L143" s="411"/>
      <c r="M143" s="411"/>
      <c r="N143" s="411"/>
      <c r="O143" s="411"/>
      <c r="P143" s="411"/>
      <c r="Q143" s="411"/>
      <c r="R143" s="411"/>
      <c r="S143" s="411"/>
      <c r="T143" s="411"/>
      <c r="U143" s="411"/>
      <c r="V143" s="411"/>
      <c r="W143" s="411"/>
      <c r="X143" s="411"/>
      <c r="Y143" s="411"/>
      <c r="Z143" s="411"/>
      <c r="AA143" s="411"/>
      <c r="AB143" s="408"/>
      <c r="AC143" s="408"/>
      <c r="AD143" s="408"/>
      <c r="AE143" s="411"/>
    </row>
    <row r="144" spans="1:31" ht="18.75" customHeight="1">
      <c r="A144" s="411"/>
      <c r="B144" s="411"/>
      <c r="C144" s="411"/>
      <c r="D144" s="408"/>
      <c r="E144" s="411"/>
      <c r="F144" s="411"/>
      <c r="G144" s="411"/>
      <c r="H144" s="411"/>
      <c r="I144" s="411"/>
      <c r="J144" s="411"/>
      <c r="K144" s="411"/>
      <c r="L144" s="411"/>
      <c r="M144" s="411"/>
      <c r="N144" s="411"/>
      <c r="O144" s="411"/>
      <c r="P144" s="411"/>
      <c r="Q144" s="411"/>
      <c r="R144" s="411"/>
      <c r="S144" s="411"/>
      <c r="T144" s="411"/>
      <c r="U144" s="411"/>
      <c r="V144" s="411"/>
      <c r="W144" s="411"/>
      <c r="X144" s="411"/>
      <c r="Y144" s="411"/>
      <c r="Z144" s="411"/>
      <c r="AA144" s="411"/>
      <c r="AB144" s="408"/>
      <c r="AC144" s="408"/>
      <c r="AD144" s="408"/>
      <c r="AE144" s="411"/>
    </row>
    <row r="145" spans="1:31" ht="18.75" customHeight="1">
      <c r="A145" s="411"/>
      <c r="B145" s="411"/>
      <c r="C145" s="411"/>
      <c r="D145" s="408"/>
      <c r="E145" s="411"/>
      <c r="F145" s="411"/>
      <c r="G145" s="411"/>
      <c r="H145" s="411"/>
      <c r="I145" s="411"/>
      <c r="J145" s="411"/>
      <c r="K145" s="411"/>
      <c r="L145" s="411"/>
      <c r="M145" s="411"/>
      <c r="N145" s="411"/>
      <c r="O145" s="411"/>
      <c r="P145" s="411"/>
      <c r="Q145" s="411"/>
      <c r="R145" s="411"/>
      <c r="S145" s="411"/>
      <c r="T145" s="411"/>
      <c r="U145" s="411"/>
      <c r="V145" s="411"/>
      <c r="W145" s="411"/>
      <c r="X145" s="411"/>
      <c r="Y145" s="411"/>
      <c r="Z145" s="411"/>
      <c r="AA145" s="411"/>
      <c r="AB145" s="408"/>
      <c r="AC145" s="408"/>
      <c r="AD145" s="408"/>
      <c r="AE145" s="411"/>
    </row>
    <row r="146" spans="1:31" ht="18.75" customHeight="1">
      <c r="A146" s="411"/>
      <c r="B146" s="411"/>
      <c r="C146" s="411"/>
      <c r="D146" s="408"/>
      <c r="E146" s="411"/>
      <c r="F146" s="411"/>
      <c r="G146" s="411"/>
      <c r="H146" s="411"/>
      <c r="I146" s="411"/>
      <c r="J146" s="411"/>
      <c r="K146" s="411"/>
      <c r="L146" s="411"/>
      <c r="M146" s="411"/>
      <c r="N146" s="411"/>
      <c r="O146" s="411"/>
      <c r="P146" s="411"/>
      <c r="Q146" s="411"/>
      <c r="R146" s="411"/>
      <c r="S146" s="411"/>
      <c r="T146" s="411"/>
      <c r="U146" s="411"/>
      <c r="V146" s="411"/>
      <c r="W146" s="411"/>
      <c r="X146" s="411"/>
      <c r="Y146" s="411"/>
      <c r="Z146" s="411"/>
      <c r="AA146" s="411"/>
      <c r="AB146" s="408"/>
      <c r="AC146" s="408"/>
      <c r="AD146" s="408"/>
      <c r="AE146" s="411"/>
    </row>
    <row r="147" spans="1:31" ht="18.75" customHeight="1">
      <c r="A147" s="411"/>
      <c r="B147" s="411"/>
      <c r="C147" s="411"/>
      <c r="D147" s="408"/>
      <c r="E147" s="411"/>
      <c r="F147" s="411"/>
      <c r="G147" s="411"/>
      <c r="H147" s="411"/>
      <c r="I147" s="411"/>
      <c r="J147" s="411"/>
      <c r="K147" s="411"/>
      <c r="L147" s="411"/>
      <c r="M147" s="411"/>
      <c r="N147" s="411"/>
      <c r="O147" s="411"/>
      <c r="P147" s="411"/>
      <c r="Q147" s="411"/>
      <c r="R147" s="411"/>
      <c r="S147" s="411"/>
      <c r="T147" s="411"/>
      <c r="U147" s="411"/>
      <c r="V147" s="411"/>
      <c r="W147" s="411"/>
      <c r="X147" s="411"/>
      <c r="Y147" s="411"/>
      <c r="Z147" s="411"/>
      <c r="AA147" s="411"/>
      <c r="AB147" s="408"/>
      <c r="AC147" s="408"/>
      <c r="AD147" s="408"/>
      <c r="AE147" s="411"/>
    </row>
    <row r="148" spans="1:31" ht="18.75" customHeight="1">
      <c r="A148" s="411"/>
      <c r="B148" s="411"/>
      <c r="C148" s="411"/>
      <c r="D148" s="408"/>
      <c r="E148" s="411"/>
      <c r="F148" s="411"/>
      <c r="G148" s="411"/>
      <c r="H148" s="411"/>
      <c r="I148" s="411"/>
      <c r="J148" s="411"/>
      <c r="K148" s="411"/>
      <c r="L148" s="411"/>
      <c r="M148" s="411"/>
      <c r="N148" s="411"/>
      <c r="O148" s="411"/>
      <c r="P148" s="411"/>
      <c r="Q148" s="411"/>
      <c r="R148" s="411"/>
      <c r="S148" s="411"/>
      <c r="T148" s="411"/>
      <c r="U148" s="411"/>
      <c r="V148" s="411"/>
      <c r="W148" s="411"/>
      <c r="X148" s="411"/>
      <c r="Y148" s="411"/>
      <c r="Z148" s="411"/>
      <c r="AA148" s="411"/>
      <c r="AB148" s="408"/>
      <c r="AC148" s="408"/>
      <c r="AD148" s="408"/>
      <c r="AE148" s="411"/>
    </row>
    <row r="149" spans="1:31" ht="18.75" customHeight="1">
      <c r="A149" s="411"/>
      <c r="B149" s="411"/>
      <c r="C149" s="411"/>
      <c r="D149" s="408"/>
      <c r="E149" s="411"/>
      <c r="F149" s="411"/>
      <c r="G149" s="411"/>
      <c r="H149" s="411"/>
      <c r="I149" s="411"/>
      <c r="J149" s="411"/>
      <c r="K149" s="411"/>
      <c r="L149" s="411"/>
      <c r="M149" s="411"/>
      <c r="N149" s="411"/>
      <c r="O149" s="411"/>
      <c r="P149" s="411"/>
      <c r="Q149" s="411"/>
      <c r="R149" s="411"/>
      <c r="S149" s="411"/>
      <c r="T149" s="411"/>
      <c r="U149" s="411"/>
      <c r="V149" s="411"/>
      <c r="W149" s="411"/>
      <c r="X149" s="411"/>
      <c r="Y149" s="411"/>
      <c r="Z149" s="411"/>
      <c r="AA149" s="411"/>
      <c r="AB149" s="408"/>
      <c r="AC149" s="408"/>
      <c r="AD149" s="408"/>
      <c r="AE149" s="411"/>
    </row>
    <row r="150" spans="1:31" ht="18.75" customHeight="1">
      <c r="A150" s="411"/>
      <c r="B150" s="411"/>
      <c r="C150" s="411"/>
      <c r="D150" s="408"/>
      <c r="E150" s="411"/>
      <c r="F150" s="411"/>
      <c r="G150" s="411"/>
      <c r="H150" s="411"/>
      <c r="I150" s="411"/>
      <c r="J150" s="411"/>
      <c r="K150" s="411"/>
      <c r="L150" s="411"/>
      <c r="M150" s="411"/>
      <c r="N150" s="411"/>
      <c r="O150" s="411"/>
      <c r="P150" s="411"/>
      <c r="Q150" s="411"/>
      <c r="R150" s="411"/>
      <c r="S150" s="411"/>
      <c r="T150" s="411"/>
      <c r="U150" s="411"/>
      <c r="V150" s="411"/>
      <c r="W150" s="411"/>
      <c r="X150" s="411"/>
      <c r="Y150" s="411"/>
      <c r="Z150" s="411"/>
      <c r="AA150" s="411"/>
      <c r="AB150" s="408"/>
      <c r="AC150" s="408"/>
      <c r="AD150" s="408"/>
      <c r="AE150" s="411"/>
    </row>
    <row r="151" spans="1:31" ht="18.75" customHeight="1">
      <c r="A151" s="411"/>
      <c r="B151" s="411"/>
      <c r="C151" s="411"/>
      <c r="D151" s="408"/>
      <c r="E151" s="411"/>
      <c r="F151" s="411"/>
      <c r="G151" s="411"/>
      <c r="H151" s="411"/>
      <c r="I151" s="411"/>
      <c r="J151" s="411"/>
      <c r="K151" s="411"/>
      <c r="L151" s="411"/>
      <c r="M151" s="411"/>
      <c r="N151" s="411"/>
      <c r="O151" s="411"/>
      <c r="P151" s="411"/>
      <c r="Q151" s="411"/>
      <c r="R151" s="411"/>
      <c r="S151" s="411"/>
      <c r="T151" s="411"/>
      <c r="U151" s="411"/>
      <c r="V151" s="411"/>
      <c r="W151" s="411"/>
      <c r="X151" s="411"/>
      <c r="Y151" s="411"/>
      <c r="Z151" s="411"/>
      <c r="AA151" s="411"/>
      <c r="AB151" s="408"/>
      <c r="AC151" s="408"/>
      <c r="AD151" s="408"/>
      <c r="AE151" s="411"/>
    </row>
    <row r="152" spans="1:31" ht="18.75" customHeight="1">
      <c r="A152" s="411"/>
      <c r="B152" s="411"/>
      <c r="C152" s="411"/>
      <c r="D152" s="408"/>
      <c r="E152" s="411"/>
      <c r="F152" s="411"/>
      <c r="G152" s="411"/>
      <c r="H152" s="411"/>
      <c r="I152" s="411"/>
      <c r="J152" s="411"/>
      <c r="K152" s="411"/>
      <c r="L152" s="411"/>
      <c r="M152" s="411"/>
      <c r="N152" s="411"/>
      <c r="O152" s="411"/>
      <c r="P152" s="411"/>
      <c r="Q152" s="411"/>
      <c r="R152" s="411"/>
      <c r="S152" s="411"/>
      <c r="T152" s="411"/>
      <c r="U152" s="411"/>
      <c r="V152" s="411"/>
      <c r="W152" s="411"/>
      <c r="X152" s="411"/>
      <c r="Y152" s="411"/>
      <c r="Z152" s="411"/>
      <c r="AA152" s="411"/>
      <c r="AB152" s="408"/>
      <c r="AC152" s="408"/>
      <c r="AD152" s="408"/>
      <c r="AE152" s="411"/>
    </row>
    <row r="153" spans="1:31" ht="18.75" customHeight="1">
      <c r="A153" s="411"/>
      <c r="B153" s="411"/>
      <c r="C153" s="411"/>
      <c r="D153" s="408"/>
      <c r="E153" s="411"/>
      <c r="F153" s="411"/>
      <c r="G153" s="411"/>
      <c r="H153" s="411"/>
      <c r="I153" s="411"/>
      <c r="J153" s="411"/>
      <c r="K153" s="411"/>
      <c r="L153" s="411"/>
      <c r="M153" s="411"/>
      <c r="N153" s="411"/>
      <c r="O153" s="411"/>
      <c r="P153" s="411"/>
      <c r="Q153" s="411"/>
      <c r="R153" s="411"/>
      <c r="S153" s="411"/>
      <c r="T153" s="411"/>
      <c r="U153" s="411"/>
      <c r="V153" s="411"/>
      <c r="W153" s="411"/>
      <c r="X153" s="411"/>
      <c r="Y153" s="411"/>
      <c r="Z153" s="411"/>
      <c r="AA153" s="411"/>
      <c r="AB153" s="408"/>
      <c r="AC153" s="408"/>
      <c r="AD153" s="408"/>
      <c r="AE153" s="411"/>
    </row>
    <row r="154" spans="1:31" ht="18.75" customHeight="1">
      <c r="A154" s="411"/>
      <c r="B154" s="411"/>
      <c r="C154" s="411"/>
      <c r="D154" s="408"/>
      <c r="E154" s="411"/>
      <c r="F154" s="411"/>
      <c r="G154" s="411"/>
      <c r="H154" s="411"/>
      <c r="I154" s="411"/>
      <c r="J154" s="411"/>
      <c r="K154" s="411"/>
      <c r="L154" s="411"/>
      <c r="M154" s="411"/>
      <c r="N154" s="411"/>
      <c r="O154" s="411"/>
      <c r="P154" s="411"/>
      <c r="Q154" s="411"/>
      <c r="R154" s="411"/>
      <c r="S154" s="411"/>
      <c r="T154" s="411"/>
      <c r="U154" s="411"/>
      <c r="V154" s="411"/>
      <c r="W154" s="411"/>
      <c r="X154" s="411"/>
      <c r="Y154" s="411"/>
      <c r="Z154" s="411"/>
      <c r="AA154" s="411"/>
      <c r="AB154" s="408"/>
      <c r="AC154" s="408"/>
      <c r="AD154" s="408"/>
      <c r="AE154" s="411"/>
    </row>
    <row r="155" spans="1:31" ht="18.75" customHeight="1">
      <c r="A155" s="411"/>
      <c r="B155" s="411"/>
      <c r="C155" s="411"/>
      <c r="D155" s="408"/>
      <c r="E155" s="411"/>
      <c r="F155" s="411"/>
      <c r="G155" s="411"/>
      <c r="H155" s="411"/>
      <c r="I155" s="411"/>
      <c r="J155" s="411"/>
      <c r="K155" s="411"/>
      <c r="L155" s="411"/>
      <c r="M155" s="411"/>
      <c r="N155" s="411"/>
      <c r="O155" s="411"/>
      <c r="P155" s="411"/>
      <c r="Q155" s="411"/>
      <c r="R155" s="411"/>
      <c r="S155" s="411"/>
      <c r="T155" s="411"/>
      <c r="U155" s="411"/>
      <c r="V155" s="411"/>
      <c r="W155" s="411"/>
      <c r="X155" s="411"/>
      <c r="Y155" s="411"/>
      <c r="Z155" s="411"/>
      <c r="AA155" s="411"/>
      <c r="AB155" s="408"/>
      <c r="AC155" s="408"/>
      <c r="AD155" s="408"/>
      <c r="AE155" s="411"/>
    </row>
    <row r="156" spans="1:31" ht="18.75" customHeight="1">
      <c r="A156" s="411"/>
      <c r="B156" s="411"/>
      <c r="C156" s="411"/>
      <c r="D156" s="408"/>
      <c r="E156" s="411"/>
      <c r="F156" s="411"/>
      <c r="G156" s="411"/>
      <c r="H156" s="411"/>
      <c r="I156" s="411"/>
      <c r="J156" s="411"/>
      <c r="K156" s="411"/>
      <c r="L156" s="411"/>
      <c r="M156" s="411"/>
      <c r="N156" s="411"/>
      <c r="O156" s="411"/>
      <c r="P156" s="411"/>
      <c r="Q156" s="411"/>
      <c r="R156" s="411"/>
      <c r="S156" s="411"/>
      <c r="T156" s="411"/>
      <c r="U156" s="411"/>
      <c r="V156" s="411"/>
      <c r="W156" s="411"/>
      <c r="X156" s="411"/>
      <c r="Y156" s="411"/>
      <c r="Z156" s="411"/>
      <c r="AA156" s="411"/>
      <c r="AB156" s="408"/>
      <c r="AC156" s="408"/>
      <c r="AD156" s="408"/>
      <c r="AE156" s="411"/>
    </row>
    <row r="157" spans="1:31" ht="18.75" customHeight="1">
      <c r="A157" s="411"/>
      <c r="B157" s="411"/>
      <c r="C157" s="411"/>
      <c r="D157" s="408"/>
      <c r="E157" s="411"/>
      <c r="F157" s="411"/>
      <c r="G157" s="411"/>
      <c r="H157" s="411"/>
      <c r="I157" s="411"/>
      <c r="J157" s="411"/>
      <c r="K157" s="411"/>
      <c r="L157" s="411"/>
      <c r="M157" s="411"/>
      <c r="N157" s="411"/>
      <c r="O157" s="411"/>
      <c r="P157" s="411"/>
      <c r="Q157" s="411"/>
      <c r="R157" s="411"/>
      <c r="S157" s="411"/>
      <c r="T157" s="411"/>
      <c r="U157" s="411"/>
      <c r="V157" s="411"/>
      <c r="W157" s="411"/>
      <c r="X157" s="411"/>
      <c r="Y157" s="411"/>
      <c r="Z157" s="411"/>
      <c r="AA157" s="411"/>
      <c r="AB157" s="408"/>
      <c r="AC157" s="408"/>
      <c r="AD157" s="408"/>
      <c r="AE157" s="411"/>
    </row>
    <row r="158" spans="1:31" ht="18.75" customHeight="1">
      <c r="A158" s="411"/>
      <c r="B158" s="411"/>
      <c r="C158" s="411"/>
      <c r="D158" s="408"/>
      <c r="E158" s="411"/>
      <c r="F158" s="411"/>
      <c r="G158" s="411"/>
      <c r="H158" s="411"/>
      <c r="I158" s="411"/>
      <c r="J158" s="411"/>
      <c r="K158" s="411"/>
      <c r="L158" s="411"/>
      <c r="M158" s="411"/>
      <c r="N158" s="411"/>
      <c r="O158" s="411"/>
      <c r="P158" s="411"/>
      <c r="Q158" s="411"/>
      <c r="R158" s="411"/>
      <c r="S158" s="411"/>
      <c r="T158" s="411"/>
      <c r="U158" s="411"/>
      <c r="V158" s="411"/>
      <c r="W158" s="411"/>
      <c r="X158" s="411"/>
      <c r="Y158" s="411"/>
      <c r="Z158" s="411"/>
      <c r="AA158" s="411"/>
      <c r="AB158" s="408"/>
      <c r="AC158" s="408"/>
      <c r="AD158" s="408"/>
      <c r="AE158" s="411"/>
    </row>
    <row r="159" spans="1:31" ht="18.75" customHeight="1">
      <c r="A159" s="411"/>
      <c r="B159" s="411"/>
      <c r="C159" s="411"/>
      <c r="D159" s="408"/>
      <c r="E159" s="411"/>
      <c r="F159" s="411"/>
      <c r="G159" s="411"/>
      <c r="H159" s="411"/>
      <c r="I159" s="411"/>
      <c r="J159" s="411"/>
      <c r="K159" s="411"/>
      <c r="L159" s="411"/>
      <c r="M159" s="411"/>
      <c r="N159" s="411"/>
      <c r="O159" s="411"/>
      <c r="P159" s="411"/>
      <c r="Q159" s="411"/>
      <c r="R159" s="411"/>
      <c r="S159" s="411"/>
      <c r="T159" s="411"/>
      <c r="U159" s="411"/>
      <c r="V159" s="411"/>
      <c r="W159" s="411"/>
      <c r="X159" s="411"/>
      <c r="Y159" s="411"/>
      <c r="Z159" s="411"/>
      <c r="AA159" s="411"/>
      <c r="AB159" s="408"/>
      <c r="AC159" s="408"/>
      <c r="AD159" s="408"/>
      <c r="AE159" s="411"/>
    </row>
    <row r="160" spans="1:31" ht="18.75" customHeight="1">
      <c r="A160" s="411"/>
      <c r="B160" s="411"/>
      <c r="C160" s="411"/>
      <c r="D160" s="408"/>
      <c r="E160" s="411"/>
      <c r="F160" s="411"/>
      <c r="G160" s="411"/>
      <c r="H160" s="411"/>
      <c r="I160" s="411"/>
      <c r="J160" s="411"/>
      <c r="K160" s="411"/>
      <c r="L160" s="411"/>
      <c r="M160" s="411"/>
      <c r="N160" s="411"/>
      <c r="O160" s="411"/>
      <c r="P160" s="411"/>
      <c r="Q160" s="411"/>
      <c r="R160" s="411"/>
      <c r="S160" s="411"/>
      <c r="T160" s="411"/>
      <c r="U160" s="411"/>
      <c r="V160" s="411"/>
      <c r="W160" s="411"/>
      <c r="X160" s="411"/>
      <c r="Y160" s="411"/>
      <c r="Z160" s="411"/>
      <c r="AA160" s="411"/>
      <c r="AB160" s="408"/>
      <c r="AC160" s="408"/>
      <c r="AD160" s="408"/>
      <c r="AE160" s="411"/>
    </row>
    <row r="161" spans="1:31" ht="18.75" customHeight="1">
      <c r="A161" s="411"/>
      <c r="B161" s="411"/>
      <c r="C161" s="411"/>
      <c r="D161" s="408"/>
      <c r="E161" s="411"/>
      <c r="F161" s="411"/>
      <c r="G161" s="411"/>
      <c r="H161" s="411"/>
      <c r="I161" s="411"/>
      <c r="J161" s="411"/>
      <c r="K161" s="411"/>
      <c r="L161" s="411"/>
      <c r="M161" s="411"/>
      <c r="N161" s="411"/>
      <c r="O161" s="411"/>
      <c r="P161" s="411"/>
      <c r="Q161" s="411"/>
      <c r="R161" s="411"/>
      <c r="S161" s="411"/>
      <c r="T161" s="411"/>
      <c r="U161" s="411"/>
      <c r="V161" s="411"/>
      <c r="W161" s="411"/>
      <c r="X161" s="411"/>
      <c r="Y161" s="411"/>
      <c r="Z161" s="411"/>
      <c r="AA161" s="411"/>
      <c r="AB161" s="408"/>
      <c r="AC161" s="408"/>
      <c r="AD161" s="408"/>
      <c r="AE161" s="411"/>
    </row>
    <row r="162" spans="1:31" ht="18.75" customHeight="1">
      <c r="A162" s="411"/>
      <c r="B162" s="411"/>
      <c r="C162" s="411"/>
      <c r="D162" s="408"/>
      <c r="E162" s="411"/>
      <c r="F162" s="411"/>
      <c r="G162" s="411"/>
      <c r="H162" s="411"/>
      <c r="I162" s="411"/>
      <c r="J162" s="411"/>
      <c r="K162" s="411"/>
      <c r="L162" s="411"/>
      <c r="M162" s="411"/>
      <c r="N162" s="411"/>
      <c r="O162" s="411"/>
      <c r="P162" s="411"/>
      <c r="Q162" s="411"/>
      <c r="R162" s="411"/>
      <c r="S162" s="411"/>
      <c r="T162" s="411"/>
      <c r="U162" s="411"/>
      <c r="V162" s="411"/>
      <c r="W162" s="411"/>
      <c r="X162" s="411"/>
      <c r="Y162" s="411"/>
      <c r="Z162" s="411"/>
      <c r="AA162" s="411"/>
      <c r="AB162" s="408"/>
      <c r="AC162" s="408"/>
      <c r="AD162" s="408"/>
      <c r="AE162" s="411"/>
    </row>
    <row r="163" spans="1:31" ht="18.75" customHeight="1">
      <c r="A163" s="411"/>
      <c r="B163" s="411"/>
      <c r="C163" s="411"/>
      <c r="D163" s="408"/>
      <c r="E163" s="411"/>
      <c r="F163" s="411"/>
      <c r="G163" s="411"/>
      <c r="H163" s="411"/>
      <c r="I163" s="411"/>
      <c r="J163" s="411"/>
      <c r="K163" s="411"/>
      <c r="L163" s="411"/>
      <c r="M163" s="411"/>
      <c r="N163" s="411"/>
      <c r="O163" s="411"/>
      <c r="P163" s="411"/>
      <c r="Q163" s="411"/>
      <c r="R163" s="411"/>
      <c r="S163" s="411"/>
      <c r="T163" s="411"/>
      <c r="U163" s="411"/>
      <c r="V163" s="411"/>
      <c r="W163" s="411"/>
      <c r="X163" s="411"/>
      <c r="Y163" s="411"/>
      <c r="Z163" s="411"/>
      <c r="AA163" s="411"/>
      <c r="AB163" s="408"/>
      <c r="AC163" s="408"/>
      <c r="AD163" s="408"/>
      <c r="AE163" s="411"/>
    </row>
    <row r="164" spans="1:31" ht="18.75" customHeight="1">
      <c r="A164" s="411"/>
      <c r="B164" s="411"/>
      <c r="C164" s="411"/>
      <c r="D164" s="408"/>
      <c r="E164" s="411"/>
      <c r="F164" s="411"/>
      <c r="G164" s="411"/>
      <c r="H164" s="411"/>
      <c r="I164" s="411"/>
      <c r="J164" s="411"/>
      <c r="K164" s="411"/>
      <c r="L164" s="411"/>
      <c r="M164" s="411"/>
      <c r="N164" s="411"/>
      <c r="O164" s="411"/>
      <c r="P164" s="411"/>
      <c r="Q164" s="411"/>
      <c r="R164" s="411"/>
      <c r="S164" s="411"/>
      <c r="T164" s="411"/>
      <c r="U164" s="411"/>
      <c r="V164" s="411"/>
      <c r="W164" s="411"/>
      <c r="X164" s="411"/>
      <c r="Y164" s="411"/>
      <c r="Z164" s="411"/>
      <c r="AA164" s="411"/>
      <c r="AB164" s="408"/>
      <c r="AC164" s="408"/>
      <c r="AD164" s="408"/>
      <c r="AE164" s="411"/>
    </row>
    <row r="165" spans="1:31" ht="18.75" customHeight="1">
      <c r="A165" s="411"/>
      <c r="B165" s="411"/>
      <c r="C165" s="411"/>
      <c r="D165" s="408"/>
      <c r="E165" s="411"/>
      <c r="F165" s="411"/>
      <c r="G165" s="411"/>
      <c r="H165" s="411"/>
      <c r="I165" s="411"/>
      <c r="J165" s="411"/>
      <c r="K165" s="411"/>
      <c r="L165" s="411"/>
      <c r="M165" s="411"/>
      <c r="N165" s="411"/>
      <c r="O165" s="411"/>
      <c r="P165" s="411"/>
      <c r="Q165" s="411"/>
      <c r="R165" s="411"/>
      <c r="S165" s="411"/>
      <c r="T165" s="411"/>
      <c r="U165" s="411"/>
      <c r="V165" s="411"/>
      <c r="W165" s="411"/>
      <c r="X165" s="411"/>
      <c r="Y165" s="411"/>
      <c r="Z165" s="411"/>
      <c r="AA165" s="411"/>
      <c r="AB165" s="408"/>
      <c r="AC165" s="408"/>
      <c r="AD165" s="408"/>
      <c r="AE165" s="411"/>
    </row>
    <row r="166" spans="1:31" ht="18.75" customHeight="1">
      <c r="A166" s="411"/>
      <c r="B166" s="411"/>
      <c r="C166" s="411"/>
      <c r="D166" s="408"/>
      <c r="E166" s="411"/>
      <c r="F166" s="411"/>
      <c r="G166" s="411"/>
      <c r="H166" s="411"/>
      <c r="I166" s="411"/>
      <c r="J166" s="411"/>
      <c r="K166" s="411"/>
      <c r="L166" s="411"/>
      <c r="M166" s="411"/>
      <c r="N166" s="411"/>
      <c r="O166" s="411"/>
      <c r="P166" s="411"/>
      <c r="Q166" s="411"/>
      <c r="R166" s="411"/>
      <c r="S166" s="411"/>
      <c r="T166" s="411"/>
      <c r="U166" s="411"/>
      <c r="V166" s="411"/>
      <c r="W166" s="411"/>
      <c r="X166" s="411"/>
      <c r="Y166" s="411"/>
      <c r="Z166" s="411"/>
      <c r="AA166" s="411"/>
      <c r="AB166" s="408"/>
      <c r="AC166" s="408"/>
      <c r="AD166" s="408"/>
      <c r="AE166" s="411"/>
    </row>
    <row r="167" spans="1:31" ht="18.75" customHeight="1">
      <c r="A167" s="411"/>
      <c r="B167" s="411"/>
      <c r="C167" s="411"/>
      <c r="D167" s="408"/>
      <c r="E167" s="411"/>
      <c r="F167" s="411"/>
      <c r="G167" s="411"/>
      <c r="H167" s="411"/>
      <c r="I167" s="411"/>
      <c r="J167" s="411"/>
      <c r="K167" s="411"/>
      <c r="L167" s="411"/>
      <c r="M167" s="411"/>
      <c r="N167" s="411"/>
      <c r="O167" s="411"/>
      <c r="P167" s="411"/>
      <c r="Q167" s="411"/>
      <c r="R167" s="411"/>
      <c r="S167" s="411"/>
      <c r="T167" s="411"/>
      <c r="U167" s="411"/>
      <c r="V167" s="411"/>
      <c r="W167" s="411"/>
      <c r="X167" s="411"/>
      <c r="Y167" s="411"/>
      <c r="Z167" s="411"/>
      <c r="AA167" s="411"/>
      <c r="AB167" s="408"/>
      <c r="AC167" s="408"/>
      <c r="AD167" s="408"/>
      <c r="AE167" s="411"/>
    </row>
    <row r="168" spans="1:31" ht="18.75" customHeight="1">
      <c r="A168" s="411"/>
      <c r="B168" s="411"/>
      <c r="C168" s="411"/>
      <c r="D168" s="408"/>
      <c r="E168" s="411"/>
      <c r="F168" s="411"/>
      <c r="G168" s="411"/>
      <c r="H168" s="411"/>
      <c r="I168" s="411"/>
      <c r="J168" s="411"/>
      <c r="K168" s="411"/>
      <c r="L168" s="411"/>
      <c r="M168" s="411"/>
      <c r="N168" s="411"/>
      <c r="O168" s="411"/>
      <c r="P168" s="411"/>
      <c r="Q168" s="411"/>
      <c r="R168" s="411"/>
      <c r="S168" s="411"/>
      <c r="T168" s="411"/>
      <c r="U168" s="411"/>
      <c r="V168" s="411"/>
      <c r="W168" s="411"/>
      <c r="X168" s="411"/>
      <c r="Y168" s="411"/>
      <c r="Z168" s="411"/>
      <c r="AA168" s="411"/>
      <c r="AB168" s="408"/>
      <c r="AC168" s="408"/>
      <c r="AD168" s="408"/>
      <c r="AE168" s="411"/>
    </row>
    <row r="169" spans="1:31" ht="18.75" customHeight="1">
      <c r="A169" s="411"/>
      <c r="B169" s="411"/>
      <c r="C169" s="411"/>
      <c r="D169" s="408"/>
      <c r="E169" s="411"/>
      <c r="F169" s="411"/>
      <c r="G169" s="411"/>
      <c r="H169" s="411"/>
      <c r="I169" s="411"/>
      <c r="J169" s="411"/>
      <c r="K169" s="411"/>
      <c r="L169" s="411"/>
      <c r="M169" s="411"/>
      <c r="N169" s="411"/>
      <c r="O169" s="411"/>
      <c r="P169" s="411"/>
      <c r="Q169" s="411"/>
      <c r="R169" s="411"/>
      <c r="S169" s="411"/>
      <c r="T169" s="411"/>
      <c r="U169" s="411"/>
      <c r="V169" s="411"/>
      <c r="W169" s="411"/>
      <c r="X169" s="411"/>
      <c r="Y169" s="411"/>
      <c r="Z169" s="411"/>
      <c r="AA169" s="411"/>
      <c r="AB169" s="408"/>
      <c r="AC169" s="408"/>
      <c r="AD169" s="408"/>
      <c r="AE169" s="411"/>
    </row>
    <row r="170" spans="1:31" ht="18.75" customHeight="1">
      <c r="A170" s="411"/>
      <c r="B170" s="411"/>
      <c r="C170" s="411"/>
      <c r="D170" s="408"/>
      <c r="E170" s="411"/>
      <c r="F170" s="411"/>
      <c r="G170" s="411"/>
      <c r="H170" s="411"/>
      <c r="I170" s="411"/>
      <c r="J170" s="411"/>
      <c r="K170" s="411"/>
      <c r="L170" s="411"/>
      <c r="M170" s="411"/>
      <c r="N170" s="411"/>
      <c r="O170" s="411"/>
      <c r="P170" s="411"/>
      <c r="Q170" s="411"/>
      <c r="R170" s="411"/>
      <c r="S170" s="411"/>
      <c r="T170" s="411"/>
      <c r="U170" s="411"/>
      <c r="V170" s="411"/>
      <c r="W170" s="411"/>
      <c r="X170" s="411"/>
      <c r="Y170" s="411"/>
      <c r="Z170" s="411"/>
      <c r="AA170" s="411"/>
      <c r="AB170" s="408"/>
      <c r="AC170" s="408"/>
      <c r="AD170" s="408"/>
      <c r="AE170" s="411"/>
    </row>
    <row r="171" spans="1:31" ht="6" customHeight="1">
      <c r="A171" s="411"/>
      <c r="B171" s="411"/>
      <c r="C171" s="411"/>
      <c r="D171" s="411"/>
      <c r="E171" s="411"/>
      <c r="F171" s="411"/>
      <c r="G171" s="411"/>
      <c r="H171" s="411"/>
      <c r="I171" s="411"/>
      <c r="J171" s="411"/>
      <c r="K171" s="411"/>
      <c r="L171" s="411"/>
      <c r="M171" s="411"/>
      <c r="N171" s="411"/>
      <c r="O171" s="411"/>
      <c r="P171" s="411"/>
      <c r="Q171" s="411"/>
      <c r="R171" s="411"/>
      <c r="S171" s="411"/>
      <c r="T171" s="411"/>
      <c r="U171" s="411"/>
      <c r="V171" s="411"/>
      <c r="W171" s="411"/>
      <c r="X171" s="411"/>
      <c r="Y171" s="411"/>
      <c r="Z171" s="411"/>
      <c r="AA171" s="411"/>
      <c r="AB171" s="408"/>
      <c r="AC171" s="408"/>
      <c r="AD171" s="408"/>
      <c r="AE171" s="411"/>
    </row>
    <row r="172" spans="1:31" ht="18.75" customHeight="1">
      <c r="A172" s="411"/>
      <c r="B172" s="411"/>
      <c r="C172" s="411"/>
      <c r="D172" s="411"/>
      <c r="E172" s="411"/>
      <c r="F172" s="411"/>
      <c r="G172" s="411"/>
      <c r="H172" s="411"/>
      <c r="I172" s="411"/>
      <c r="J172" s="411"/>
      <c r="K172" s="411"/>
      <c r="L172" s="411"/>
      <c r="M172" s="411"/>
      <c r="N172" s="411"/>
      <c r="O172" s="411"/>
      <c r="P172" s="411"/>
      <c r="Q172" s="411"/>
      <c r="R172" s="411"/>
      <c r="S172" s="411"/>
      <c r="T172" s="411"/>
      <c r="U172" s="411"/>
      <c r="V172" s="411"/>
      <c r="W172" s="411"/>
      <c r="X172" s="411"/>
      <c r="Y172" s="411"/>
      <c r="Z172" s="411"/>
      <c r="AA172" s="411"/>
      <c r="AB172" s="408"/>
      <c r="AC172" s="408"/>
      <c r="AD172" s="408"/>
      <c r="AE172" s="411"/>
    </row>
    <row r="173" spans="1:31" ht="18.75" customHeight="1">
      <c r="A173" s="411"/>
      <c r="B173" s="411"/>
      <c r="C173" s="411"/>
      <c r="D173" s="411"/>
      <c r="E173" s="411"/>
      <c r="F173" s="411"/>
      <c r="G173" s="411"/>
      <c r="H173" s="411"/>
      <c r="I173" s="411"/>
      <c r="J173" s="411"/>
      <c r="K173" s="411"/>
      <c r="L173" s="411"/>
      <c r="M173" s="411"/>
      <c r="N173" s="411"/>
      <c r="O173" s="411"/>
      <c r="P173" s="411"/>
      <c r="Q173" s="411"/>
      <c r="R173" s="411"/>
      <c r="S173" s="411"/>
      <c r="T173" s="411"/>
      <c r="U173" s="411"/>
      <c r="V173" s="411"/>
      <c r="W173" s="411"/>
      <c r="X173" s="411"/>
      <c r="Y173" s="411"/>
      <c r="Z173" s="411"/>
      <c r="AA173" s="411"/>
      <c r="AB173" s="408"/>
      <c r="AC173" s="408"/>
      <c r="AD173" s="408"/>
      <c r="AE173" s="411"/>
    </row>
    <row r="174" spans="1:31" ht="18.75" customHeight="1">
      <c r="A174" s="411"/>
      <c r="B174" s="411"/>
      <c r="C174" s="411"/>
      <c r="D174" s="411"/>
      <c r="E174" s="411"/>
      <c r="F174" s="411"/>
      <c r="G174" s="411"/>
      <c r="H174" s="411"/>
      <c r="I174" s="411"/>
      <c r="J174" s="411"/>
      <c r="K174" s="411"/>
      <c r="L174" s="411"/>
      <c r="M174" s="411"/>
      <c r="N174" s="411"/>
      <c r="O174" s="411"/>
      <c r="P174" s="411"/>
      <c r="Q174" s="411"/>
      <c r="R174" s="411"/>
      <c r="S174" s="411"/>
      <c r="T174" s="411"/>
      <c r="U174" s="411"/>
      <c r="V174" s="411"/>
      <c r="W174" s="411"/>
      <c r="X174" s="411"/>
      <c r="Y174" s="411"/>
      <c r="Z174" s="411"/>
      <c r="AA174" s="411"/>
      <c r="AB174" s="408"/>
      <c r="AC174" s="408"/>
      <c r="AD174" s="408"/>
      <c r="AE174" s="411"/>
    </row>
    <row r="175" spans="1:31" ht="18.75" customHeight="1">
      <c r="A175" s="411"/>
      <c r="B175" s="411"/>
      <c r="C175" s="411"/>
      <c r="D175" s="411"/>
      <c r="E175" s="411"/>
      <c r="F175" s="411"/>
      <c r="G175" s="411"/>
      <c r="H175" s="411"/>
      <c r="I175" s="411"/>
      <c r="J175" s="411"/>
      <c r="K175" s="411"/>
      <c r="L175" s="411"/>
      <c r="M175" s="411"/>
      <c r="N175" s="411"/>
      <c r="O175" s="411"/>
      <c r="P175" s="411"/>
      <c r="Q175" s="411"/>
      <c r="R175" s="411"/>
      <c r="S175" s="411"/>
      <c r="T175" s="411"/>
      <c r="U175" s="411"/>
      <c r="V175" s="411"/>
      <c r="W175" s="411"/>
      <c r="X175" s="411"/>
      <c r="Y175" s="411"/>
      <c r="Z175" s="411"/>
      <c r="AA175" s="411"/>
      <c r="AB175" s="408"/>
      <c r="AC175" s="408"/>
      <c r="AD175" s="408"/>
      <c r="AE175" s="411"/>
    </row>
    <row r="176" spans="1:31" ht="18.75" customHeight="1">
      <c r="A176" s="461"/>
      <c r="B176" s="411"/>
      <c r="C176" s="411"/>
      <c r="D176" s="411"/>
      <c r="E176" s="411"/>
      <c r="F176" s="411"/>
      <c r="G176" s="411"/>
      <c r="H176" s="411"/>
      <c r="I176" s="411"/>
      <c r="J176" s="411"/>
      <c r="K176" s="411"/>
      <c r="L176" s="411"/>
      <c r="M176" s="411"/>
      <c r="N176" s="411"/>
      <c r="O176" s="411"/>
      <c r="P176" s="411"/>
      <c r="Q176" s="411"/>
      <c r="R176" s="411"/>
      <c r="S176" s="411"/>
      <c r="T176" s="411"/>
      <c r="U176" s="411"/>
      <c r="V176" s="411"/>
      <c r="W176" s="411"/>
      <c r="X176" s="411"/>
      <c r="Y176" s="411"/>
      <c r="Z176" s="411"/>
      <c r="AA176" s="411"/>
      <c r="AB176" s="408"/>
      <c r="AC176" s="408"/>
      <c r="AD176" s="408"/>
      <c r="AE176" s="411"/>
    </row>
    <row r="177" spans="1:31" ht="6" customHeight="1">
      <c r="A177" s="411"/>
      <c r="B177" s="411"/>
      <c r="C177" s="411"/>
      <c r="D177" s="411"/>
      <c r="E177" s="411"/>
      <c r="F177" s="411"/>
      <c r="G177" s="411"/>
      <c r="H177" s="411"/>
      <c r="I177" s="411"/>
      <c r="J177" s="411"/>
      <c r="K177" s="411"/>
      <c r="L177" s="411"/>
      <c r="M177" s="411"/>
      <c r="N177" s="411"/>
      <c r="O177" s="411"/>
      <c r="P177" s="411"/>
      <c r="Q177" s="411"/>
      <c r="R177" s="411"/>
      <c r="S177" s="411"/>
      <c r="T177" s="411"/>
      <c r="U177" s="411"/>
      <c r="V177" s="411"/>
      <c r="W177" s="411"/>
      <c r="X177" s="411"/>
      <c r="Y177" s="411"/>
      <c r="Z177" s="411"/>
      <c r="AA177" s="411"/>
      <c r="AB177" s="408"/>
      <c r="AC177" s="408"/>
      <c r="AD177" s="408"/>
      <c r="AE177" s="411"/>
    </row>
    <row r="178" spans="1:31" ht="18.75" customHeight="1">
      <c r="A178" s="461"/>
      <c r="B178" s="461"/>
      <c r="C178" s="461"/>
      <c r="D178" s="464"/>
      <c r="E178" s="461"/>
      <c r="F178" s="461"/>
      <c r="G178" s="461"/>
      <c r="H178" s="461"/>
      <c r="I178" s="461"/>
      <c r="J178" s="461"/>
      <c r="K178" s="461"/>
      <c r="L178" s="461"/>
      <c r="M178" s="461"/>
      <c r="N178" s="461"/>
      <c r="O178" s="461"/>
      <c r="P178" s="411"/>
      <c r="Q178" s="411"/>
      <c r="R178" s="411"/>
      <c r="S178" s="411"/>
      <c r="T178" s="411"/>
      <c r="U178" s="411"/>
      <c r="V178" s="411"/>
      <c r="W178" s="411"/>
      <c r="X178" s="411"/>
      <c r="Y178" s="411"/>
      <c r="Z178" s="411"/>
      <c r="AA178" s="411"/>
      <c r="AB178" s="408"/>
      <c r="AC178" s="408"/>
      <c r="AD178" s="408"/>
      <c r="AE178" s="411"/>
    </row>
    <row r="179" spans="1:31" ht="18.75" customHeight="1">
      <c r="A179" s="461"/>
      <c r="B179" s="461"/>
      <c r="C179" s="461"/>
      <c r="D179" s="464"/>
      <c r="E179" s="461"/>
      <c r="F179" s="461"/>
      <c r="G179" s="461"/>
      <c r="H179" s="461"/>
      <c r="I179" s="461"/>
      <c r="J179" s="461"/>
      <c r="K179" s="461"/>
      <c r="L179" s="461"/>
      <c r="M179" s="461"/>
      <c r="N179" s="461"/>
      <c r="O179" s="461"/>
      <c r="P179" s="411"/>
      <c r="Q179" s="411"/>
      <c r="R179" s="411"/>
      <c r="S179" s="411"/>
      <c r="T179" s="411"/>
      <c r="U179" s="411"/>
      <c r="V179" s="411"/>
      <c r="W179" s="411"/>
      <c r="X179" s="411"/>
      <c r="Y179" s="411"/>
      <c r="Z179" s="411"/>
      <c r="AA179" s="411"/>
      <c r="AB179" s="408"/>
      <c r="AC179" s="408"/>
      <c r="AD179" s="408"/>
      <c r="AE179" s="411"/>
    </row>
    <row r="180" spans="1:31" ht="18.75" customHeight="1">
      <c r="A180" s="411"/>
      <c r="B180" s="411"/>
      <c r="C180" s="411"/>
      <c r="D180" s="408"/>
      <c r="E180" s="411"/>
      <c r="F180" s="411"/>
      <c r="G180" s="411"/>
      <c r="H180" s="411"/>
      <c r="I180" s="411"/>
      <c r="J180" s="411"/>
      <c r="K180" s="411"/>
      <c r="L180" s="411"/>
      <c r="M180" s="411"/>
      <c r="N180" s="411"/>
      <c r="O180" s="411"/>
      <c r="P180" s="411"/>
      <c r="Q180" s="411"/>
      <c r="R180" s="411"/>
      <c r="S180" s="411"/>
      <c r="T180" s="411"/>
      <c r="U180" s="411"/>
      <c r="V180" s="411"/>
      <c r="W180" s="411"/>
      <c r="X180" s="411"/>
      <c r="Y180" s="411"/>
      <c r="Z180" s="411"/>
      <c r="AA180" s="411"/>
      <c r="AB180" s="408"/>
      <c r="AC180" s="408"/>
      <c r="AD180" s="408"/>
      <c r="AE180" s="411"/>
    </row>
    <row r="181" spans="1:31" ht="18.75" customHeight="1">
      <c r="A181" s="411"/>
      <c r="B181" s="411"/>
      <c r="C181" s="411"/>
      <c r="D181" s="408"/>
      <c r="E181" s="411"/>
      <c r="F181" s="411"/>
      <c r="G181" s="411"/>
      <c r="H181" s="411"/>
      <c r="I181" s="411"/>
      <c r="J181" s="411"/>
      <c r="K181" s="411"/>
      <c r="L181" s="411"/>
      <c r="M181" s="411"/>
      <c r="N181" s="411"/>
      <c r="O181" s="411"/>
      <c r="P181" s="411"/>
      <c r="Q181" s="411"/>
      <c r="R181" s="411"/>
      <c r="S181" s="411"/>
      <c r="T181" s="411"/>
      <c r="U181" s="411"/>
      <c r="V181" s="411"/>
      <c r="W181" s="411"/>
      <c r="X181" s="411"/>
      <c r="Y181" s="411"/>
      <c r="Z181" s="411"/>
      <c r="AA181" s="411"/>
      <c r="AB181" s="408"/>
      <c r="AC181" s="408"/>
      <c r="AD181" s="408"/>
      <c r="AE181" s="411"/>
    </row>
    <row r="182" spans="1:31" ht="18.75" customHeight="1">
      <c r="A182" s="411"/>
      <c r="B182" s="411"/>
      <c r="C182" s="411"/>
      <c r="D182" s="408"/>
      <c r="E182" s="411"/>
      <c r="F182" s="411"/>
      <c r="G182" s="411"/>
      <c r="H182" s="411"/>
      <c r="I182" s="411"/>
      <c r="J182" s="411"/>
      <c r="K182" s="411"/>
      <c r="L182" s="411"/>
      <c r="M182" s="411"/>
      <c r="N182" s="411"/>
      <c r="O182" s="411"/>
      <c r="P182" s="411"/>
      <c r="Q182" s="411"/>
      <c r="R182" s="411"/>
      <c r="S182" s="411"/>
      <c r="T182" s="411"/>
      <c r="U182" s="411"/>
      <c r="V182" s="411"/>
      <c r="W182" s="411"/>
      <c r="X182" s="411"/>
      <c r="Y182" s="411"/>
      <c r="Z182" s="411"/>
      <c r="AA182" s="411"/>
      <c r="AB182" s="408"/>
      <c r="AC182" s="408"/>
      <c r="AD182" s="408"/>
      <c r="AE182" s="411"/>
    </row>
    <row r="183" spans="1:31" ht="18.75" customHeight="1">
      <c r="A183" s="411"/>
      <c r="B183" s="411"/>
      <c r="C183" s="411"/>
      <c r="D183" s="408"/>
      <c r="E183" s="411"/>
      <c r="F183" s="411"/>
      <c r="G183" s="411"/>
      <c r="H183" s="411"/>
      <c r="I183" s="411"/>
      <c r="J183" s="411"/>
      <c r="K183" s="411"/>
      <c r="L183" s="411"/>
      <c r="M183" s="411"/>
      <c r="N183" s="411"/>
      <c r="O183" s="411"/>
      <c r="P183" s="411"/>
      <c r="Q183" s="411"/>
      <c r="R183" s="411"/>
      <c r="S183" s="411"/>
      <c r="T183" s="411"/>
      <c r="U183" s="411"/>
      <c r="V183" s="411"/>
      <c r="W183" s="411"/>
      <c r="X183" s="411"/>
      <c r="Y183" s="411"/>
      <c r="Z183" s="411"/>
      <c r="AA183" s="411"/>
      <c r="AB183" s="408"/>
      <c r="AC183" s="408"/>
      <c r="AD183" s="408"/>
      <c r="AE183" s="411"/>
    </row>
    <row r="184" spans="1:31" ht="18.75" customHeight="1">
      <c r="A184" s="411"/>
      <c r="B184" s="411"/>
      <c r="C184" s="411"/>
      <c r="D184" s="408"/>
      <c r="E184" s="411"/>
      <c r="F184" s="411"/>
      <c r="G184" s="411"/>
      <c r="H184" s="411"/>
      <c r="I184" s="411"/>
      <c r="J184" s="411"/>
      <c r="K184" s="411"/>
      <c r="L184" s="411"/>
      <c r="M184" s="411"/>
      <c r="N184" s="411"/>
      <c r="O184" s="411"/>
      <c r="P184" s="411"/>
      <c r="Q184" s="411"/>
      <c r="R184" s="411"/>
      <c r="S184" s="411"/>
      <c r="T184" s="411"/>
      <c r="U184" s="411"/>
      <c r="V184" s="411"/>
      <c r="W184" s="411"/>
      <c r="X184" s="411"/>
      <c r="Y184" s="411"/>
      <c r="Z184" s="411"/>
      <c r="AA184" s="411"/>
      <c r="AB184" s="408"/>
      <c r="AC184" s="408"/>
      <c r="AD184" s="408"/>
      <c r="AE184" s="411"/>
    </row>
    <row r="185" spans="1:31" ht="18.75" customHeight="1">
      <c r="A185" s="411"/>
      <c r="B185" s="411"/>
      <c r="C185" s="411"/>
      <c r="D185" s="408"/>
      <c r="E185" s="411"/>
      <c r="F185" s="411"/>
      <c r="G185" s="411"/>
      <c r="H185" s="411"/>
      <c r="I185" s="411"/>
      <c r="J185" s="411"/>
      <c r="K185" s="411"/>
      <c r="L185" s="411"/>
      <c r="M185" s="411"/>
      <c r="N185" s="411"/>
      <c r="O185" s="411"/>
      <c r="P185" s="411"/>
      <c r="Q185" s="411"/>
      <c r="R185" s="411"/>
      <c r="S185" s="411"/>
      <c r="T185" s="411"/>
      <c r="U185" s="411"/>
      <c r="V185" s="411"/>
      <c r="W185" s="411"/>
      <c r="X185" s="411"/>
      <c r="Y185" s="411"/>
      <c r="Z185" s="411"/>
      <c r="AA185" s="411"/>
      <c r="AB185" s="408"/>
      <c r="AC185" s="408"/>
      <c r="AD185" s="408"/>
      <c r="AE185" s="411"/>
    </row>
    <row r="186" spans="1:31" ht="18.75" customHeight="1">
      <c r="A186" s="411"/>
      <c r="B186" s="411"/>
      <c r="C186" s="411"/>
      <c r="D186" s="408"/>
      <c r="E186" s="411"/>
      <c r="F186" s="411"/>
      <c r="G186" s="411"/>
      <c r="H186" s="411"/>
      <c r="I186" s="411"/>
      <c r="J186" s="411"/>
      <c r="K186" s="411"/>
      <c r="L186" s="411"/>
      <c r="M186" s="411"/>
      <c r="N186" s="411"/>
      <c r="O186" s="411"/>
      <c r="P186" s="411"/>
      <c r="Q186" s="411"/>
      <c r="R186" s="411"/>
      <c r="S186" s="411"/>
      <c r="T186" s="411"/>
      <c r="U186" s="411"/>
      <c r="V186" s="411"/>
      <c r="W186" s="411"/>
      <c r="X186" s="411"/>
      <c r="Y186" s="411"/>
      <c r="Z186" s="411"/>
      <c r="AA186" s="411"/>
      <c r="AB186" s="408"/>
      <c r="AC186" s="408"/>
      <c r="AD186" s="408"/>
      <c r="AE186" s="411"/>
    </row>
    <row r="187" spans="1:31" ht="18.75" customHeight="1">
      <c r="A187" s="411"/>
      <c r="B187" s="411"/>
      <c r="C187" s="411"/>
      <c r="D187" s="408"/>
      <c r="E187" s="411"/>
      <c r="F187" s="411"/>
      <c r="G187" s="411"/>
      <c r="H187" s="411"/>
      <c r="I187" s="411"/>
      <c r="J187" s="411"/>
      <c r="K187" s="411"/>
      <c r="L187" s="411"/>
      <c r="M187" s="411"/>
      <c r="N187" s="411"/>
      <c r="O187" s="411"/>
      <c r="P187" s="411"/>
      <c r="Q187" s="411"/>
      <c r="R187" s="411"/>
      <c r="S187" s="411"/>
      <c r="T187" s="411"/>
      <c r="U187" s="411"/>
      <c r="V187" s="411"/>
      <c r="W187" s="411"/>
      <c r="X187" s="411"/>
      <c r="Y187" s="411"/>
      <c r="Z187" s="411"/>
      <c r="AA187" s="411"/>
      <c r="AB187" s="408"/>
      <c r="AC187" s="408"/>
      <c r="AD187" s="408"/>
      <c r="AE187" s="411"/>
    </row>
    <row r="188" spans="1:31" ht="18.75" customHeight="1">
      <c r="A188" s="411"/>
      <c r="B188" s="411"/>
      <c r="C188" s="411"/>
      <c r="D188" s="408"/>
      <c r="E188" s="411"/>
      <c r="F188" s="411"/>
      <c r="G188" s="411"/>
      <c r="H188" s="411"/>
      <c r="I188" s="411"/>
      <c r="J188" s="411"/>
      <c r="K188" s="411"/>
      <c r="L188" s="411"/>
      <c r="M188" s="411"/>
      <c r="N188" s="411"/>
      <c r="O188" s="411"/>
      <c r="P188" s="411"/>
      <c r="Q188" s="411"/>
      <c r="R188" s="411"/>
      <c r="S188" s="411"/>
      <c r="T188" s="411"/>
      <c r="U188" s="411"/>
      <c r="V188" s="411"/>
      <c r="W188" s="411"/>
      <c r="X188" s="411"/>
      <c r="Y188" s="411"/>
      <c r="Z188" s="411"/>
      <c r="AA188" s="411"/>
      <c r="AB188" s="408"/>
      <c r="AC188" s="408"/>
      <c r="AD188" s="408"/>
      <c r="AE188" s="411"/>
    </row>
    <row r="189" spans="1:31" ht="18.75" customHeight="1">
      <c r="A189" s="411"/>
      <c r="B189" s="411"/>
      <c r="C189" s="411"/>
      <c r="D189" s="408"/>
      <c r="E189" s="411"/>
      <c r="F189" s="411"/>
      <c r="G189" s="411"/>
      <c r="H189" s="411"/>
      <c r="I189" s="411"/>
      <c r="J189" s="411"/>
      <c r="K189" s="411"/>
      <c r="L189" s="411"/>
      <c r="M189" s="411"/>
      <c r="N189" s="411"/>
      <c r="O189" s="411"/>
      <c r="P189" s="411"/>
      <c r="Q189" s="411"/>
      <c r="R189" s="411"/>
      <c r="S189" s="411"/>
      <c r="T189" s="411"/>
      <c r="U189" s="411"/>
      <c r="V189" s="411"/>
      <c r="W189" s="411"/>
      <c r="X189" s="411"/>
      <c r="Y189" s="411"/>
      <c r="Z189" s="411"/>
      <c r="AA189" s="411"/>
      <c r="AB189" s="408"/>
      <c r="AC189" s="408"/>
      <c r="AD189" s="408"/>
      <c r="AE189" s="411"/>
    </row>
    <row r="190" spans="1:31" ht="18.75" customHeight="1">
      <c r="A190" s="411"/>
      <c r="B190" s="411"/>
      <c r="C190" s="411"/>
      <c r="D190" s="408"/>
      <c r="E190" s="411"/>
      <c r="F190" s="411"/>
      <c r="G190" s="411"/>
      <c r="H190" s="411"/>
      <c r="I190" s="411"/>
      <c r="J190" s="411"/>
      <c r="K190" s="411"/>
      <c r="L190" s="411"/>
      <c r="M190" s="411"/>
      <c r="N190" s="411"/>
      <c r="O190" s="411"/>
      <c r="P190" s="411"/>
      <c r="Q190" s="411"/>
      <c r="R190" s="411"/>
      <c r="S190" s="411"/>
      <c r="T190" s="411"/>
      <c r="U190" s="411"/>
      <c r="V190" s="411"/>
      <c r="W190" s="411"/>
      <c r="X190" s="411"/>
      <c r="Y190" s="411"/>
      <c r="Z190" s="411"/>
      <c r="AA190" s="411"/>
      <c r="AB190" s="408"/>
      <c r="AC190" s="408"/>
      <c r="AD190" s="408"/>
      <c r="AE190" s="411"/>
    </row>
    <row r="191" spans="1:31" ht="18.75" customHeight="1">
      <c r="A191" s="411"/>
      <c r="B191" s="411"/>
      <c r="C191" s="411"/>
      <c r="D191" s="408"/>
      <c r="E191" s="411"/>
      <c r="F191" s="411"/>
      <c r="G191" s="411"/>
      <c r="H191" s="411"/>
      <c r="I191" s="411"/>
      <c r="J191" s="411"/>
      <c r="K191" s="411"/>
      <c r="L191" s="411"/>
      <c r="M191" s="411"/>
      <c r="N191" s="411"/>
      <c r="O191" s="411"/>
      <c r="P191" s="411"/>
      <c r="Q191" s="411"/>
      <c r="R191" s="411"/>
      <c r="S191" s="411"/>
      <c r="T191" s="411"/>
      <c r="U191" s="411"/>
      <c r="V191" s="411"/>
      <c r="W191" s="411"/>
      <c r="X191" s="411"/>
      <c r="Y191" s="411"/>
      <c r="Z191" s="411"/>
      <c r="AA191" s="411"/>
      <c r="AB191" s="408"/>
      <c r="AC191" s="408"/>
      <c r="AD191" s="408"/>
      <c r="AE191" s="411"/>
    </row>
    <row r="192" spans="1:31" ht="18.75" customHeight="1">
      <c r="A192" s="411"/>
      <c r="B192" s="411"/>
      <c r="C192" s="411"/>
      <c r="D192" s="408"/>
      <c r="E192" s="411"/>
      <c r="F192" s="411"/>
      <c r="G192" s="411"/>
      <c r="H192" s="411"/>
      <c r="I192" s="411"/>
      <c r="J192" s="411"/>
      <c r="K192" s="411"/>
      <c r="L192" s="411"/>
      <c r="M192" s="411"/>
      <c r="N192" s="411"/>
      <c r="O192" s="411"/>
      <c r="P192" s="411"/>
      <c r="Q192" s="411"/>
      <c r="R192" s="411"/>
      <c r="S192" s="411"/>
      <c r="T192" s="411"/>
      <c r="U192" s="411"/>
      <c r="V192" s="411"/>
      <c r="W192" s="411"/>
      <c r="X192" s="411"/>
      <c r="Y192" s="411"/>
      <c r="Z192" s="411"/>
      <c r="AA192" s="411"/>
      <c r="AB192" s="408"/>
      <c r="AC192" s="408"/>
      <c r="AD192" s="408"/>
      <c r="AE192" s="411"/>
    </row>
    <row r="193" spans="1:31" ht="18.75" customHeight="1">
      <c r="A193" s="411"/>
      <c r="B193" s="411"/>
      <c r="C193" s="411"/>
      <c r="D193" s="408"/>
      <c r="E193" s="411"/>
      <c r="F193" s="411"/>
      <c r="G193" s="411"/>
      <c r="H193" s="411"/>
      <c r="I193" s="411"/>
      <c r="J193" s="411"/>
      <c r="K193" s="411"/>
      <c r="L193" s="411"/>
      <c r="M193" s="411"/>
      <c r="N193" s="411"/>
      <c r="O193" s="411"/>
      <c r="P193" s="411"/>
      <c r="Q193" s="411"/>
      <c r="R193" s="411"/>
      <c r="S193" s="411"/>
      <c r="T193" s="411"/>
      <c r="U193" s="411"/>
      <c r="V193" s="411"/>
      <c r="W193" s="411"/>
      <c r="X193" s="411"/>
      <c r="Y193" s="411"/>
      <c r="Z193" s="411"/>
      <c r="AA193" s="411"/>
      <c r="AB193" s="408"/>
      <c r="AC193" s="408"/>
      <c r="AD193" s="408"/>
      <c r="AE193" s="411"/>
    </row>
    <row r="194" spans="1:31" ht="18.75" customHeight="1">
      <c r="A194" s="411"/>
      <c r="B194" s="411"/>
      <c r="C194" s="411"/>
      <c r="D194" s="408"/>
      <c r="E194" s="411"/>
      <c r="F194" s="411"/>
      <c r="G194" s="411"/>
      <c r="H194" s="411"/>
      <c r="I194" s="411"/>
      <c r="J194" s="411"/>
      <c r="K194" s="411"/>
      <c r="L194" s="411"/>
      <c r="M194" s="411"/>
      <c r="N194" s="411"/>
      <c r="O194" s="411"/>
      <c r="P194" s="411"/>
      <c r="Q194" s="411"/>
      <c r="R194" s="411"/>
      <c r="S194" s="411"/>
      <c r="T194" s="411"/>
      <c r="U194" s="411"/>
      <c r="V194" s="411"/>
      <c r="W194" s="411"/>
      <c r="X194" s="411"/>
      <c r="Y194" s="411"/>
      <c r="Z194" s="411"/>
      <c r="AA194" s="411"/>
      <c r="AB194" s="408"/>
      <c r="AC194" s="408"/>
      <c r="AD194" s="408"/>
      <c r="AE194" s="411"/>
    </row>
    <row r="195" spans="1:31" ht="18.75" customHeight="1">
      <c r="A195" s="411"/>
      <c r="B195" s="411"/>
      <c r="C195" s="411"/>
      <c r="D195" s="408"/>
      <c r="E195" s="411"/>
      <c r="F195" s="411"/>
      <c r="G195" s="411"/>
      <c r="H195" s="411"/>
      <c r="I195" s="411"/>
      <c r="J195" s="411"/>
      <c r="K195" s="411"/>
      <c r="L195" s="411"/>
      <c r="M195" s="411"/>
      <c r="N195" s="411"/>
      <c r="O195" s="411"/>
      <c r="P195" s="411"/>
      <c r="Q195" s="411"/>
      <c r="R195" s="411"/>
      <c r="S195" s="411"/>
      <c r="T195" s="411"/>
      <c r="U195" s="411"/>
      <c r="V195" s="411"/>
      <c r="W195" s="411"/>
      <c r="X195" s="411"/>
      <c r="Y195" s="411"/>
      <c r="Z195" s="411"/>
      <c r="AA195" s="411"/>
      <c r="AB195" s="408"/>
      <c r="AC195" s="408"/>
      <c r="AD195" s="408"/>
      <c r="AE195" s="411"/>
    </row>
    <row r="196" spans="1:31" ht="18.75" customHeight="1">
      <c r="A196" s="411"/>
      <c r="B196" s="411"/>
      <c r="C196" s="411"/>
      <c r="D196" s="408"/>
      <c r="E196" s="411"/>
      <c r="F196" s="411"/>
      <c r="G196" s="411"/>
      <c r="H196" s="411"/>
      <c r="I196" s="411"/>
      <c r="J196" s="411"/>
      <c r="K196" s="411"/>
      <c r="L196" s="411"/>
      <c r="M196" s="411"/>
      <c r="N196" s="411"/>
      <c r="O196" s="411"/>
      <c r="P196" s="411"/>
      <c r="Q196" s="411"/>
      <c r="R196" s="411"/>
      <c r="S196" s="411"/>
      <c r="T196" s="411"/>
      <c r="U196" s="411"/>
      <c r="V196" s="411"/>
      <c r="W196" s="411"/>
      <c r="X196" s="411"/>
      <c r="Y196" s="411"/>
      <c r="Z196" s="411"/>
      <c r="AA196" s="411"/>
      <c r="AB196" s="408"/>
      <c r="AC196" s="408"/>
      <c r="AD196" s="408"/>
      <c r="AE196" s="411"/>
    </row>
    <row r="197" spans="1:31" ht="18.75" customHeight="1">
      <c r="A197" s="411"/>
      <c r="B197" s="411"/>
      <c r="C197" s="411"/>
      <c r="D197" s="408"/>
      <c r="E197" s="411"/>
      <c r="F197" s="411"/>
      <c r="G197" s="411"/>
      <c r="H197" s="411"/>
      <c r="I197" s="411"/>
      <c r="J197" s="411"/>
      <c r="K197" s="411"/>
      <c r="L197" s="411"/>
      <c r="M197" s="411"/>
      <c r="N197" s="411"/>
      <c r="O197" s="411"/>
      <c r="P197" s="411"/>
      <c r="Q197" s="411"/>
      <c r="R197" s="411"/>
      <c r="S197" s="411"/>
      <c r="T197" s="411"/>
      <c r="U197" s="411"/>
      <c r="V197" s="411"/>
      <c r="W197" s="411"/>
      <c r="X197" s="411"/>
      <c r="Y197" s="411"/>
      <c r="Z197" s="411"/>
      <c r="AA197" s="411"/>
      <c r="AB197" s="408"/>
      <c r="AC197" s="408"/>
      <c r="AD197" s="408"/>
      <c r="AE197" s="411"/>
    </row>
    <row r="198" spans="1:31" ht="18.75" customHeight="1">
      <c r="A198" s="411"/>
      <c r="B198" s="411"/>
      <c r="C198" s="411"/>
      <c r="D198" s="408"/>
      <c r="E198" s="411"/>
      <c r="F198" s="411"/>
      <c r="G198" s="411"/>
      <c r="H198" s="411"/>
      <c r="I198" s="411"/>
      <c r="J198" s="411"/>
      <c r="K198" s="411"/>
      <c r="L198" s="411"/>
      <c r="M198" s="411"/>
      <c r="N198" s="411"/>
      <c r="O198" s="411"/>
      <c r="P198" s="411"/>
      <c r="Q198" s="411"/>
      <c r="R198" s="411"/>
      <c r="S198" s="411"/>
      <c r="T198" s="411"/>
      <c r="U198" s="411"/>
      <c r="V198" s="411"/>
      <c r="W198" s="411"/>
      <c r="X198" s="411"/>
      <c r="Y198" s="411"/>
      <c r="Z198" s="411"/>
      <c r="AA198" s="411"/>
      <c r="AB198" s="408"/>
      <c r="AC198" s="408"/>
      <c r="AD198" s="408"/>
      <c r="AE198" s="411"/>
    </row>
    <row r="199" spans="1:31" ht="18.75" customHeight="1">
      <c r="A199" s="411"/>
      <c r="B199" s="411"/>
      <c r="C199" s="411"/>
      <c r="D199" s="408"/>
      <c r="E199" s="411"/>
      <c r="F199" s="411"/>
      <c r="G199" s="411"/>
      <c r="H199" s="411"/>
      <c r="I199" s="411"/>
      <c r="J199" s="411"/>
      <c r="K199" s="411"/>
      <c r="L199" s="411"/>
      <c r="M199" s="411"/>
      <c r="N199" s="411"/>
      <c r="O199" s="411"/>
      <c r="P199" s="411"/>
      <c r="Q199" s="411"/>
      <c r="R199" s="411"/>
      <c r="S199" s="411"/>
      <c r="T199" s="411"/>
      <c r="U199" s="411"/>
      <c r="V199" s="411"/>
      <c r="W199" s="411"/>
      <c r="X199" s="411"/>
      <c r="Y199" s="411"/>
      <c r="Z199" s="411"/>
      <c r="AA199" s="411"/>
      <c r="AB199" s="408"/>
      <c r="AC199" s="408"/>
      <c r="AD199" s="408"/>
      <c r="AE199" s="411"/>
    </row>
    <row r="200" spans="1:31" ht="18.75" customHeight="1">
      <c r="A200" s="411"/>
      <c r="B200" s="411"/>
      <c r="C200" s="411"/>
      <c r="D200" s="408"/>
      <c r="E200" s="411"/>
      <c r="F200" s="411"/>
      <c r="G200" s="411"/>
      <c r="H200" s="411"/>
      <c r="I200" s="411"/>
      <c r="J200" s="411"/>
      <c r="K200" s="411"/>
      <c r="L200" s="411"/>
      <c r="M200" s="411"/>
      <c r="N200" s="411"/>
      <c r="O200" s="411"/>
      <c r="P200" s="411"/>
      <c r="Q200" s="411"/>
      <c r="R200" s="411"/>
      <c r="S200" s="411"/>
      <c r="T200" s="411"/>
      <c r="U200" s="411"/>
      <c r="V200" s="411"/>
      <c r="W200" s="411"/>
      <c r="X200" s="411"/>
      <c r="Y200" s="411"/>
      <c r="Z200" s="411"/>
      <c r="AA200" s="411"/>
      <c r="AB200" s="408"/>
      <c r="AC200" s="408"/>
      <c r="AD200" s="408"/>
      <c r="AE200" s="411"/>
    </row>
    <row r="201" spans="1:31" ht="18.75" customHeight="1">
      <c r="A201" s="411"/>
      <c r="B201" s="411"/>
      <c r="C201" s="411"/>
      <c r="D201" s="408"/>
      <c r="E201" s="411"/>
      <c r="F201" s="411"/>
      <c r="G201" s="411"/>
      <c r="H201" s="411"/>
      <c r="I201" s="411"/>
      <c r="J201" s="411"/>
      <c r="K201" s="411"/>
      <c r="L201" s="411"/>
      <c r="M201" s="411"/>
      <c r="N201" s="411"/>
      <c r="O201" s="411"/>
      <c r="P201" s="411"/>
      <c r="Q201" s="411"/>
      <c r="R201" s="411"/>
      <c r="S201" s="411"/>
      <c r="T201" s="411"/>
      <c r="U201" s="411"/>
      <c r="V201" s="411"/>
      <c r="W201" s="411"/>
      <c r="X201" s="411"/>
      <c r="Y201" s="411"/>
      <c r="Z201" s="411"/>
      <c r="AA201" s="411"/>
      <c r="AB201" s="408"/>
      <c r="AC201" s="408"/>
      <c r="AD201" s="408"/>
      <c r="AE201" s="411"/>
    </row>
    <row r="202" spans="1:31" ht="18.75" customHeight="1">
      <c r="A202" s="411"/>
      <c r="B202" s="411"/>
      <c r="C202" s="411"/>
      <c r="D202" s="408"/>
      <c r="E202" s="411"/>
      <c r="F202" s="411"/>
      <c r="G202" s="411"/>
      <c r="H202" s="411"/>
      <c r="I202" s="411"/>
      <c r="J202" s="411"/>
      <c r="K202" s="411"/>
      <c r="L202" s="411"/>
      <c r="M202" s="411"/>
      <c r="N202" s="411"/>
      <c r="O202" s="411"/>
      <c r="P202" s="411"/>
      <c r="Q202" s="411"/>
      <c r="R202" s="411"/>
      <c r="S202" s="411"/>
      <c r="T202" s="411"/>
      <c r="U202" s="411"/>
      <c r="V202" s="411"/>
      <c r="W202" s="411"/>
      <c r="X202" s="411"/>
      <c r="Y202" s="411"/>
      <c r="Z202" s="411"/>
      <c r="AA202" s="411"/>
      <c r="AB202" s="408"/>
      <c r="AC202" s="408"/>
      <c r="AD202" s="408"/>
      <c r="AE202" s="411"/>
    </row>
    <row r="203" spans="1:31" ht="18.75" customHeight="1">
      <c r="A203" s="411"/>
      <c r="B203" s="411"/>
      <c r="C203" s="411"/>
      <c r="D203" s="408"/>
      <c r="E203" s="411"/>
      <c r="F203" s="411"/>
      <c r="G203" s="411"/>
      <c r="H203" s="411"/>
      <c r="I203" s="411"/>
      <c r="J203" s="411"/>
      <c r="K203" s="411"/>
      <c r="L203" s="411"/>
      <c r="M203" s="411"/>
      <c r="N203" s="411"/>
      <c r="O203" s="411"/>
      <c r="P203" s="411"/>
      <c r="Q203" s="411"/>
      <c r="R203" s="411"/>
      <c r="S203" s="411"/>
      <c r="T203" s="411"/>
      <c r="U203" s="411"/>
      <c r="V203" s="411"/>
      <c r="W203" s="411"/>
      <c r="X203" s="411"/>
      <c r="Y203" s="411"/>
      <c r="Z203" s="411"/>
      <c r="AA203" s="411"/>
      <c r="AB203" s="408"/>
      <c r="AC203" s="408"/>
      <c r="AD203" s="408"/>
      <c r="AE203" s="411"/>
    </row>
    <row r="204" spans="1:31" ht="18.75" customHeight="1">
      <c r="A204" s="411"/>
      <c r="B204" s="411"/>
      <c r="C204" s="411"/>
      <c r="D204" s="408"/>
      <c r="E204" s="411"/>
      <c r="F204" s="411"/>
      <c r="G204" s="411"/>
      <c r="H204" s="411"/>
      <c r="I204" s="411"/>
      <c r="J204" s="411"/>
      <c r="K204" s="411"/>
      <c r="L204" s="411"/>
      <c r="M204" s="411"/>
      <c r="N204" s="411"/>
      <c r="O204" s="411"/>
      <c r="P204" s="411"/>
      <c r="Q204" s="411"/>
      <c r="R204" s="411"/>
      <c r="S204" s="411"/>
      <c r="T204" s="411"/>
      <c r="U204" s="411"/>
      <c r="V204" s="411"/>
      <c r="W204" s="411"/>
      <c r="X204" s="411"/>
      <c r="Y204" s="411"/>
      <c r="Z204" s="411"/>
      <c r="AA204" s="411"/>
      <c r="AB204" s="408"/>
      <c r="AC204" s="408"/>
      <c r="AD204" s="408"/>
      <c r="AE204" s="411"/>
    </row>
    <row r="205" spans="1:31" ht="18.75" customHeight="1">
      <c r="A205" s="411"/>
      <c r="B205" s="411"/>
      <c r="C205" s="411"/>
      <c r="D205" s="408"/>
      <c r="E205" s="411"/>
      <c r="F205" s="411"/>
      <c r="G205" s="411"/>
      <c r="H205" s="411"/>
      <c r="I205" s="411"/>
      <c r="J205" s="411"/>
      <c r="K205" s="411"/>
      <c r="L205" s="411"/>
      <c r="M205" s="411"/>
      <c r="N205" s="411"/>
      <c r="O205" s="411"/>
      <c r="P205" s="411"/>
      <c r="Q205" s="411"/>
      <c r="R205" s="411"/>
      <c r="S205" s="411"/>
      <c r="T205" s="411"/>
      <c r="U205" s="411"/>
      <c r="V205" s="411"/>
      <c r="W205" s="411"/>
      <c r="X205" s="411"/>
      <c r="Y205" s="411"/>
      <c r="Z205" s="411"/>
      <c r="AA205" s="411"/>
      <c r="AB205" s="408"/>
      <c r="AC205" s="408"/>
      <c r="AD205" s="408"/>
      <c r="AE205" s="411"/>
    </row>
    <row r="206" spans="1:31" ht="18.75" customHeight="1">
      <c r="A206" s="411"/>
      <c r="B206" s="411"/>
      <c r="C206" s="411"/>
      <c r="D206" s="408"/>
      <c r="E206" s="411"/>
      <c r="F206" s="411"/>
      <c r="G206" s="411"/>
      <c r="H206" s="411"/>
      <c r="I206" s="411"/>
      <c r="J206" s="411"/>
      <c r="K206" s="411"/>
      <c r="L206" s="411"/>
      <c r="M206" s="411"/>
      <c r="N206" s="411"/>
      <c r="O206" s="411"/>
      <c r="P206" s="411"/>
      <c r="Q206" s="411"/>
      <c r="R206" s="411"/>
      <c r="S206" s="411"/>
      <c r="T206" s="411"/>
      <c r="U206" s="411"/>
      <c r="V206" s="411"/>
      <c r="W206" s="411"/>
      <c r="X206" s="411"/>
      <c r="Y206" s="411"/>
      <c r="Z206" s="411"/>
      <c r="AA206" s="411"/>
      <c r="AB206" s="408"/>
      <c r="AC206" s="408"/>
      <c r="AD206" s="408"/>
      <c r="AE206" s="411"/>
    </row>
    <row r="207" spans="1:31" ht="18.75" customHeight="1">
      <c r="A207" s="411"/>
      <c r="B207" s="411"/>
      <c r="C207" s="411"/>
      <c r="D207" s="408"/>
      <c r="E207" s="411"/>
      <c r="F207" s="411"/>
      <c r="G207" s="411"/>
      <c r="H207" s="411"/>
      <c r="I207" s="411"/>
      <c r="J207" s="411"/>
      <c r="K207" s="411"/>
      <c r="L207" s="411"/>
      <c r="M207" s="411"/>
      <c r="N207" s="411"/>
      <c r="O207" s="411"/>
      <c r="P207" s="411"/>
      <c r="Q207" s="411"/>
      <c r="R207" s="411"/>
      <c r="S207" s="411"/>
      <c r="T207" s="411"/>
      <c r="U207" s="411"/>
      <c r="V207" s="411"/>
      <c r="W207" s="411"/>
      <c r="X207" s="411"/>
      <c r="Y207" s="411"/>
      <c r="Z207" s="411"/>
      <c r="AA207" s="411"/>
      <c r="AB207" s="408"/>
      <c r="AC207" s="408"/>
      <c r="AD207" s="408"/>
      <c r="AE207" s="411"/>
    </row>
    <row r="208" spans="1:31" ht="18.75" customHeight="1">
      <c r="A208" s="411"/>
      <c r="B208" s="411"/>
      <c r="C208" s="411"/>
      <c r="D208" s="408"/>
      <c r="E208" s="411"/>
      <c r="F208" s="411"/>
      <c r="G208" s="411"/>
      <c r="H208" s="411"/>
      <c r="I208" s="411"/>
      <c r="J208" s="411"/>
      <c r="K208" s="411"/>
      <c r="L208" s="411"/>
      <c r="M208" s="411"/>
      <c r="N208" s="411"/>
      <c r="O208" s="411"/>
      <c r="P208" s="411"/>
      <c r="Q208" s="411"/>
      <c r="R208" s="411"/>
      <c r="S208" s="411"/>
      <c r="T208" s="411"/>
      <c r="U208" s="411"/>
      <c r="V208" s="411"/>
      <c r="W208" s="411"/>
      <c r="X208" s="411"/>
      <c r="Y208" s="411"/>
      <c r="Z208" s="411"/>
      <c r="AA208" s="411"/>
      <c r="AB208" s="408"/>
      <c r="AC208" s="408"/>
      <c r="AD208" s="408"/>
      <c r="AE208" s="411"/>
    </row>
    <row r="209" spans="1:31" ht="18.75" customHeight="1">
      <c r="A209" s="411"/>
      <c r="B209" s="411"/>
      <c r="C209" s="411"/>
      <c r="D209" s="408"/>
      <c r="E209" s="411"/>
      <c r="F209" s="411"/>
      <c r="G209" s="411"/>
      <c r="H209" s="411"/>
      <c r="I209" s="411"/>
      <c r="J209" s="411"/>
      <c r="K209" s="411"/>
      <c r="L209" s="411"/>
      <c r="M209" s="411"/>
      <c r="N209" s="411"/>
      <c r="O209" s="411"/>
      <c r="P209" s="411"/>
      <c r="Q209" s="411"/>
      <c r="R209" s="411"/>
      <c r="S209" s="411"/>
      <c r="T209" s="411"/>
      <c r="U209" s="411"/>
      <c r="V209" s="411"/>
      <c r="W209" s="411"/>
      <c r="X209" s="411"/>
      <c r="Y209" s="411"/>
      <c r="Z209" s="411"/>
      <c r="AA209" s="411"/>
      <c r="AB209" s="408"/>
      <c r="AC209" s="408"/>
      <c r="AD209" s="408"/>
      <c r="AE209" s="411"/>
    </row>
    <row r="210" spans="1:31" ht="18.75" customHeight="1">
      <c r="A210" s="411"/>
      <c r="B210" s="411"/>
      <c r="C210" s="411"/>
      <c r="D210" s="408"/>
      <c r="E210" s="411"/>
      <c r="F210" s="411"/>
      <c r="G210" s="411"/>
      <c r="H210" s="411"/>
      <c r="I210" s="411"/>
      <c r="J210" s="411"/>
      <c r="K210" s="411"/>
      <c r="L210" s="411"/>
      <c r="M210" s="411"/>
      <c r="N210" s="411"/>
      <c r="O210" s="411"/>
      <c r="P210" s="411"/>
      <c r="Q210" s="411"/>
      <c r="R210" s="411"/>
      <c r="S210" s="411"/>
      <c r="T210" s="411"/>
      <c r="U210" s="411"/>
      <c r="V210" s="411"/>
      <c r="W210" s="411"/>
      <c r="X210" s="411"/>
      <c r="Y210" s="411"/>
      <c r="Z210" s="411"/>
      <c r="AA210" s="411"/>
      <c r="AB210" s="408"/>
      <c r="AC210" s="408"/>
      <c r="AD210" s="408"/>
      <c r="AE210" s="411"/>
    </row>
    <row r="211" spans="1:31" ht="18.75" customHeight="1">
      <c r="A211" s="411"/>
      <c r="B211" s="411"/>
      <c r="C211" s="411"/>
      <c r="D211" s="408"/>
      <c r="E211" s="411"/>
      <c r="F211" s="411"/>
      <c r="G211" s="411"/>
      <c r="H211" s="411"/>
      <c r="I211" s="411"/>
      <c r="J211" s="411"/>
      <c r="K211" s="411"/>
      <c r="L211" s="411"/>
      <c r="M211" s="411"/>
      <c r="N211" s="411"/>
      <c r="O211" s="411"/>
      <c r="P211" s="411"/>
      <c r="Q211" s="411"/>
      <c r="R211" s="411"/>
      <c r="S211" s="411"/>
      <c r="T211" s="411"/>
      <c r="U211" s="411"/>
      <c r="V211" s="411"/>
      <c r="W211" s="411"/>
      <c r="X211" s="411"/>
      <c r="Y211" s="411"/>
      <c r="Z211" s="411"/>
      <c r="AA211" s="411"/>
      <c r="AB211" s="408"/>
      <c r="AC211" s="408"/>
      <c r="AD211" s="408"/>
      <c r="AE211" s="411"/>
    </row>
    <row r="212" spans="1:31" ht="18" customHeight="1">
      <c r="A212" s="411"/>
      <c r="B212" s="411"/>
      <c r="C212" s="411"/>
      <c r="D212" s="408"/>
      <c r="E212" s="411"/>
      <c r="F212" s="411"/>
      <c r="G212" s="411"/>
      <c r="H212" s="411"/>
      <c r="I212" s="411"/>
      <c r="J212" s="411"/>
      <c r="K212" s="411"/>
      <c r="L212" s="411"/>
      <c r="M212" s="411"/>
      <c r="N212" s="411"/>
      <c r="O212" s="411"/>
      <c r="P212" s="411"/>
      <c r="Q212" s="411"/>
      <c r="R212" s="411"/>
      <c r="S212" s="411"/>
      <c r="T212" s="411"/>
      <c r="U212" s="411"/>
      <c r="V212" s="411"/>
      <c r="W212" s="411"/>
      <c r="X212" s="411"/>
      <c r="Y212" s="411"/>
      <c r="Z212" s="411"/>
      <c r="AA212" s="411"/>
      <c r="AB212" s="408"/>
      <c r="AC212" s="408"/>
      <c r="AD212" s="408"/>
      <c r="AE212" s="411"/>
    </row>
    <row r="213" spans="1:31" ht="6.75" customHeight="1">
      <c r="A213" s="411"/>
      <c r="B213" s="411"/>
      <c r="C213" s="411"/>
      <c r="D213" s="411"/>
      <c r="E213" s="411"/>
      <c r="F213" s="411"/>
      <c r="G213" s="411"/>
      <c r="H213" s="411"/>
      <c r="I213" s="411"/>
      <c r="J213" s="411"/>
      <c r="K213" s="411"/>
      <c r="L213" s="411"/>
      <c r="M213" s="411"/>
      <c r="N213" s="411"/>
      <c r="O213" s="411"/>
      <c r="P213" s="411"/>
      <c r="Q213" s="411"/>
      <c r="R213" s="411"/>
      <c r="S213" s="411"/>
      <c r="T213" s="411"/>
      <c r="U213" s="411"/>
      <c r="V213" s="411"/>
      <c r="W213" s="411"/>
      <c r="X213" s="411"/>
      <c r="Y213" s="411"/>
      <c r="Z213" s="411"/>
      <c r="AA213" s="411"/>
      <c r="AB213" s="408"/>
      <c r="AC213" s="408"/>
      <c r="AD213" s="408"/>
      <c r="AE213" s="411"/>
    </row>
    <row r="214" spans="1:31" ht="18.75" customHeight="1">
      <c r="A214" s="411"/>
      <c r="B214" s="411"/>
      <c r="C214" s="411"/>
      <c r="D214" s="411"/>
      <c r="E214" s="411"/>
      <c r="F214" s="411"/>
      <c r="G214" s="411"/>
      <c r="H214" s="411"/>
      <c r="I214" s="411"/>
      <c r="J214" s="411"/>
      <c r="K214" s="411"/>
      <c r="L214" s="411"/>
      <c r="M214" s="411"/>
      <c r="N214" s="411"/>
      <c r="O214" s="411"/>
      <c r="P214" s="411"/>
      <c r="Q214" s="411"/>
      <c r="R214" s="411"/>
      <c r="S214" s="411"/>
      <c r="T214" s="411"/>
      <c r="U214" s="411"/>
      <c r="V214" s="411"/>
      <c r="W214" s="411"/>
      <c r="X214" s="411"/>
      <c r="Y214" s="411"/>
      <c r="Z214" s="411"/>
      <c r="AA214" s="411"/>
      <c r="AB214" s="408"/>
      <c r="AC214" s="408"/>
      <c r="AD214" s="408"/>
      <c r="AE214" s="411"/>
    </row>
    <row r="215" spans="1:31" ht="18.75" customHeight="1">
      <c r="A215" s="411"/>
      <c r="B215" s="411"/>
      <c r="C215" s="411"/>
      <c r="D215" s="411"/>
      <c r="E215" s="411"/>
      <c r="F215" s="411"/>
      <c r="G215" s="411"/>
      <c r="H215" s="411"/>
      <c r="I215" s="411"/>
      <c r="J215" s="411"/>
      <c r="K215" s="411"/>
      <c r="L215" s="411"/>
      <c r="M215" s="411"/>
      <c r="N215" s="411"/>
      <c r="O215" s="411"/>
      <c r="P215" s="411"/>
      <c r="Q215" s="411"/>
      <c r="R215" s="411"/>
      <c r="S215" s="411"/>
      <c r="T215" s="411"/>
      <c r="U215" s="411"/>
      <c r="V215" s="411"/>
      <c r="W215" s="411"/>
      <c r="X215" s="411"/>
      <c r="Y215" s="411"/>
      <c r="Z215" s="411"/>
      <c r="AA215" s="411"/>
      <c r="AB215" s="408"/>
      <c r="AC215" s="408"/>
      <c r="AD215" s="408"/>
      <c r="AE215" s="411"/>
    </row>
    <row r="216" spans="1:31" ht="18.75" customHeight="1">
      <c r="A216" s="411"/>
      <c r="B216" s="411"/>
      <c r="C216" s="411"/>
      <c r="D216" s="411"/>
      <c r="E216" s="411"/>
      <c r="F216" s="411"/>
      <c r="G216" s="411"/>
      <c r="H216" s="411"/>
      <c r="I216" s="411"/>
      <c r="J216" s="411"/>
      <c r="K216" s="411"/>
      <c r="L216" s="411"/>
      <c r="M216" s="411"/>
      <c r="N216" s="411"/>
      <c r="O216" s="411"/>
      <c r="P216" s="411"/>
      <c r="Q216" s="411"/>
      <c r="R216" s="411"/>
      <c r="S216" s="411"/>
      <c r="T216" s="411"/>
      <c r="U216" s="411"/>
      <c r="V216" s="411"/>
      <c r="W216" s="411"/>
      <c r="X216" s="411"/>
      <c r="Y216" s="411"/>
      <c r="Z216" s="411"/>
      <c r="AA216" s="411"/>
      <c r="AB216" s="408"/>
      <c r="AC216" s="408"/>
      <c r="AD216" s="408"/>
      <c r="AE216" s="411"/>
    </row>
    <row r="217" spans="1:31" ht="18.75" customHeight="1">
      <c r="A217" s="411"/>
      <c r="B217" s="411"/>
      <c r="C217" s="411"/>
      <c r="D217" s="411"/>
      <c r="E217" s="411"/>
      <c r="F217" s="411"/>
      <c r="G217" s="411"/>
      <c r="H217" s="411"/>
      <c r="I217" s="411"/>
      <c r="J217" s="411"/>
      <c r="K217" s="411"/>
      <c r="L217" s="411"/>
      <c r="M217" s="411"/>
      <c r="N217" s="411"/>
      <c r="O217" s="411"/>
      <c r="P217" s="411"/>
      <c r="Q217" s="411"/>
      <c r="R217" s="411"/>
      <c r="S217" s="411"/>
      <c r="T217" s="411"/>
      <c r="U217" s="411"/>
      <c r="V217" s="411"/>
      <c r="W217" s="411"/>
      <c r="X217" s="411"/>
      <c r="Y217" s="411"/>
      <c r="Z217" s="411"/>
      <c r="AA217" s="411"/>
      <c r="AB217" s="408"/>
      <c r="AC217" s="408"/>
      <c r="AD217" s="408"/>
      <c r="AE217" s="411"/>
    </row>
    <row r="218" spans="1:31" ht="18.75" customHeight="1">
      <c r="A218" s="411"/>
      <c r="B218" s="411"/>
      <c r="C218" s="411"/>
      <c r="D218" s="411"/>
      <c r="E218" s="411"/>
      <c r="F218" s="411"/>
      <c r="G218" s="411"/>
      <c r="H218" s="411"/>
      <c r="I218" s="411"/>
      <c r="J218" s="411"/>
      <c r="K218" s="411"/>
      <c r="L218" s="411"/>
      <c r="M218" s="411"/>
      <c r="N218" s="411"/>
      <c r="O218" s="411"/>
      <c r="P218" s="411"/>
      <c r="Q218" s="411"/>
      <c r="R218" s="411"/>
      <c r="S218" s="411"/>
      <c r="T218" s="411"/>
      <c r="U218" s="411"/>
      <c r="V218" s="411"/>
      <c r="W218" s="411"/>
      <c r="X218" s="411"/>
      <c r="Y218" s="411"/>
      <c r="Z218" s="411"/>
      <c r="AA218" s="411"/>
      <c r="AB218" s="408"/>
      <c r="AC218" s="408"/>
      <c r="AD218" s="408"/>
      <c r="AE218" s="411"/>
    </row>
    <row r="219" spans="1:31" ht="18.75" customHeight="1">
      <c r="A219" s="411"/>
      <c r="B219" s="411"/>
      <c r="C219" s="411"/>
      <c r="D219" s="411"/>
      <c r="E219" s="411"/>
      <c r="F219" s="411"/>
      <c r="G219" s="411"/>
      <c r="H219" s="411"/>
      <c r="I219" s="411"/>
      <c r="J219" s="411"/>
      <c r="K219" s="411"/>
      <c r="L219" s="411"/>
      <c r="M219" s="411"/>
      <c r="N219" s="411"/>
      <c r="O219" s="411"/>
      <c r="P219" s="411"/>
      <c r="Q219" s="411"/>
      <c r="R219" s="411"/>
      <c r="S219" s="411"/>
      <c r="T219" s="411"/>
      <c r="U219" s="411"/>
      <c r="V219" s="411"/>
      <c r="W219" s="411"/>
      <c r="X219" s="411"/>
      <c r="Y219" s="411"/>
      <c r="Z219" s="411"/>
      <c r="AA219" s="411"/>
      <c r="AB219" s="408"/>
      <c r="AC219" s="408"/>
      <c r="AD219" s="408"/>
      <c r="AE219" s="411"/>
    </row>
    <row r="220" spans="1:31" ht="18.75" customHeight="1">
      <c r="A220" s="411"/>
      <c r="B220" s="411"/>
      <c r="C220" s="411"/>
      <c r="D220" s="411"/>
      <c r="E220" s="411"/>
      <c r="F220" s="411"/>
      <c r="G220" s="411"/>
      <c r="H220" s="411"/>
      <c r="I220" s="411"/>
      <c r="J220" s="411"/>
      <c r="K220" s="411"/>
      <c r="L220" s="411"/>
      <c r="M220" s="411"/>
      <c r="N220" s="411"/>
      <c r="O220" s="411"/>
      <c r="P220" s="411"/>
      <c r="Q220" s="411"/>
      <c r="R220" s="411"/>
      <c r="S220" s="411"/>
      <c r="T220" s="411"/>
      <c r="U220" s="411"/>
      <c r="V220" s="411"/>
      <c r="W220" s="411"/>
      <c r="X220" s="411"/>
      <c r="Y220" s="411"/>
      <c r="Z220" s="411"/>
      <c r="AA220" s="411"/>
      <c r="AB220" s="408"/>
      <c r="AC220" s="408"/>
      <c r="AD220" s="408"/>
      <c r="AE220" s="411"/>
    </row>
    <row r="221" spans="1:31" ht="18.75" customHeight="1">
      <c r="A221" s="411"/>
      <c r="B221" s="411"/>
      <c r="C221" s="411"/>
      <c r="D221" s="411"/>
      <c r="E221" s="411"/>
      <c r="F221" s="411"/>
      <c r="G221" s="411"/>
      <c r="H221" s="411"/>
      <c r="I221" s="411"/>
      <c r="J221" s="411"/>
      <c r="K221" s="411"/>
      <c r="L221" s="411"/>
      <c r="M221" s="411"/>
      <c r="N221" s="411"/>
      <c r="O221" s="411"/>
      <c r="P221" s="411"/>
      <c r="Q221" s="411"/>
      <c r="R221" s="411"/>
      <c r="S221" s="411"/>
      <c r="T221" s="411"/>
      <c r="U221" s="411"/>
      <c r="V221" s="411"/>
      <c r="W221" s="411"/>
      <c r="X221" s="411"/>
      <c r="Y221" s="411"/>
      <c r="Z221" s="411"/>
      <c r="AA221" s="411"/>
      <c r="AB221" s="408"/>
      <c r="AC221" s="408"/>
      <c r="AD221" s="408"/>
      <c r="AE221" s="411"/>
    </row>
    <row r="222" spans="1:31" ht="18.75" customHeight="1">
      <c r="A222" s="411"/>
      <c r="B222" s="411"/>
      <c r="C222" s="411"/>
      <c r="D222" s="411"/>
      <c r="E222" s="411"/>
      <c r="F222" s="411"/>
      <c r="G222" s="411"/>
      <c r="H222" s="411"/>
      <c r="I222" s="411"/>
      <c r="J222" s="411"/>
      <c r="K222" s="411"/>
      <c r="L222" s="411"/>
      <c r="M222" s="411"/>
      <c r="N222" s="411"/>
      <c r="O222" s="411"/>
      <c r="P222" s="411"/>
      <c r="Q222" s="411"/>
      <c r="R222" s="411"/>
      <c r="S222" s="411"/>
      <c r="T222" s="411"/>
      <c r="U222" s="411"/>
      <c r="V222" s="411"/>
      <c r="W222" s="411"/>
      <c r="X222" s="411"/>
      <c r="Y222" s="411"/>
      <c r="Z222" s="411"/>
      <c r="AA222" s="411"/>
      <c r="AB222" s="408"/>
      <c r="AC222" s="408"/>
      <c r="AD222" s="408"/>
      <c r="AE222" s="411"/>
    </row>
    <row r="223" spans="1:31" ht="18.75" customHeight="1">
      <c r="A223" s="411"/>
      <c r="B223" s="411"/>
      <c r="C223" s="411"/>
      <c r="D223" s="411"/>
      <c r="E223" s="411"/>
      <c r="F223" s="411"/>
      <c r="G223" s="411"/>
      <c r="H223" s="411"/>
      <c r="I223" s="411"/>
      <c r="J223" s="411"/>
      <c r="K223" s="411"/>
      <c r="L223" s="411"/>
      <c r="M223" s="411"/>
      <c r="N223" s="411"/>
      <c r="O223" s="411"/>
      <c r="P223" s="411"/>
      <c r="Q223" s="411"/>
      <c r="R223" s="411"/>
      <c r="S223" s="411"/>
      <c r="T223" s="411"/>
      <c r="U223" s="411"/>
      <c r="V223" s="411"/>
      <c r="W223" s="411"/>
      <c r="X223" s="411"/>
      <c r="Y223" s="411"/>
      <c r="Z223" s="411"/>
      <c r="AA223" s="411"/>
      <c r="AB223" s="408"/>
      <c r="AC223" s="408"/>
      <c r="AD223" s="408"/>
      <c r="AE223" s="411"/>
    </row>
    <row r="224" spans="1:31" ht="18.75" customHeight="1">
      <c r="A224" s="411"/>
      <c r="B224" s="411"/>
      <c r="C224" s="411"/>
      <c r="D224" s="411"/>
      <c r="E224" s="411"/>
      <c r="F224" s="411"/>
      <c r="G224" s="411"/>
      <c r="H224" s="411"/>
      <c r="I224" s="411"/>
      <c r="J224" s="411"/>
      <c r="K224" s="411"/>
      <c r="L224" s="411"/>
      <c r="M224" s="411"/>
      <c r="N224" s="411"/>
      <c r="O224" s="411"/>
      <c r="P224" s="411"/>
      <c r="Q224" s="411"/>
      <c r="R224" s="411"/>
      <c r="S224" s="411"/>
      <c r="T224" s="411"/>
      <c r="U224" s="411"/>
      <c r="V224" s="411"/>
      <c r="W224" s="411"/>
      <c r="X224" s="411"/>
      <c r="Y224" s="411"/>
      <c r="Z224" s="411"/>
      <c r="AA224" s="411"/>
      <c r="AB224" s="408"/>
      <c r="AC224" s="408"/>
      <c r="AD224" s="408"/>
      <c r="AE224" s="411"/>
    </row>
    <row r="225" spans="1:31" ht="18.75" customHeight="1">
      <c r="A225" s="411"/>
      <c r="B225" s="411"/>
      <c r="C225" s="411"/>
      <c r="D225" s="411"/>
      <c r="E225" s="411"/>
      <c r="F225" s="411"/>
      <c r="G225" s="411"/>
      <c r="H225" s="411"/>
      <c r="I225" s="411"/>
      <c r="J225" s="411"/>
      <c r="K225" s="411"/>
      <c r="L225" s="411"/>
      <c r="M225" s="411"/>
      <c r="N225" s="411"/>
      <c r="O225" s="411"/>
      <c r="P225" s="411"/>
      <c r="Q225" s="411"/>
      <c r="R225" s="411"/>
      <c r="S225" s="411"/>
      <c r="T225" s="411"/>
      <c r="U225" s="411"/>
      <c r="V225" s="411"/>
      <c r="W225" s="411"/>
      <c r="X225" s="411"/>
      <c r="Y225" s="411"/>
      <c r="Z225" s="411"/>
      <c r="AA225" s="411"/>
      <c r="AB225" s="408"/>
      <c r="AC225" s="408"/>
      <c r="AD225" s="408"/>
      <c r="AE225" s="411"/>
    </row>
    <row r="226" spans="1:31" ht="18.75" customHeight="1">
      <c r="A226" s="411"/>
      <c r="B226" s="411"/>
      <c r="C226" s="411"/>
      <c r="D226" s="411"/>
      <c r="E226" s="411"/>
      <c r="F226" s="411"/>
      <c r="G226" s="411"/>
      <c r="H226" s="411"/>
      <c r="I226" s="411"/>
      <c r="J226" s="411"/>
      <c r="K226" s="411"/>
      <c r="L226" s="411"/>
      <c r="M226" s="411"/>
      <c r="N226" s="411"/>
      <c r="O226" s="411"/>
      <c r="P226" s="411"/>
      <c r="Q226" s="411"/>
      <c r="R226" s="411"/>
      <c r="S226" s="411"/>
      <c r="T226" s="411"/>
      <c r="U226" s="411"/>
      <c r="V226" s="411"/>
      <c r="W226" s="411"/>
      <c r="X226" s="411"/>
      <c r="Y226" s="411"/>
      <c r="Z226" s="411"/>
      <c r="AA226" s="411"/>
      <c r="AB226" s="408"/>
      <c r="AC226" s="408"/>
      <c r="AD226" s="408"/>
      <c r="AE226" s="411"/>
    </row>
    <row r="227" spans="1:31" ht="18.75" customHeight="1">
      <c r="A227" s="411"/>
      <c r="B227" s="411"/>
      <c r="C227" s="411"/>
      <c r="D227" s="411"/>
      <c r="E227" s="411"/>
      <c r="F227" s="411"/>
      <c r="G227" s="411"/>
      <c r="H227" s="411"/>
      <c r="I227" s="411"/>
      <c r="J227" s="411"/>
      <c r="K227" s="411"/>
      <c r="L227" s="411"/>
      <c r="M227" s="411"/>
      <c r="N227" s="411"/>
      <c r="O227" s="411"/>
      <c r="P227" s="411"/>
      <c r="Q227" s="411"/>
      <c r="R227" s="411"/>
      <c r="S227" s="411"/>
      <c r="T227" s="411"/>
      <c r="U227" s="411"/>
      <c r="V227" s="411"/>
      <c r="W227" s="411"/>
      <c r="X227" s="411"/>
      <c r="Y227" s="411"/>
      <c r="Z227" s="411"/>
      <c r="AA227" s="411"/>
      <c r="AB227" s="408"/>
      <c r="AC227" s="408"/>
      <c r="AD227" s="408"/>
      <c r="AE227" s="411"/>
    </row>
    <row r="228" spans="1:31" ht="18.75" customHeight="1">
      <c r="A228" s="411"/>
      <c r="B228" s="411"/>
      <c r="C228" s="411"/>
      <c r="D228" s="411"/>
      <c r="E228" s="411"/>
      <c r="F228" s="411"/>
      <c r="G228" s="411"/>
      <c r="H228" s="411"/>
      <c r="I228" s="411"/>
      <c r="J228" s="411"/>
      <c r="K228" s="411"/>
      <c r="L228" s="411"/>
      <c r="M228" s="411"/>
      <c r="N228" s="411"/>
      <c r="O228" s="411"/>
      <c r="P228" s="411"/>
      <c r="Q228" s="411"/>
      <c r="R228" s="411"/>
      <c r="S228" s="411"/>
      <c r="T228" s="411"/>
      <c r="U228" s="411"/>
      <c r="V228" s="411"/>
      <c r="W228" s="411"/>
      <c r="X228" s="411"/>
      <c r="Y228" s="411"/>
      <c r="Z228" s="411"/>
      <c r="AA228" s="411"/>
      <c r="AB228" s="408"/>
      <c r="AC228" s="408"/>
      <c r="AD228" s="408"/>
      <c r="AE228" s="411"/>
    </row>
    <row r="229" spans="1:31" ht="18.75" customHeight="1">
      <c r="A229" s="411"/>
      <c r="B229" s="411"/>
      <c r="C229" s="411"/>
      <c r="D229" s="411"/>
      <c r="E229" s="411"/>
      <c r="F229" s="411"/>
      <c r="G229" s="411"/>
      <c r="H229" s="411"/>
      <c r="I229" s="411"/>
      <c r="J229" s="411"/>
      <c r="K229" s="411"/>
      <c r="L229" s="411"/>
      <c r="M229" s="411"/>
      <c r="N229" s="411"/>
      <c r="O229" s="411"/>
      <c r="P229" s="411"/>
      <c r="Q229" s="411"/>
      <c r="R229" s="411"/>
      <c r="S229" s="411"/>
      <c r="T229" s="411"/>
      <c r="U229" s="411"/>
      <c r="V229" s="411"/>
      <c r="W229" s="411"/>
      <c r="X229" s="411"/>
      <c r="Y229" s="411"/>
      <c r="Z229" s="411"/>
      <c r="AA229" s="411"/>
      <c r="AB229" s="408"/>
      <c r="AC229" s="408"/>
      <c r="AD229" s="408"/>
      <c r="AE229" s="411"/>
    </row>
    <row r="230" spans="1:31" ht="18.75" customHeight="1">
      <c r="A230" s="411"/>
      <c r="B230" s="411"/>
      <c r="C230" s="411"/>
      <c r="D230" s="411"/>
      <c r="E230" s="411"/>
      <c r="F230" s="411"/>
      <c r="G230" s="411"/>
      <c r="H230" s="411"/>
      <c r="I230" s="411"/>
      <c r="J230" s="411"/>
      <c r="K230" s="411"/>
      <c r="L230" s="411"/>
      <c r="M230" s="411"/>
      <c r="N230" s="411"/>
      <c r="O230" s="411"/>
      <c r="P230" s="411"/>
      <c r="Q230" s="411"/>
      <c r="R230" s="411"/>
      <c r="S230" s="411"/>
      <c r="T230" s="411"/>
      <c r="U230" s="411"/>
      <c r="V230" s="411"/>
      <c r="W230" s="411"/>
      <c r="X230" s="411"/>
      <c r="Y230" s="411"/>
      <c r="Z230" s="411"/>
      <c r="AA230" s="411"/>
      <c r="AB230" s="408"/>
      <c r="AC230" s="408"/>
      <c r="AD230" s="408"/>
      <c r="AE230" s="411"/>
    </row>
    <row r="231" spans="1:31" ht="18.75" customHeight="1">
      <c r="A231" s="411"/>
      <c r="B231" s="411"/>
      <c r="C231" s="411"/>
      <c r="D231" s="411"/>
      <c r="E231" s="411"/>
      <c r="F231" s="411"/>
      <c r="G231" s="411"/>
      <c r="H231" s="411"/>
      <c r="I231" s="411"/>
      <c r="J231" s="411"/>
      <c r="K231" s="411"/>
      <c r="L231" s="411"/>
      <c r="M231" s="411"/>
      <c r="N231" s="411"/>
      <c r="O231" s="411"/>
      <c r="P231" s="411"/>
      <c r="Q231" s="411"/>
      <c r="R231" s="411"/>
      <c r="S231" s="411"/>
      <c r="T231" s="411"/>
      <c r="U231" s="411"/>
      <c r="V231" s="411"/>
      <c r="W231" s="411"/>
      <c r="X231" s="411"/>
      <c r="Y231" s="411"/>
      <c r="Z231" s="411"/>
      <c r="AA231" s="411"/>
      <c r="AB231" s="408"/>
      <c r="AC231" s="408"/>
      <c r="AD231" s="408"/>
      <c r="AE231" s="411"/>
    </row>
    <row r="232" spans="1:31" ht="18.75" customHeight="1">
      <c r="A232" s="411"/>
      <c r="B232" s="411"/>
      <c r="C232" s="411"/>
      <c r="D232" s="411"/>
      <c r="E232" s="411"/>
      <c r="F232" s="411"/>
      <c r="G232" s="411"/>
      <c r="H232" s="411"/>
      <c r="I232" s="411"/>
      <c r="J232" s="411"/>
      <c r="K232" s="411"/>
      <c r="L232" s="411"/>
      <c r="M232" s="411"/>
      <c r="N232" s="411"/>
      <c r="O232" s="411"/>
      <c r="P232" s="411"/>
      <c r="Q232" s="411"/>
      <c r="R232" s="411"/>
      <c r="S232" s="411"/>
      <c r="T232" s="411"/>
      <c r="U232" s="411"/>
      <c r="V232" s="411"/>
      <c r="W232" s="411"/>
      <c r="X232" s="411"/>
      <c r="Y232" s="411"/>
      <c r="Z232" s="411"/>
      <c r="AA232" s="411"/>
      <c r="AB232" s="408"/>
      <c r="AC232" s="408"/>
      <c r="AD232" s="408"/>
      <c r="AE232" s="411"/>
    </row>
    <row r="233" spans="1:31" ht="18.75" customHeight="1">
      <c r="A233" s="411"/>
      <c r="B233" s="411"/>
      <c r="C233" s="411"/>
      <c r="D233" s="411"/>
      <c r="E233" s="411"/>
      <c r="F233" s="411"/>
      <c r="G233" s="411"/>
      <c r="H233" s="411"/>
      <c r="I233" s="411"/>
      <c r="J233" s="411"/>
      <c r="K233" s="411"/>
      <c r="L233" s="411"/>
      <c r="M233" s="411"/>
      <c r="N233" s="411"/>
      <c r="O233" s="411"/>
      <c r="P233" s="411"/>
      <c r="Q233" s="411"/>
      <c r="R233" s="411"/>
      <c r="S233" s="411"/>
      <c r="T233" s="411"/>
      <c r="U233" s="411"/>
      <c r="V233" s="411"/>
      <c r="W233" s="411"/>
      <c r="X233" s="411"/>
      <c r="Y233" s="411"/>
      <c r="Z233" s="411"/>
      <c r="AA233" s="411"/>
      <c r="AB233" s="408"/>
      <c r="AC233" s="408"/>
      <c r="AD233" s="408"/>
      <c r="AE233" s="411"/>
    </row>
    <row r="234" spans="1:31" ht="18.75" customHeight="1">
      <c r="A234" s="411"/>
      <c r="B234" s="411"/>
      <c r="C234" s="411"/>
      <c r="D234" s="411"/>
      <c r="E234" s="411"/>
      <c r="F234" s="411"/>
      <c r="G234" s="411"/>
      <c r="H234" s="411"/>
      <c r="I234" s="411"/>
      <c r="J234" s="411"/>
      <c r="K234" s="411"/>
      <c r="L234" s="411"/>
      <c r="M234" s="411"/>
      <c r="N234" s="411"/>
      <c r="O234" s="411"/>
      <c r="P234" s="411"/>
      <c r="Q234" s="411"/>
      <c r="R234" s="411"/>
      <c r="S234" s="411"/>
      <c r="T234" s="411"/>
      <c r="U234" s="411"/>
      <c r="V234" s="411"/>
      <c r="W234" s="411"/>
      <c r="X234" s="411"/>
      <c r="Y234" s="411"/>
      <c r="Z234" s="411"/>
      <c r="AA234" s="411"/>
      <c r="AB234" s="408"/>
      <c r="AC234" s="408"/>
      <c r="AD234" s="408"/>
      <c r="AE234" s="411"/>
    </row>
    <row r="235" spans="1:31" ht="18.75" customHeight="1">
      <c r="A235" s="411"/>
      <c r="B235" s="411"/>
      <c r="C235" s="411"/>
      <c r="D235" s="411"/>
      <c r="E235" s="411"/>
      <c r="F235" s="411"/>
      <c r="G235" s="411"/>
      <c r="H235" s="411"/>
      <c r="I235" s="411"/>
      <c r="J235" s="411"/>
      <c r="K235" s="411"/>
      <c r="L235" s="411"/>
      <c r="M235" s="411"/>
      <c r="N235" s="411"/>
      <c r="O235" s="411"/>
      <c r="P235" s="411"/>
      <c r="Q235" s="411"/>
      <c r="R235" s="411"/>
      <c r="S235" s="411"/>
      <c r="T235" s="411"/>
      <c r="U235" s="411"/>
      <c r="V235" s="411"/>
      <c r="W235" s="411"/>
      <c r="X235" s="411"/>
      <c r="Y235" s="411"/>
      <c r="Z235" s="411"/>
      <c r="AA235" s="411"/>
      <c r="AB235" s="408"/>
      <c r="AC235" s="408"/>
      <c r="AD235" s="408"/>
      <c r="AE235" s="411"/>
    </row>
    <row r="236" spans="1:31" ht="18.75" customHeight="1">
      <c r="A236" s="411"/>
      <c r="B236" s="411"/>
      <c r="C236" s="411"/>
      <c r="D236" s="411"/>
      <c r="E236" s="411"/>
      <c r="F236" s="411"/>
      <c r="G236" s="411"/>
      <c r="H236" s="411"/>
      <c r="I236" s="411"/>
      <c r="J236" s="411"/>
      <c r="K236" s="411"/>
      <c r="L236" s="411"/>
      <c r="M236" s="411"/>
      <c r="N236" s="411"/>
      <c r="O236" s="411"/>
      <c r="P236" s="411"/>
      <c r="Q236" s="411"/>
      <c r="R236" s="411"/>
      <c r="S236" s="411"/>
      <c r="T236" s="411"/>
      <c r="U236" s="411"/>
      <c r="V236" s="411"/>
      <c r="W236" s="411"/>
      <c r="X236" s="411"/>
      <c r="Y236" s="411"/>
      <c r="Z236" s="411"/>
      <c r="AA236" s="411"/>
      <c r="AB236" s="408"/>
      <c r="AC236" s="408"/>
      <c r="AD236" s="408"/>
      <c r="AE236" s="411"/>
    </row>
    <row r="237" spans="1:31" ht="18.75" customHeight="1">
      <c r="A237" s="411"/>
      <c r="B237" s="411"/>
      <c r="C237" s="411"/>
      <c r="D237" s="411"/>
      <c r="E237" s="411"/>
      <c r="F237" s="411"/>
      <c r="G237" s="411"/>
      <c r="H237" s="411"/>
      <c r="I237" s="411"/>
      <c r="J237" s="411"/>
      <c r="K237" s="411"/>
      <c r="L237" s="411"/>
      <c r="M237" s="411"/>
      <c r="N237" s="411"/>
      <c r="O237" s="411"/>
      <c r="P237" s="411"/>
      <c r="Q237" s="411"/>
      <c r="R237" s="411"/>
      <c r="S237" s="411"/>
      <c r="T237" s="411"/>
      <c r="U237" s="411"/>
      <c r="V237" s="411"/>
      <c r="W237" s="411"/>
      <c r="X237" s="411"/>
      <c r="Y237" s="411"/>
      <c r="Z237" s="411"/>
      <c r="AA237" s="411"/>
      <c r="AB237" s="408"/>
      <c r="AC237" s="408"/>
      <c r="AD237" s="408"/>
      <c r="AE237" s="411"/>
    </row>
    <row r="238" spans="1:31" ht="18.75" customHeight="1">
      <c r="A238" s="411"/>
      <c r="B238" s="411"/>
      <c r="C238" s="411"/>
      <c r="D238" s="411"/>
      <c r="E238" s="411"/>
      <c r="F238" s="411"/>
      <c r="G238" s="411"/>
      <c r="H238" s="411"/>
      <c r="I238" s="411"/>
      <c r="J238" s="411"/>
      <c r="K238" s="411"/>
      <c r="L238" s="411"/>
      <c r="M238" s="411"/>
      <c r="N238" s="411"/>
      <c r="O238" s="411"/>
      <c r="P238" s="411"/>
      <c r="Q238" s="411"/>
      <c r="R238" s="411"/>
      <c r="S238" s="411"/>
      <c r="T238" s="411"/>
      <c r="U238" s="411"/>
      <c r="V238" s="411"/>
      <c r="W238" s="411"/>
      <c r="X238" s="411"/>
      <c r="Y238" s="411"/>
      <c r="Z238" s="411"/>
      <c r="AA238" s="411"/>
      <c r="AB238" s="408"/>
      <c r="AC238" s="408"/>
      <c r="AD238" s="408"/>
      <c r="AE238" s="411"/>
    </row>
    <row r="239" spans="1:31" ht="18.75" customHeight="1">
      <c r="T239" s="411"/>
      <c r="AB239" s="408"/>
      <c r="AC239" s="408"/>
      <c r="AD239" s="408"/>
    </row>
  </sheetData>
  <mergeCells count="408">
    <mergeCell ref="A1:L2"/>
    <mergeCell ref="R1:V1"/>
    <mergeCell ref="R2:U2"/>
    <mergeCell ref="AA2:AD2"/>
    <mergeCell ref="A3:L3"/>
    <mergeCell ref="A4:L4"/>
    <mergeCell ref="A19:C20"/>
    <mergeCell ref="D19:F20"/>
    <mergeCell ref="S19:V20"/>
    <mergeCell ref="G5:AA5"/>
    <mergeCell ref="G6:L6"/>
    <mergeCell ref="R6:V6"/>
    <mergeCell ref="Z6:AC6"/>
    <mergeCell ref="E7:J7"/>
    <mergeCell ref="M7:Q7"/>
    <mergeCell ref="R7:T7"/>
    <mergeCell ref="U7:V7"/>
    <mergeCell ref="X7:Y7"/>
    <mergeCell ref="J20:L20"/>
    <mergeCell ref="M20:O20"/>
    <mergeCell ref="P20:R20"/>
    <mergeCell ref="AA19:AD20"/>
    <mergeCell ref="AC18:AD18"/>
    <mergeCell ref="AA18:AB18"/>
    <mergeCell ref="H10:N10"/>
    <mergeCell ref="T10:Z10"/>
    <mergeCell ref="H11:N11"/>
    <mergeCell ref="T11:Z11"/>
    <mergeCell ref="P25:R25"/>
    <mergeCell ref="P22:R22"/>
    <mergeCell ref="S22:V22"/>
    <mergeCell ref="D23:F23"/>
    <mergeCell ref="G23:I23"/>
    <mergeCell ref="J23:L23"/>
    <mergeCell ref="M23:O23"/>
    <mergeCell ref="P23:R23"/>
    <mergeCell ref="S23:V23"/>
    <mergeCell ref="D24:F24"/>
    <mergeCell ref="W19:Z20"/>
    <mergeCell ref="W24:Z24"/>
    <mergeCell ref="G19:R19"/>
    <mergeCell ref="W25:Z25"/>
    <mergeCell ref="B14:H14"/>
    <mergeCell ref="I14:M14"/>
    <mergeCell ref="W36:Z36"/>
    <mergeCell ref="G31:I31"/>
    <mergeCell ref="J31:L31"/>
    <mergeCell ref="M31:O31"/>
    <mergeCell ref="P31:R31"/>
    <mergeCell ref="G32:I32"/>
    <mergeCell ref="G30:I30"/>
    <mergeCell ref="J30:L30"/>
    <mergeCell ref="M30:O30"/>
    <mergeCell ref="P30:R30"/>
    <mergeCell ref="J32:L32"/>
    <mergeCell ref="M32:O32"/>
    <mergeCell ref="P32:R32"/>
    <mergeCell ref="S30:V30"/>
    <mergeCell ref="AA31:AD35"/>
    <mergeCell ref="D34:F34"/>
    <mergeCell ref="G34:I34"/>
    <mergeCell ref="J34:L34"/>
    <mergeCell ref="G33:I33"/>
    <mergeCell ref="J33:L33"/>
    <mergeCell ref="M33:O33"/>
    <mergeCell ref="P33:R33"/>
    <mergeCell ref="W35:Z35"/>
    <mergeCell ref="P41:R41"/>
    <mergeCell ref="G40:I40"/>
    <mergeCell ref="J40:L40"/>
    <mergeCell ref="M40:O40"/>
    <mergeCell ref="P40:R40"/>
    <mergeCell ref="G39:I39"/>
    <mergeCell ref="J39:L39"/>
    <mergeCell ref="M39:O39"/>
    <mergeCell ref="P39:R39"/>
    <mergeCell ref="A21:C25"/>
    <mergeCell ref="D21:F21"/>
    <mergeCell ref="G21:I21"/>
    <mergeCell ref="J21:L21"/>
    <mergeCell ref="M21:O21"/>
    <mergeCell ref="P21:R21"/>
    <mergeCell ref="S21:V21"/>
    <mergeCell ref="S25:V25"/>
    <mergeCell ref="G24:I24"/>
    <mergeCell ref="J24:L24"/>
    <mergeCell ref="M24:O24"/>
    <mergeCell ref="P24:R24"/>
    <mergeCell ref="S24:V24"/>
    <mergeCell ref="D25:F25"/>
    <mergeCell ref="G25:I25"/>
    <mergeCell ref="J25:L25"/>
    <mergeCell ref="M25:O25"/>
    <mergeCell ref="D22:F22"/>
    <mergeCell ref="G22:I22"/>
    <mergeCell ref="J22:L22"/>
    <mergeCell ref="M22:O22"/>
    <mergeCell ref="AA26:AD30"/>
    <mergeCell ref="D27:F27"/>
    <mergeCell ref="S27:V27"/>
    <mergeCell ref="D28:F28"/>
    <mergeCell ref="S28:V28"/>
    <mergeCell ref="D29:F29"/>
    <mergeCell ref="S29:V29"/>
    <mergeCell ref="W28:Z28"/>
    <mergeCell ref="AA21:AD25"/>
    <mergeCell ref="W26:Z26"/>
    <mergeCell ref="W27:Z27"/>
    <mergeCell ref="G29:I29"/>
    <mergeCell ref="J29:L29"/>
    <mergeCell ref="M29:O29"/>
    <mergeCell ref="P29:R29"/>
    <mergeCell ref="G27:I27"/>
    <mergeCell ref="J27:L27"/>
    <mergeCell ref="M27:O27"/>
    <mergeCell ref="P27:R27"/>
    <mergeCell ref="G28:I28"/>
    <mergeCell ref="J28:L28"/>
    <mergeCell ref="M28:O28"/>
    <mergeCell ref="G26:I26"/>
    <mergeCell ref="J26:L26"/>
    <mergeCell ref="A31:C35"/>
    <mergeCell ref="D31:F31"/>
    <mergeCell ref="S31:V31"/>
    <mergeCell ref="D32:F32"/>
    <mergeCell ref="S32:V32"/>
    <mergeCell ref="D33:F33"/>
    <mergeCell ref="S33:V33"/>
    <mergeCell ref="D26:F26"/>
    <mergeCell ref="S26:V26"/>
    <mergeCell ref="A26:C30"/>
    <mergeCell ref="M26:O26"/>
    <mergeCell ref="P26:R26"/>
    <mergeCell ref="P28:R28"/>
    <mergeCell ref="AA36:AD40"/>
    <mergeCell ref="D37:F37"/>
    <mergeCell ref="S37:V37"/>
    <mergeCell ref="D38:F38"/>
    <mergeCell ref="S38:V38"/>
    <mergeCell ref="M34:O34"/>
    <mergeCell ref="P34:R34"/>
    <mergeCell ref="S34:V34"/>
    <mergeCell ref="D35:F35"/>
    <mergeCell ref="G35:I35"/>
    <mergeCell ref="J35:L35"/>
    <mergeCell ref="M35:O35"/>
    <mergeCell ref="P35:R35"/>
    <mergeCell ref="S35:V35"/>
    <mergeCell ref="P37:R37"/>
    <mergeCell ref="G38:I38"/>
    <mergeCell ref="J38:L38"/>
    <mergeCell ref="M38:O38"/>
    <mergeCell ref="P38:R38"/>
    <mergeCell ref="J36:L36"/>
    <mergeCell ref="M36:O36"/>
    <mergeCell ref="P36:R36"/>
    <mergeCell ref="G37:I37"/>
    <mergeCell ref="J37:L37"/>
    <mergeCell ref="S39:V39"/>
    <mergeCell ref="D40:F40"/>
    <mergeCell ref="S40:V40"/>
    <mergeCell ref="A41:C45"/>
    <mergeCell ref="D41:F41"/>
    <mergeCell ref="S41:V41"/>
    <mergeCell ref="A36:C40"/>
    <mergeCell ref="D36:F36"/>
    <mergeCell ref="G36:I36"/>
    <mergeCell ref="S36:V36"/>
    <mergeCell ref="G45:I45"/>
    <mergeCell ref="J45:L45"/>
    <mergeCell ref="M45:O45"/>
    <mergeCell ref="P45:R45"/>
    <mergeCell ref="M43:O43"/>
    <mergeCell ref="P43:R43"/>
    <mergeCell ref="G44:I44"/>
    <mergeCell ref="J44:L44"/>
    <mergeCell ref="M44:O44"/>
    <mergeCell ref="P44:R44"/>
    <mergeCell ref="G42:I42"/>
    <mergeCell ref="J42:L42"/>
    <mergeCell ref="M42:O42"/>
    <mergeCell ref="P42:R42"/>
    <mergeCell ref="AA66:AD70"/>
    <mergeCell ref="D67:F67"/>
    <mergeCell ref="S67:V67"/>
    <mergeCell ref="D68:F68"/>
    <mergeCell ref="S68:V68"/>
    <mergeCell ref="D69:F69"/>
    <mergeCell ref="AA41:AD45"/>
    <mergeCell ref="D42:F42"/>
    <mergeCell ref="S42:V42"/>
    <mergeCell ref="D43:F43"/>
    <mergeCell ref="S43:V43"/>
    <mergeCell ref="D44:F44"/>
    <mergeCell ref="S44:V44"/>
    <mergeCell ref="D45:F45"/>
    <mergeCell ref="S45:V45"/>
    <mergeCell ref="G68:I68"/>
    <mergeCell ref="J68:L68"/>
    <mergeCell ref="M68:O68"/>
    <mergeCell ref="P68:R68"/>
    <mergeCell ref="J67:L67"/>
    <mergeCell ref="M67:O67"/>
    <mergeCell ref="P67:R67"/>
    <mergeCell ref="G66:I66"/>
    <mergeCell ref="J66:L66"/>
    <mergeCell ref="B15:H15"/>
    <mergeCell ref="I15:M15"/>
    <mergeCell ref="B16:H16"/>
    <mergeCell ref="I16:M16"/>
    <mergeCell ref="J48:L48"/>
    <mergeCell ref="M48:O48"/>
    <mergeCell ref="G69:I69"/>
    <mergeCell ref="J69:L69"/>
    <mergeCell ref="M69:O69"/>
    <mergeCell ref="A66:C70"/>
    <mergeCell ref="D66:F66"/>
    <mergeCell ref="D39:F39"/>
    <mergeCell ref="D30:F30"/>
    <mergeCell ref="M66:O66"/>
    <mergeCell ref="G67:I67"/>
    <mergeCell ref="G43:I43"/>
    <mergeCell ref="J43:L43"/>
    <mergeCell ref="G41:I41"/>
    <mergeCell ref="J41:L41"/>
    <mergeCell ref="M41:O41"/>
    <mergeCell ref="M37:O37"/>
    <mergeCell ref="G20:I20"/>
    <mergeCell ref="A61:C65"/>
    <mergeCell ref="D61:F61"/>
    <mergeCell ref="W37:Z37"/>
    <mergeCell ref="W38:Z38"/>
    <mergeCell ref="W39:Z39"/>
    <mergeCell ref="W40:Z40"/>
    <mergeCell ref="W41:Z41"/>
    <mergeCell ref="W42:Z42"/>
    <mergeCell ref="E72:L72"/>
    <mergeCell ref="W21:Z21"/>
    <mergeCell ref="W22:Z22"/>
    <mergeCell ref="W23:Z23"/>
    <mergeCell ref="W29:Z29"/>
    <mergeCell ref="W30:Z30"/>
    <mergeCell ref="W31:Z31"/>
    <mergeCell ref="W32:Z32"/>
    <mergeCell ref="W33:Z33"/>
    <mergeCell ref="W34:Z34"/>
    <mergeCell ref="S70:V70"/>
    <mergeCell ref="P69:R69"/>
    <mergeCell ref="S69:V69"/>
    <mergeCell ref="D70:F70"/>
    <mergeCell ref="G70:I70"/>
    <mergeCell ref="J70:L70"/>
    <mergeCell ref="M70:O70"/>
    <mergeCell ref="P70:R70"/>
    <mergeCell ref="W43:Z43"/>
    <mergeCell ref="W44:Z44"/>
    <mergeCell ref="W45:Z45"/>
    <mergeCell ref="W66:Z66"/>
    <mergeCell ref="W67:Z67"/>
    <mergeCell ref="W68:Z68"/>
    <mergeCell ref="W50:Z50"/>
    <mergeCell ref="W55:Z55"/>
    <mergeCell ref="W60:Z60"/>
    <mergeCell ref="W65:Z65"/>
    <mergeCell ref="W61:Z61"/>
    <mergeCell ref="W69:Z69"/>
    <mergeCell ref="W70:Z70"/>
    <mergeCell ref="A46:C50"/>
    <mergeCell ref="D46:F46"/>
    <mergeCell ref="G46:I46"/>
    <mergeCell ref="J46:L46"/>
    <mergeCell ref="M46:O46"/>
    <mergeCell ref="P46:R46"/>
    <mergeCell ref="S46:V46"/>
    <mergeCell ref="W46:Z46"/>
    <mergeCell ref="S66:V66"/>
    <mergeCell ref="P66:R66"/>
    <mergeCell ref="S49:V49"/>
    <mergeCell ref="W49:Z49"/>
    <mergeCell ref="A51:C55"/>
    <mergeCell ref="D51:F51"/>
    <mergeCell ref="G51:I51"/>
    <mergeCell ref="J51:L51"/>
    <mergeCell ref="M51:O51"/>
    <mergeCell ref="P51:R51"/>
    <mergeCell ref="D53:F53"/>
    <mergeCell ref="G53:I53"/>
    <mergeCell ref="J53:L53"/>
    <mergeCell ref="M53:O53"/>
    <mergeCell ref="AA46:AD50"/>
    <mergeCell ref="D47:F47"/>
    <mergeCell ref="G47:I47"/>
    <mergeCell ref="J47:L47"/>
    <mergeCell ref="M47:O47"/>
    <mergeCell ref="P47:R47"/>
    <mergeCell ref="S47:V47"/>
    <mergeCell ref="W47:Z47"/>
    <mergeCell ref="D48:F48"/>
    <mergeCell ref="G48:I48"/>
    <mergeCell ref="D50:F50"/>
    <mergeCell ref="G50:I50"/>
    <mergeCell ref="J50:L50"/>
    <mergeCell ref="M50:O50"/>
    <mergeCell ref="P50:R50"/>
    <mergeCell ref="S50:V50"/>
    <mergeCell ref="P48:R48"/>
    <mergeCell ref="S48:V48"/>
    <mergeCell ref="W48:Z48"/>
    <mergeCell ref="D49:F49"/>
    <mergeCell ref="G49:I49"/>
    <mergeCell ref="J49:L49"/>
    <mergeCell ref="M49:O49"/>
    <mergeCell ref="P49:R49"/>
    <mergeCell ref="S51:V51"/>
    <mergeCell ref="W51:Z51"/>
    <mergeCell ref="AA51:AD55"/>
    <mergeCell ref="D52:F52"/>
    <mergeCell ref="G52:I52"/>
    <mergeCell ref="J52:L52"/>
    <mergeCell ref="M52:O52"/>
    <mergeCell ref="P52:R52"/>
    <mergeCell ref="S52:V52"/>
    <mergeCell ref="W52:Z52"/>
    <mergeCell ref="D55:F55"/>
    <mergeCell ref="G55:I55"/>
    <mergeCell ref="J55:L55"/>
    <mergeCell ref="M55:O55"/>
    <mergeCell ref="P55:R55"/>
    <mergeCell ref="S55:V55"/>
    <mergeCell ref="P53:R53"/>
    <mergeCell ref="S53:V53"/>
    <mergeCell ref="W53:Z53"/>
    <mergeCell ref="D54:F54"/>
    <mergeCell ref="G54:I54"/>
    <mergeCell ref="J54:L54"/>
    <mergeCell ref="M54:O54"/>
    <mergeCell ref="P54:R54"/>
    <mergeCell ref="S54:V54"/>
    <mergeCell ref="W54:Z54"/>
    <mergeCell ref="A56:C60"/>
    <mergeCell ref="D56:F56"/>
    <mergeCell ref="G56:I56"/>
    <mergeCell ref="J56:L56"/>
    <mergeCell ref="M56:O56"/>
    <mergeCell ref="P56:R56"/>
    <mergeCell ref="D58:F58"/>
    <mergeCell ref="G58:I58"/>
    <mergeCell ref="J58:L58"/>
    <mergeCell ref="M58:O58"/>
    <mergeCell ref="S56:V56"/>
    <mergeCell ref="W56:Z56"/>
    <mergeCell ref="AA56:AD60"/>
    <mergeCell ref="D57:F57"/>
    <mergeCell ref="G57:I57"/>
    <mergeCell ref="J57:L57"/>
    <mergeCell ref="M57:O57"/>
    <mergeCell ref="P57:R57"/>
    <mergeCell ref="S57:V57"/>
    <mergeCell ref="W57:Z57"/>
    <mergeCell ref="D60:F60"/>
    <mergeCell ref="G60:I60"/>
    <mergeCell ref="J60:L60"/>
    <mergeCell ref="M60:O60"/>
    <mergeCell ref="P60:R60"/>
    <mergeCell ref="S60:V60"/>
    <mergeCell ref="P58:R58"/>
    <mergeCell ref="S58:V58"/>
    <mergeCell ref="W58:Z58"/>
    <mergeCell ref="D59:F59"/>
    <mergeCell ref="G59:I59"/>
    <mergeCell ref="J59:L59"/>
    <mergeCell ref="M59:O59"/>
    <mergeCell ref="P59:R59"/>
    <mergeCell ref="S59:V59"/>
    <mergeCell ref="W59:Z59"/>
    <mergeCell ref="G61:I61"/>
    <mergeCell ref="J61:L61"/>
    <mergeCell ref="M61:O61"/>
    <mergeCell ref="P61:R61"/>
    <mergeCell ref="D63:F63"/>
    <mergeCell ref="G63:I63"/>
    <mergeCell ref="J63:L63"/>
    <mergeCell ref="M63:O63"/>
    <mergeCell ref="S61:V61"/>
    <mergeCell ref="AA61:AD65"/>
    <mergeCell ref="D62:F62"/>
    <mergeCell ref="G62:I62"/>
    <mergeCell ref="J62:L62"/>
    <mergeCell ref="M62:O62"/>
    <mergeCell ref="P62:R62"/>
    <mergeCell ref="S62:V62"/>
    <mergeCell ref="W62:Z62"/>
    <mergeCell ref="D65:F65"/>
    <mergeCell ref="G65:I65"/>
    <mergeCell ref="J65:L65"/>
    <mergeCell ref="M65:O65"/>
    <mergeCell ref="P65:R65"/>
    <mergeCell ref="S65:V65"/>
    <mergeCell ref="P63:R63"/>
    <mergeCell ref="S63:V63"/>
    <mergeCell ref="W63:Z63"/>
    <mergeCell ref="D64:F64"/>
    <mergeCell ref="G64:I64"/>
    <mergeCell ref="J64:L64"/>
    <mergeCell ref="M64:O64"/>
    <mergeCell ref="P64:R64"/>
    <mergeCell ref="S64:V64"/>
    <mergeCell ref="W64:Z64"/>
  </mergeCells>
  <pageMargins left="0.19685039370078741" right="0.19685039370078741" top="0.74803149606299213" bottom="0.19685039370078741" header="0.19685039370078741" footer="0.19685039370078741"/>
  <pageSetup paperSize="9" orientation="portrait" r:id="rId1"/>
  <headerFooter>
    <oddFooter>&amp;R&amp;"Gulim,Regular"&amp;10SP-FMD-04-42 Rev.0 Effective date 4-Nov-15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16</xdr:col>
                    <xdr:colOff>9525</xdr:colOff>
                    <xdr:row>3</xdr:row>
                    <xdr:rowOff>28575</xdr:rowOff>
                  </from>
                  <to>
                    <xdr:col>17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6</xdr:col>
                    <xdr:colOff>9525</xdr:colOff>
                    <xdr:row>7</xdr:row>
                    <xdr:rowOff>104775</xdr:rowOff>
                  </from>
                  <to>
                    <xdr:col>7</xdr:col>
                    <xdr:colOff>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10</xdr:col>
                    <xdr:colOff>9525</xdr:colOff>
                    <xdr:row>7</xdr:row>
                    <xdr:rowOff>104775</xdr:rowOff>
                  </from>
                  <to>
                    <xdr:col>11</xdr:col>
                    <xdr:colOff>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IV201"/>
  <sheetViews>
    <sheetView view="pageBreakPreview" zoomScaleNormal="100" zoomScaleSheetLayoutView="100" workbookViewId="0">
      <selection activeCell="J17" sqref="J17"/>
    </sheetView>
  </sheetViews>
  <sheetFormatPr defaultRowHeight="20.25"/>
  <cols>
    <col min="1" max="9" width="3.7109375" style="40" customWidth="1"/>
    <col min="10" max="13" width="3.42578125" style="40" customWidth="1"/>
    <col min="14" max="14" width="3.7109375" style="40" customWidth="1"/>
    <col min="15" max="21" width="3.42578125" style="40" customWidth="1"/>
    <col min="22" max="22" width="3.7109375" style="40" customWidth="1"/>
    <col min="23" max="28" width="3.42578125" style="40" customWidth="1"/>
    <col min="29" max="31" width="3.7109375" style="40" customWidth="1"/>
    <col min="32" max="256" width="9.140625" style="40"/>
    <col min="257" max="265" width="3.7109375" style="40" customWidth="1"/>
    <col min="266" max="269" width="3.42578125" style="40" customWidth="1"/>
    <col min="270" max="270" width="3.7109375" style="40" customWidth="1"/>
    <col min="271" max="277" width="3.42578125" style="40" customWidth="1"/>
    <col min="278" max="278" width="3.7109375" style="40" customWidth="1"/>
    <col min="279" max="284" width="3.42578125" style="40" customWidth="1"/>
    <col min="285" max="287" width="3.7109375" style="40" customWidth="1"/>
    <col min="288" max="512" width="9.140625" style="40"/>
    <col min="513" max="521" width="3.7109375" style="40" customWidth="1"/>
    <col min="522" max="525" width="3.42578125" style="40" customWidth="1"/>
    <col min="526" max="526" width="3.7109375" style="40" customWidth="1"/>
    <col min="527" max="533" width="3.42578125" style="40" customWidth="1"/>
    <col min="534" max="534" width="3.7109375" style="40" customWidth="1"/>
    <col min="535" max="540" width="3.42578125" style="40" customWidth="1"/>
    <col min="541" max="543" width="3.7109375" style="40" customWidth="1"/>
    <col min="544" max="768" width="9.140625" style="40"/>
    <col min="769" max="777" width="3.7109375" style="40" customWidth="1"/>
    <col min="778" max="781" width="3.42578125" style="40" customWidth="1"/>
    <col min="782" max="782" width="3.7109375" style="40" customWidth="1"/>
    <col min="783" max="789" width="3.42578125" style="40" customWidth="1"/>
    <col min="790" max="790" width="3.7109375" style="40" customWidth="1"/>
    <col min="791" max="796" width="3.42578125" style="40" customWidth="1"/>
    <col min="797" max="799" width="3.7109375" style="40" customWidth="1"/>
    <col min="800" max="1024" width="9.140625" style="40"/>
    <col min="1025" max="1033" width="3.7109375" style="40" customWidth="1"/>
    <col min="1034" max="1037" width="3.42578125" style="40" customWidth="1"/>
    <col min="1038" max="1038" width="3.7109375" style="40" customWidth="1"/>
    <col min="1039" max="1045" width="3.42578125" style="40" customWidth="1"/>
    <col min="1046" max="1046" width="3.7109375" style="40" customWidth="1"/>
    <col min="1047" max="1052" width="3.42578125" style="40" customWidth="1"/>
    <col min="1053" max="1055" width="3.7109375" style="40" customWidth="1"/>
    <col min="1056" max="1280" width="9.140625" style="40"/>
    <col min="1281" max="1289" width="3.7109375" style="40" customWidth="1"/>
    <col min="1290" max="1293" width="3.42578125" style="40" customWidth="1"/>
    <col min="1294" max="1294" width="3.7109375" style="40" customWidth="1"/>
    <col min="1295" max="1301" width="3.42578125" style="40" customWidth="1"/>
    <col min="1302" max="1302" width="3.7109375" style="40" customWidth="1"/>
    <col min="1303" max="1308" width="3.42578125" style="40" customWidth="1"/>
    <col min="1309" max="1311" width="3.7109375" style="40" customWidth="1"/>
    <col min="1312" max="1536" width="9.140625" style="40"/>
    <col min="1537" max="1545" width="3.7109375" style="40" customWidth="1"/>
    <col min="1546" max="1549" width="3.42578125" style="40" customWidth="1"/>
    <col min="1550" max="1550" width="3.7109375" style="40" customWidth="1"/>
    <col min="1551" max="1557" width="3.42578125" style="40" customWidth="1"/>
    <col min="1558" max="1558" width="3.7109375" style="40" customWidth="1"/>
    <col min="1559" max="1564" width="3.42578125" style="40" customWidth="1"/>
    <col min="1565" max="1567" width="3.7109375" style="40" customWidth="1"/>
    <col min="1568" max="1792" width="9.140625" style="40"/>
    <col min="1793" max="1801" width="3.7109375" style="40" customWidth="1"/>
    <col min="1802" max="1805" width="3.42578125" style="40" customWidth="1"/>
    <col min="1806" max="1806" width="3.7109375" style="40" customWidth="1"/>
    <col min="1807" max="1813" width="3.42578125" style="40" customWidth="1"/>
    <col min="1814" max="1814" width="3.7109375" style="40" customWidth="1"/>
    <col min="1815" max="1820" width="3.42578125" style="40" customWidth="1"/>
    <col min="1821" max="1823" width="3.7109375" style="40" customWidth="1"/>
    <col min="1824" max="2048" width="9.140625" style="40"/>
    <col min="2049" max="2057" width="3.7109375" style="40" customWidth="1"/>
    <col min="2058" max="2061" width="3.42578125" style="40" customWidth="1"/>
    <col min="2062" max="2062" width="3.7109375" style="40" customWidth="1"/>
    <col min="2063" max="2069" width="3.42578125" style="40" customWidth="1"/>
    <col min="2070" max="2070" width="3.7109375" style="40" customWidth="1"/>
    <col min="2071" max="2076" width="3.42578125" style="40" customWidth="1"/>
    <col min="2077" max="2079" width="3.7109375" style="40" customWidth="1"/>
    <col min="2080" max="2304" width="9.140625" style="40"/>
    <col min="2305" max="2313" width="3.7109375" style="40" customWidth="1"/>
    <col min="2314" max="2317" width="3.42578125" style="40" customWidth="1"/>
    <col min="2318" max="2318" width="3.7109375" style="40" customWidth="1"/>
    <col min="2319" max="2325" width="3.42578125" style="40" customWidth="1"/>
    <col min="2326" max="2326" width="3.7109375" style="40" customWidth="1"/>
    <col min="2327" max="2332" width="3.42578125" style="40" customWidth="1"/>
    <col min="2333" max="2335" width="3.7109375" style="40" customWidth="1"/>
    <col min="2336" max="2560" width="9.140625" style="40"/>
    <col min="2561" max="2569" width="3.7109375" style="40" customWidth="1"/>
    <col min="2570" max="2573" width="3.42578125" style="40" customWidth="1"/>
    <col min="2574" max="2574" width="3.7109375" style="40" customWidth="1"/>
    <col min="2575" max="2581" width="3.42578125" style="40" customWidth="1"/>
    <col min="2582" max="2582" width="3.7109375" style="40" customWidth="1"/>
    <col min="2583" max="2588" width="3.42578125" style="40" customWidth="1"/>
    <col min="2589" max="2591" width="3.7109375" style="40" customWidth="1"/>
    <col min="2592" max="2816" width="9.140625" style="40"/>
    <col min="2817" max="2825" width="3.7109375" style="40" customWidth="1"/>
    <col min="2826" max="2829" width="3.42578125" style="40" customWidth="1"/>
    <col min="2830" max="2830" width="3.7109375" style="40" customWidth="1"/>
    <col min="2831" max="2837" width="3.42578125" style="40" customWidth="1"/>
    <col min="2838" max="2838" width="3.7109375" style="40" customWidth="1"/>
    <col min="2839" max="2844" width="3.42578125" style="40" customWidth="1"/>
    <col min="2845" max="2847" width="3.7109375" style="40" customWidth="1"/>
    <col min="2848" max="3072" width="9.140625" style="40"/>
    <col min="3073" max="3081" width="3.7109375" style="40" customWidth="1"/>
    <col min="3082" max="3085" width="3.42578125" style="40" customWidth="1"/>
    <col min="3086" max="3086" width="3.7109375" style="40" customWidth="1"/>
    <col min="3087" max="3093" width="3.42578125" style="40" customWidth="1"/>
    <col min="3094" max="3094" width="3.7109375" style="40" customWidth="1"/>
    <col min="3095" max="3100" width="3.42578125" style="40" customWidth="1"/>
    <col min="3101" max="3103" width="3.7109375" style="40" customWidth="1"/>
    <col min="3104" max="3328" width="9.140625" style="40"/>
    <col min="3329" max="3337" width="3.7109375" style="40" customWidth="1"/>
    <col min="3338" max="3341" width="3.42578125" style="40" customWidth="1"/>
    <col min="3342" max="3342" width="3.7109375" style="40" customWidth="1"/>
    <col min="3343" max="3349" width="3.42578125" style="40" customWidth="1"/>
    <col min="3350" max="3350" width="3.7109375" style="40" customWidth="1"/>
    <col min="3351" max="3356" width="3.42578125" style="40" customWidth="1"/>
    <col min="3357" max="3359" width="3.7109375" style="40" customWidth="1"/>
    <col min="3360" max="3584" width="9.140625" style="40"/>
    <col min="3585" max="3593" width="3.7109375" style="40" customWidth="1"/>
    <col min="3594" max="3597" width="3.42578125" style="40" customWidth="1"/>
    <col min="3598" max="3598" width="3.7109375" style="40" customWidth="1"/>
    <col min="3599" max="3605" width="3.42578125" style="40" customWidth="1"/>
    <col min="3606" max="3606" width="3.7109375" style="40" customWidth="1"/>
    <col min="3607" max="3612" width="3.42578125" style="40" customWidth="1"/>
    <col min="3613" max="3615" width="3.7109375" style="40" customWidth="1"/>
    <col min="3616" max="3840" width="9.140625" style="40"/>
    <col min="3841" max="3849" width="3.7109375" style="40" customWidth="1"/>
    <col min="3850" max="3853" width="3.42578125" style="40" customWidth="1"/>
    <col min="3854" max="3854" width="3.7109375" style="40" customWidth="1"/>
    <col min="3855" max="3861" width="3.42578125" style="40" customWidth="1"/>
    <col min="3862" max="3862" width="3.7109375" style="40" customWidth="1"/>
    <col min="3863" max="3868" width="3.42578125" style="40" customWidth="1"/>
    <col min="3869" max="3871" width="3.7109375" style="40" customWidth="1"/>
    <col min="3872" max="4096" width="9.140625" style="40"/>
    <col min="4097" max="4105" width="3.7109375" style="40" customWidth="1"/>
    <col min="4106" max="4109" width="3.42578125" style="40" customWidth="1"/>
    <col min="4110" max="4110" width="3.7109375" style="40" customWidth="1"/>
    <col min="4111" max="4117" width="3.42578125" style="40" customWidth="1"/>
    <col min="4118" max="4118" width="3.7109375" style="40" customWidth="1"/>
    <col min="4119" max="4124" width="3.42578125" style="40" customWidth="1"/>
    <col min="4125" max="4127" width="3.7109375" style="40" customWidth="1"/>
    <col min="4128" max="4352" width="9.140625" style="40"/>
    <col min="4353" max="4361" width="3.7109375" style="40" customWidth="1"/>
    <col min="4362" max="4365" width="3.42578125" style="40" customWidth="1"/>
    <col min="4366" max="4366" width="3.7109375" style="40" customWidth="1"/>
    <col min="4367" max="4373" width="3.42578125" style="40" customWidth="1"/>
    <col min="4374" max="4374" width="3.7109375" style="40" customWidth="1"/>
    <col min="4375" max="4380" width="3.42578125" style="40" customWidth="1"/>
    <col min="4381" max="4383" width="3.7109375" style="40" customWidth="1"/>
    <col min="4384" max="4608" width="9.140625" style="40"/>
    <col min="4609" max="4617" width="3.7109375" style="40" customWidth="1"/>
    <col min="4618" max="4621" width="3.42578125" style="40" customWidth="1"/>
    <col min="4622" max="4622" width="3.7109375" style="40" customWidth="1"/>
    <col min="4623" max="4629" width="3.42578125" style="40" customWidth="1"/>
    <col min="4630" max="4630" width="3.7109375" style="40" customWidth="1"/>
    <col min="4631" max="4636" width="3.42578125" style="40" customWidth="1"/>
    <col min="4637" max="4639" width="3.7109375" style="40" customWidth="1"/>
    <col min="4640" max="4864" width="9.140625" style="40"/>
    <col min="4865" max="4873" width="3.7109375" style="40" customWidth="1"/>
    <col min="4874" max="4877" width="3.42578125" style="40" customWidth="1"/>
    <col min="4878" max="4878" width="3.7109375" style="40" customWidth="1"/>
    <col min="4879" max="4885" width="3.42578125" style="40" customWidth="1"/>
    <col min="4886" max="4886" width="3.7109375" style="40" customWidth="1"/>
    <col min="4887" max="4892" width="3.42578125" style="40" customWidth="1"/>
    <col min="4893" max="4895" width="3.7109375" style="40" customWidth="1"/>
    <col min="4896" max="5120" width="9.140625" style="40"/>
    <col min="5121" max="5129" width="3.7109375" style="40" customWidth="1"/>
    <col min="5130" max="5133" width="3.42578125" style="40" customWidth="1"/>
    <col min="5134" max="5134" width="3.7109375" style="40" customWidth="1"/>
    <col min="5135" max="5141" width="3.42578125" style="40" customWidth="1"/>
    <col min="5142" max="5142" width="3.7109375" style="40" customWidth="1"/>
    <col min="5143" max="5148" width="3.42578125" style="40" customWidth="1"/>
    <col min="5149" max="5151" width="3.7109375" style="40" customWidth="1"/>
    <col min="5152" max="5376" width="9.140625" style="40"/>
    <col min="5377" max="5385" width="3.7109375" style="40" customWidth="1"/>
    <col min="5386" max="5389" width="3.42578125" style="40" customWidth="1"/>
    <col min="5390" max="5390" width="3.7109375" style="40" customWidth="1"/>
    <col min="5391" max="5397" width="3.42578125" style="40" customWidth="1"/>
    <col min="5398" max="5398" width="3.7109375" style="40" customWidth="1"/>
    <col min="5399" max="5404" width="3.42578125" style="40" customWidth="1"/>
    <col min="5405" max="5407" width="3.7109375" style="40" customWidth="1"/>
    <col min="5408" max="5632" width="9.140625" style="40"/>
    <col min="5633" max="5641" width="3.7109375" style="40" customWidth="1"/>
    <col min="5642" max="5645" width="3.42578125" style="40" customWidth="1"/>
    <col min="5646" max="5646" width="3.7109375" style="40" customWidth="1"/>
    <col min="5647" max="5653" width="3.42578125" style="40" customWidth="1"/>
    <col min="5654" max="5654" width="3.7109375" style="40" customWidth="1"/>
    <col min="5655" max="5660" width="3.42578125" style="40" customWidth="1"/>
    <col min="5661" max="5663" width="3.7109375" style="40" customWidth="1"/>
    <col min="5664" max="5888" width="9.140625" style="40"/>
    <col min="5889" max="5897" width="3.7109375" style="40" customWidth="1"/>
    <col min="5898" max="5901" width="3.42578125" style="40" customWidth="1"/>
    <col min="5902" max="5902" width="3.7109375" style="40" customWidth="1"/>
    <col min="5903" max="5909" width="3.42578125" style="40" customWidth="1"/>
    <col min="5910" max="5910" width="3.7109375" style="40" customWidth="1"/>
    <col min="5911" max="5916" width="3.42578125" style="40" customWidth="1"/>
    <col min="5917" max="5919" width="3.7109375" style="40" customWidth="1"/>
    <col min="5920" max="6144" width="9.140625" style="40"/>
    <col min="6145" max="6153" width="3.7109375" style="40" customWidth="1"/>
    <col min="6154" max="6157" width="3.42578125" style="40" customWidth="1"/>
    <col min="6158" max="6158" width="3.7109375" style="40" customWidth="1"/>
    <col min="6159" max="6165" width="3.42578125" style="40" customWidth="1"/>
    <col min="6166" max="6166" width="3.7109375" style="40" customWidth="1"/>
    <col min="6167" max="6172" width="3.42578125" style="40" customWidth="1"/>
    <col min="6173" max="6175" width="3.7109375" style="40" customWidth="1"/>
    <col min="6176" max="6400" width="9.140625" style="40"/>
    <col min="6401" max="6409" width="3.7109375" style="40" customWidth="1"/>
    <col min="6410" max="6413" width="3.42578125" style="40" customWidth="1"/>
    <col min="6414" max="6414" width="3.7109375" style="40" customWidth="1"/>
    <col min="6415" max="6421" width="3.42578125" style="40" customWidth="1"/>
    <col min="6422" max="6422" width="3.7109375" style="40" customWidth="1"/>
    <col min="6423" max="6428" width="3.42578125" style="40" customWidth="1"/>
    <col min="6429" max="6431" width="3.7109375" style="40" customWidth="1"/>
    <col min="6432" max="6656" width="9.140625" style="40"/>
    <col min="6657" max="6665" width="3.7109375" style="40" customWidth="1"/>
    <col min="6666" max="6669" width="3.42578125" style="40" customWidth="1"/>
    <col min="6670" max="6670" width="3.7109375" style="40" customWidth="1"/>
    <col min="6671" max="6677" width="3.42578125" style="40" customWidth="1"/>
    <col min="6678" max="6678" width="3.7109375" style="40" customWidth="1"/>
    <col min="6679" max="6684" width="3.42578125" style="40" customWidth="1"/>
    <col min="6685" max="6687" width="3.7109375" style="40" customWidth="1"/>
    <col min="6688" max="6912" width="9.140625" style="40"/>
    <col min="6913" max="6921" width="3.7109375" style="40" customWidth="1"/>
    <col min="6922" max="6925" width="3.42578125" style="40" customWidth="1"/>
    <col min="6926" max="6926" width="3.7109375" style="40" customWidth="1"/>
    <col min="6927" max="6933" width="3.42578125" style="40" customWidth="1"/>
    <col min="6934" max="6934" width="3.7109375" style="40" customWidth="1"/>
    <col min="6935" max="6940" width="3.42578125" style="40" customWidth="1"/>
    <col min="6941" max="6943" width="3.7109375" style="40" customWidth="1"/>
    <col min="6944" max="7168" width="9.140625" style="40"/>
    <col min="7169" max="7177" width="3.7109375" style="40" customWidth="1"/>
    <col min="7178" max="7181" width="3.42578125" style="40" customWidth="1"/>
    <col min="7182" max="7182" width="3.7109375" style="40" customWidth="1"/>
    <col min="7183" max="7189" width="3.42578125" style="40" customWidth="1"/>
    <col min="7190" max="7190" width="3.7109375" style="40" customWidth="1"/>
    <col min="7191" max="7196" width="3.42578125" style="40" customWidth="1"/>
    <col min="7197" max="7199" width="3.7109375" style="40" customWidth="1"/>
    <col min="7200" max="7424" width="9.140625" style="40"/>
    <col min="7425" max="7433" width="3.7109375" style="40" customWidth="1"/>
    <col min="7434" max="7437" width="3.42578125" style="40" customWidth="1"/>
    <col min="7438" max="7438" width="3.7109375" style="40" customWidth="1"/>
    <col min="7439" max="7445" width="3.42578125" style="40" customWidth="1"/>
    <col min="7446" max="7446" width="3.7109375" style="40" customWidth="1"/>
    <col min="7447" max="7452" width="3.42578125" style="40" customWidth="1"/>
    <col min="7453" max="7455" width="3.7109375" style="40" customWidth="1"/>
    <col min="7456" max="7680" width="9.140625" style="40"/>
    <col min="7681" max="7689" width="3.7109375" style="40" customWidth="1"/>
    <col min="7690" max="7693" width="3.42578125" style="40" customWidth="1"/>
    <col min="7694" max="7694" width="3.7109375" style="40" customWidth="1"/>
    <col min="7695" max="7701" width="3.42578125" style="40" customWidth="1"/>
    <col min="7702" max="7702" width="3.7109375" style="40" customWidth="1"/>
    <col min="7703" max="7708" width="3.42578125" style="40" customWidth="1"/>
    <col min="7709" max="7711" width="3.7109375" style="40" customWidth="1"/>
    <col min="7712" max="7936" width="9.140625" style="40"/>
    <col min="7937" max="7945" width="3.7109375" style="40" customWidth="1"/>
    <col min="7946" max="7949" width="3.42578125" style="40" customWidth="1"/>
    <col min="7950" max="7950" width="3.7109375" style="40" customWidth="1"/>
    <col min="7951" max="7957" width="3.42578125" style="40" customWidth="1"/>
    <col min="7958" max="7958" width="3.7109375" style="40" customWidth="1"/>
    <col min="7959" max="7964" width="3.42578125" style="40" customWidth="1"/>
    <col min="7965" max="7967" width="3.7109375" style="40" customWidth="1"/>
    <col min="7968" max="8192" width="9.140625" style="40"/>
    <col min="8193" max="8201" width="3.7109375" style="40" customWidth="1"/>
    <col min="8202" max="8205" width="3.42578125" style="40" customWidth="1"/>
    <col min="8206" max="8206" width="3.7109375" style="40" customWidth="1"/>
    <col min="8207" max="8213" width="3.42578125" style="40" customWidth="1"/>
    <col min="8214" max="8214" width="3.7109375" style="40" customWidth="1"/>
    <col min="8215" max="8220" width="3.42578125" style="40" customWidth="1"/>
    <col min="8221" max="8223" width="3.7109375" style="40" customWidth="1"/>
    <col min="8224" max="8448" width="9.140625" style="40"/>
    <col min="8449" max="8457" width="3.7109375" style="40" customWidth="1"/>
    <col min="8458" max="8461" width="3.42578125" style="40" customWidth="1"/>
    <col min="8462" max="8462" width="3.7109375" style="40" customWidth="1"/>
    <col min="8463" max="8469" width="3.42578125" style="40" customWidth="1"/>
    <col min="8470" max="8470" width="3.7109375" style="40" customWidth="1"/>
    <col min="8471" max="8476" width="3.42578125" style="40" customWidth="1"/>
    <col min="8477" max="8479" width="3.7109375" style="40" customWidth="1"/>
    <col min="8480" max="8704" width="9.140625" style="40"/>
    <col min="8705" max="8713" width="3.7109375" style="40" customWidth="1"/>
    <col min="8714" max="8717" width="3.42578125" style="40" customWidth="1"/>
    <col min="8718" max="8718" width="3.7109375" style="40" customWidth="1"/>
    <col min="8719" max="8725" width="3.42578125" style="40" customWidth="1"/>
    <col min="8726" max="8726" width="3.7109375" style="40" customWidth="1"/>
    <col min="8727" max="8732" width="3.42578125" style="40" customWidth="1"/>
    <col min="8733" max="8735" width="3.7109375" style="40" customWidth="1"/>
    <col min="8736" max="8960" width="9.140625" style="40"/>
    <col min="8961" max="8969" width="3.7109375" style="40" customWidth="1"/>
    <col min="8970" max="8973" width="3.42578125" style="40" customWidth="1"/>
    <col min="8974" max="8974" width="3.7109375" style="40" customWidth="1"/>
    <col min="8975" max="8981" width="3.42578125" style="40" customWidth="1"/>
    <col min="8982" max="8982" width="3.7109375" style="40" customWidth="1"/>
    <col min="8983" max="8988" width="3.42578125" style="40" customWidth="1"/>
    <col min="8989" max="8991" width="3.7109375" style="40" customWidth="1"/>
    <col min="8992" max="9216" width="9.140625" style="40"/>
    <col min="9217" max="9225" width="3.7109375" style="40" customWidth="1"/>
    <col min="9226" max="9229" width="3.42578125" style="40" customWidth="1"/>
    <col min="9230" max="9230" width="3.7109375" style="40" customWidth="1"/>
    <col min="9231" max="9237" width="3.42578125" style="40" customWidth="1"/>
    <col min="9238" max="9238" width="3.7109375" style="40" customWidth="1"/>
    <col min="9239" max="9244" width="3.42578125" style="40" customWidth="1"/>
    <col min="9245" max="9247" width="3.7109375" style="40" customWidth="1"/>
    <col min="9248" max="9472" width="9.140625" style="40"/>
    <col min="9473" max="9481" width="3.7109375" style="40" customWidth="1"/>
    <col min="9482" max="9485" width="3.42578125" style="40" customWidth="1"/>
    <col min="9486" max="9486" width="3.7109375" style="40" customWidth="1"/>
    <col min="9487" max="9493" width="3.42578125" style="40" customWidth="1"/>
    <col min="9494" max="9494" width="3.7109375" style="40" customWidth="1"/>
    <col min="9495" max="9500" width="3.42578125" style="40" customWidth="1"/>
    <col min="9501" max="9503" width="3.7109375" style="40" customWidth="1"/>
    <col min="9504" max="9728" width="9.140625" style="40"/>
    <col min="9729" max="9737" width="3.7109375" style="40" customWidth="1"/>
    <col min="9738" max="9741" width="3.42578125" style="40" customWidth="1"/>
    <col min="9742" max="9742" width="3.7109375" style="40" customWidth="1"/>
    <col min="9743" max="9749" width="3.42578125" style="40" customWidth="1"/>
    <col min="9750" max="9750" width="3.7109375" style="40" customWidth="1"/>
    <col min="9751" max="9756" width="3.42578125" style="40" customWidth="1"/>
    <col min="9757" max="9759" width="3.7109375" style="40" customWidth="1"/>
    <col min="9760" max="9984" width="9.140625" style="40"/>
    <col min="9985" max="9993" width="3.7109375" style="40" customWidth="1"/>
    <col min="9994" max="9997" width="3.42578125" style="40" customWidth="1"/>
    <col min="9998" max="9998" width="3.7109375" style="40" customWidth="1"/>
    <col min="9999" max="10005" width="3.42578125" style="40" customWidth="1"/>
    <col min="10006" max="10006" width="3.7109375" style="40" customWidth="1"/>
    <col min="10007" max="10012" width="3.42578125" style="40" customWidth="1"/>
    <col min="10013" max="10015" width="3.7109375" style="40" customWidth="1"/>
    <col min="10016" max="10240" width="9.140625" style="40"/>
    <col min="10241" max="10249" width="3.7109375" style="40" customWidth="1"/>
    <col min="10250" max="10253" width="3.42578125" style="40" customWidth="1"/>
    <col min="10254" max="10254" width="3.7109375" style="40" customWidth="1"/>
    <col min="10255" max="10261" width="3.42578125" style="40" customWidth="1"/>
    <col min="10262" max="10262" width="3.7109375" style="40" customWidth="1"/>
    <col min="10263" max="10268" width="3.42578125" style="40" customWidth="1"/>
    <col min="10269" max="10271" width="3.7109375" style="40" customWidth="1"/>
    <col min="10272" max="10496" width="9.140625" style="40"/>
    <col min="10497" max="10505" width="3.7109375" style="40" customWidth="1"/>
    <col min="10506" max="10509" width="3.42578125" style="40" customWidth="1"/>
    <col min="10510" max="10510" width="3.7109375" style="40" customWidth="1"/>
    <col min="10511" max="10517" width="3.42578125" style="40" customWidth="1"/>
    <col min="10518" max="10518" width="3.7109375" style="40" customWidth="1"/>
    <col min="10519" max="10524" width="3.42578125" style="40" customWidth="1"/>
    <col min="10525" max="10527" width="3.7109375" style="40" customWidth="1"/>
    <col min="10528" max="10752" width="9.140625" style="40"/>
    <col min="10753" max="10761" width="3.7109375" style="40" customWidth="1"/>
    <col min="10762" max="10765" width="3.42578125" style="40" customWidth="1"/>
    <col min="10766" max="10766" width="3.7109375" style="40" customWidth="1"/>
    <col min="10767" max="10773" width="3.42578125" style="40" customWidth="1"/>
    <col min="10774" max="10774" width="3.7109375" style="40" customWidth="1"/>
    <col min="10775" max="10780" width="3.42578125" style="40" customWidth="1"/>
    <col min="10781" max="10783" width="3.7109375" style="40" customWidth="1"/>
    <col min="10784" max="11008" width="9.140625" style="40"/>
    <col min="11009" max="11017" width="3.7109375" style="40" customWidth="1"/>
    <col min="11018" max="11021" width="3.42578125" style="40" customWidth="1"/>
    <col min="11022" max="11022" width="3.7109375" style="40" customWidth="1"/>
    <col min="11023" max="11029" width="3.42578125" style="40" customWidth="1"/>
    <col min="11030" max="11030" width="3.7109375" style="40" customWidth="1"/>
    <col min="11031" max="11036" width="3.42578125" style="40" customWidth="1"/>
    <col min="11037" max="11039" width="3.7109375" style="40" customWidth="1"/>
    <col min="11040" max="11264" width="9.140625" style="40"/>
    <col min="11265" max="11273" width="3.7109375" style="40" customWidth="1"/>
    <col min="11274" max="11277" width="3.42578125" style="40" customWidth="1"/>
    <col min="11278" max="11278" width="3.7109375" style="40" customWidth="1"/>
    <col min="11279" max="11285" width="3.42578125" style="40" customWidth="1"/>
    <col min="11286" max="11286" width="3.7109375" style="40" customWidth="1"/>
    <col min="11287" max="11292" width="3.42578125" style="40" customWidth="1"/>
    <col min="11293" max="11295" width="3.7109375" style="40" customWidth="1"/>
    <col min="11296" max="11520" width="9.140625" style="40"/>
    <col min="11521" max="11529" width="3.7109375" style="40" customWidth="1"/>
    <col min="11530" max="11533" width="3.42578125" style="40" customWidth="1"/>
    <col min="11534" max="11534" width="3.7109375" style="40" customWidth="1"/>
    <col min="11535" max="11541" width="3.42578125" style="40" customWidth="1"/>
    <col min="11542" max="11542" width="3.7109375" style="40" customWidth="1"/>
    <col min="11543" max="11548" width="3.42578125" style="40" customWidth="1"/>
    <col min="11549" max="11551" width="3.7109375" style="40" customWidth="1"/>
    <col min="11552" max="11776" width="9.140625" style="40"/>
    <col min="11777" max="11785" width="3.7109375" style="40" customWidth="1"/>
    <col min="11786" max="11789" width="3.42578125" style="40" customWidth="1"/>
    <col min="11790" max="11790" width="3.7109375" style="40" customWidth="1"/>
    <col min="11791" max="11797" width="3.42578125" style="40" customWidth="1"/>
    <col min="11798" max="11798" width="3.7109375" style="40" customWidth="1"/>
    <col min="11799" max="11804" width="3.42578125" style="40" customWidth="1"/>
    <col min="11805" max="11807" width="3.7109375" style="40" customWidth="1"/>
    <col min="11808" max="12032" width="9.140625" style="40"/>
    <col min="12033" max="12041" width="3.7109375" style="40" customWidth="1"/>
    <col min="12042" max="12045" width="3.42578125" style="40" customWidth="1"/>
    <col min="12046" max="12046" width="3.7109375" style="40" customWidth="1"/>
    <col min="12047" max="12053" width="3.42578125" style="40" customWidth="1"/>
    <col min="12054" max="12054" width="3.7109375" style="40" customWidth="1"/>
    <col min="12055" max="12060" width="3.42578125" style="40" customWidth="1"/>
    <col min="12061" max="12063" width="3.7109375" style="40" customWidth="1"/>
    <col min="12064" max="12288" width="9.140625" style="40"/>
    <col min="12289" max="12297" width="3.7109375" style="40" customWidth="1"/>
    <col min="12298" max="12301" width="3.42578125" style="40" customWidth="1"/>
    <col min="12302" max="12302" width="3.7109375" style="40" customWidth="1"/>
    <col min="12303" max="12309" width="3.42578125" style="40" customWidth="1"/>
    <col min="12310" max="12310" width="3.7109375" style="40" customWidth="1"/>
    <col min="12311" max="12316" width="3.42578125" style="40" customWidth="1"/>
    <col min="12317" max="12319" width="3.7109375" style="40" customWidth="1"/>
    <col min="12320" max="12544" width="9.140625" style="40"/>
    <col min="12545" max="12553" width="3.7109375" style="40" customWidth="1"/>
    <col min="12554" max="12557" width="3.42578125" style="40" customWidth="1"/>
    <col min="12558" max="12558" width="3.7109375" style="40" customWidth="1"/>
    <col min="12559" max="12565" width="3.42578125" style="40" customWidth="1"/>
    <col min="12566" max="12566" width="3.7109375" style="40" customWidth="1"/>
    <col min="12567" max="12572" width="3.42578125" style="40" customWidth="1"/>
    <col min="12573" max="12575" width="3.7109375" style="40" customWidth="1"/>
    <col min="12576" max="12800" width="9.140625" style="40"/>
    <col min="12801" max="12809" width="3.7109375" style="40" customWidth="1"/>
    <col min="12810" max="12813" width="3.42578125" style="40" customWidth="1"/>
    <col min="12814" max="12814" width="3.7109375" style="40" customWidth="1"/>
    <col min="12815" max="12821" width="3.42578125" style="40" customWidth="1"/>
    <col min="12822" max="12822" width="3.7109375" style="40" customWidth="1"/>
    <col min="12823" max="12828" width="3.42578125" style="40" customWidth="1"/>
    <col min="12829" max="12831" width="3.7109375" style="40" customWidth="1"/>
    <col min="12832" max="13056" width="9.140625" style="40"/>
    <col min="13057" max="13065" width="3.7109375" style="40" customWidth="1"/>
    <col min="13066" max="13069" width="3.42578125" style="40" customWidth="1"/>
    <col min="13070" max="13070" width="3.7109375" style="40" customWidth="1"/>
    <col min="13071" max="13077" width="3.42578125" style="40" customWidth="1"/>
    <col min="13078" max="13078" width="3.7109375" style="40" customWidth="1"/>
    <col min="13079" max="13084" width="3.42578125" style="40" customWidth="1"/>
    <col min="13085" max="13087" width="3.7109375" style="40" customWidth="1"/>
    <col min="13088" max="13312" width="9.140625" style="40"/>
    <col min="13313" max="13321" width="3.7109375" style="40" customWidth="1"/>
    <col min="13322" max="13325" width="3.42578125" style="40" customWidth="1"/>
    <col min="13326" max="13326" width="3.7109375" style="40" customWidth="1"/>
    <col min="13327" max="13333" width="3.42578125" style="40" customWidth="1"/>
    <col min="13334" max="13334" width="3.7109375" style="40" customWidth="1"/>
    <col min="13335" max="13340" width="3.42578125" style="40" customWidth="1"/>
    <col min="13341" max="13343" width="3.7109375" style="40" customWidth="1"/>
    <col min="13344" max="13568" width="9.140625" style="40"/>
    <col min="13569" max="13577" width="3.7109375" style="40" customWidth="1"/>
    <col min="13578" max="13581" width="3.42578125" style="40" customWidth="1"/>
    <col min="13582" max="13582" width="3.7109375" style="40" customWidth="1"/>
    <col min="13583" max="13589" width="3.42578125" style="40" customWidth="1"/>
    <col min="13590" max="13590" width="3.7109375" style="40" customWidth="1"/>
    <col min="13591" max="13596" width="3.42578125" style="40" customWidth="1"/>
    <col min="13597" max="13599" width="3.7109375" style="40" customWidth="1"/>
    <col min="13600" max="13824" width="9.140625" style="40"/>
    <col min="13825" max="13833" width="3.7109375" style="40" customWidth="1"/>
    <col min="13834" max="13837" width="3.42578125" style="40" customWidth="1"/>
    <col min="13838" max="13838" width="3.7109375" style="40" customWidth="1"/>
    <col min="13839" max="13845" width="3.42578125" style="40" customWidth="1"/>
    <col min="13846" max="13846" width="3.7109375" style="40" customWidth="1"/>
    <col min="13847" max="13852" width="3.42578125" style="40" customWidth="1"/>
    <col min="13853" max="13855" width="3.7109375" style="40" customWidth="1"/>
    <col min="13856" max="14080" width="9.140625" style="40"/>
    <col min="14081" max="14089" width="3.7109375" style="40" customWidth="1"/>
    <col min="14090" max="14093" width="3.42578125" style="40" customWidth="1"/>
    <col min="14094" max="14094" width="3.7109375" style="40" customWidth="1"/>
    <col min="14095" max="14101" width="3.42578125" style="40" customWidth="1"/>
    <col min="14102" max="14102" width="3.7109375" style="40" customWidth="1"/>
    <col min="14103" max="14108" width="3.42578125" style="40" customWidth="1"/>
    <col min="14109" max="14111" width="3.7109375" style="40" customWidth="1"/>
    <col min="14112" max="14336" width="9.140625" style="40"/>
    <col min="14337" max="14345" width="3.7109375" style="40" customWidth="1"/>
    <col min="14346" max="14349" width="3.42578125" style="40" customWidth="1"/>
    <col min="14350" max="14350" width="3.7109375" style="40" customWidth="1"/>
    <col min="14351" max="14357" width="3.42578125" style="40" customWidth="1"/>
    <col min="14358" max="14358" width="3.7109375" style="40" customWidth="1"/>
    <col min="14359" max="14364" width="3.42578125" style="40" customWidth="1"/>
    <col min="14365" max="14367" width="3.7109375" style="40" customWidth="1"/>
    <col min="14368" max="14592" width="9.140625" style="40"/>
    <col min="14593" max="14601" width="3.7109375" style="40" customWidth="1"/>
    <col min="14602" max="14605" width="3.42578125" style="40" customWidth="1"/>
    <col min="14606" max="14606" width="3.7109375" style="40" customWidth="1"/>
    <col min="14607" max="14613" width="3.42578125" style="40" customWidth="1"/>
    <col min="14614" max="14614" width="3.7109375" style="40" customWidth="1"/>
    <col min="14615" max="14620" width="3.42578125" style="40" customWidth="1"/>
    <col min="14621" max="14623" width="3.7109375" style="40" customWidth="1"/>
    <col min="14624" max="14848" width="9.140625" style="40"/>
    <col min="14849" max="14857" width="3.7109375" style="40" customWidth="1"/>
    <col min="14858" max="14861" width="3.42578125" style="40" customWidth="1"/>
    <col min="14862" max="14862" width="3.7109375" style="40" customWidth="1"/>
    <col min="14863" max="14869" width="3.42578125" style="40" customWidth="1"/>
    <col min="14870" max="14870" width="3.7109375" style="40" customWidth="1"/>
    <col min="14871" max="14876" width="3.42578125" style="40" customWidth="1"/>
    <col min="14877" max="14879" width="3.7109375" style="40" customWidth="1"/>
    <col min="14880" max="15104" width="9.140625" style="40"/>
    <col min="15105" max="15113" width="3.7109375" style="40" customWidth="1"/>
    <col min="15114" max="15117" width="3.42578125" style="40" customWidth="1"/>
    <col min="15118" max="15118" width="3.7109375" style="40" customWidth="1"/>
    <col min="15119" max="15125" width="3.42578125" style="40" customWidth="1"/>
    <col min="15126" max="15126" width="3.7109375" style="40" customWidth="1"/>
    <col min="15127" max="15132" width="3.42578125" style="40" customWidth="1"/>
    <col min="15133" max="15135" width="3.7109375" style="40" customWidth="1"/>
    <col min="15136" max="15360" width="9.140625" style="40"/>
    <col min="15361" max="15369" width="3.7109375" style="40" customWidth="1"/>
    <col min="15370" max="15373" width="3.42578125" style="40" customWidth="1"/>
    <col min="15374" max="15374" width="3.7109375" style="40" customWidth="1"/>
    <col min="15375" max="15381" width="3.42578125" style="40" customWidth="1"/>
    <col min="15382" max="15382" width="3.7109375" style="40" customWidth="1"/>
    <col min="15383" max="15388" width="3.42578125" style="40" customWidth="1"/>
    <col min="15389" max="15391" width="3.7109375" style="40" customWidth="1"/>
    <col min="15392" max="15616" width="9.140625" style="40"/>
    <col min="15617" max="15625" width="3.7109375" style="40" customWidth="1"/>
    <col min="15626" max="15629" width="3.42578125" style="40" customWidth="1"/>
    <col min="15630" max="15630" width="3.7109375" style="40" customWidth="1"/>
    <col min="15631" max="15637" width="3.42578125" style="40" customWidth="1"/>
    <col min="15638" max="15638" width="3.7109375" style="40" customWidth="1"/>
    <col min="15639" max="15644" width="3.42578125" style="40" customWidth="1"/>
    <col min="15645" max="15647" width="3.7109375" style="40" customWidth="1"/>
    <col min="15648" max="15872" width="9.140625" style="40"/>
    <col min="15873" max="15881" width="3.7109375" style="40" customWidth="1"/>
    <col min="15882" max="15885" width="3.42578125" style="40" customWidth="1"/>
    <col min="15886" max="15886" width="3.7109375" style="40" customWidth="1"/>
    <col min="15887" max="15893" width="3.42578125" style="40" customWidth="1"/>
    <col min="15894" max="15894" width="3.7109375" style="40" customWidth="1"/>
    <col min="15895" max="15900" width="3.42578125" style="40" customWidth="1"/>
    <col min="15901" max="15903" width="3.7109375" style="40" customWidth="1"/>
    <col min="15904" max="16128" width="9.140625" style="40"/>
    <col min="16129" max="16137" width="3.7109375" style="40" customWidth="1"/>
    <col min="16138" max="16141" width="3.42578125" style="40" customWidth="1"/>
    <col min="16142" max="16142" width="3.7109375" style="40" customWidth="1"/>
    <col min="16143" max="16149" width="3.42578125" style="40" customWidth="1"/>
    <col min="16150" max="16150" width="3.7109375" style="40" customWidth="1"/>
    <col min="16151" max="16156" width="3.42578125" style="40" customWidth="1"/>
    <col min="16157" max="16159" width="3.7109375" style="40" customWidth="1"/>
    <col min="16160" max="16384" width="9.140625" style="40"/>
  </cols>
  <sheetData>
    <row r="1" spans="1:256" ht="13.5" customHeight="1"/>
    <row r="2" spans="1:256" ht="13.5" customHeight="1"/>
    <row r="3" spans="1:256" ht="35.25" customHeight="1">
      <c r="A3" s="259" t="s">
        <v>9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  <c r="Y3" s="259"/>
      <c r="Z3" s="259"/>
      <c r="AA3" s="259"/>
      <c r="AB3" s="259"/>
      <c r="AC3" s="259"/>
      <c r="AD3" s="259"/>
    </row>
    <row r="4" spans="1:256" ht="19.5" customHeigh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/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/>
      <c r="FP4" s="42"/>
      <c r="FQ4" s="42"/>
      <c r="FR4" s="42"/>
      <c r="FS4" s="42"/>
      <c r="FT4" s="42"/>
      <c r="FU4" s="42"/>
      <c r="FV4" s="42"/>
      <c r="FW4" s="42"/>
      <c r="FX4" s="42"/>
      <c r="FY4" s="42"/>
      <c r="FZ4" s="42"/>
      <c r="GA4" s="42"/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/>
      <c r="GN4" s="42"/>
      <c r="GO4" s="42"/>
      <c r="GP4" s="42"/>
      <c r="GQ4" s="42"/>
      <c r="GR4" s="42"/>
      <c r="GS4" s="42"/>
      <c r="GT4" s="42"/>
      <c r="GU4" s="42"/>
      <c r="GV4" s="42"/>
      <c r="GW4" s="42"/>
      <c r="GX4" s="42"/>
      <c r="GY4" s="42"/>
      <c r="GZ4" s="42"/>
      <c r="HA4" s="42"/>
      <c r="HB4" s="42"/>
      <c r="HC4" s="42"/>
      <c r="HD4" s="42"/>
      <c r="HE4" s="42"/>
      <c r="HF4" s="42"/>
      <c r="HG4" s="42"/>
      <c r="HH4" s="42"/>
      <c r="HI4" s="42"/>
      <c r="HJ4" s="42"/>
      <c r="HK4" s="42"/>
      <c r="HL4" s="42"/>
      <c r="HM4" s="42"/>
      <c r="HN4" s="42"/>
      <c r="HO4" s="42"/>
      <c r="HP4" s="42"/>
      <c r="HQ4" s="42"/>
      <c r="HR4" s="42"/>
      <c r="HS4" s="42"/>
      <c r="HT4" s="42"/>
      <c r="HU4" s="42"/>
      <c r="HV4" s="42"/>
      <c r="HW4" s="42"/>
      <c r="HX4" s="42"/>
      <c r="HY4" s="42"/>
      <c r="HZ4" s="42"/>
      <c r="IA4" s="42"/>
      <c r="IB4" s="42"/>
      <c r="IC4" s="42"/>
      <c r="ID4" s="42"/>
      <c r="IE4" s="42"/>
      <c r="IF4" s="42"/>
      <c r="IG4" s="42"/>
      <c r="IH4" s="42"/>
      <c r="II4" s="42"/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2"/>
      <c r="IU4" s="42"/>
      <c r="IV4" s="42"/>
    </row>
    <row r="5" spans="1:256" ht="24" customHeight="1">
      <c r="A5" s="43"/>
      <c r="B5" s="43"/>
      <c r="C5" s="165" t="s">
        <v>10</v>
      </c>
      <c r="D5" s="165"/>
      <c r="E5" s="166"/>
      <c r="F5" s="165"/>
      <c r="G5" s="166"/>
      <c r="H5" s="166"/>
      <c r="I5" s="167" t="s">
        <v>11</v>
      </c>
      <c r="J5" s="168" t="str">
        <f>'Data Record'!R1</f>
        <v>SPR15120023-1</v>
      </c>
      <c r="K5" s="169"/>
      <c r="L5" s="169"/>
      <c r="M5" s="168"/>
      <c r="N5" s="168"/>
      <c r="O5" s="168"/>
      <c r="P5" s="168"/>
      <c r="Q5" s="168"/>
      <c r="R5" s="169"/>
      <c r="S5" s="169"/>
      <c r="T5" s="169"/>
      <c r="U5" s="169"/>
      <c r="V5" s="169"/>
      <c r="W5" s="169"/>
      <c r="X5" s="42"/>
      <c r="AA5" s="170" t="s">
        <v>116</v>
      </c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/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  <c r="IH5" s="42"/>
      <c r="II5" s="42"/>
      <c r="IJ5" s="42"/>
      <c r="IK5" s="42"/>
      <c r="IL5" s="42"/>
      <c r="IM5" s="42"/>
      <c r="IN5" s="42"/>
      <c r="IO5" s="42"/>
      <c r="IP5" s="42"/>
      <c r="IQ5" s="42"/>
      <c r="IR5" s="42"/>
      <c r="IS5" s="42"/>
      <c r="IT5" s="42"/>
      <c r="IU5" s="42"/>
      <c r="IV5" s="42"/>
    </row>
    <row r="6" spans="1:256" ht="24" customHeight="1">
      <c r="A6" s="43"/>
      <c r="B6" s="43"/>
      <c r="C6" s="166"/>
      <c r="D6" s="166"/>
      <c r="E6" s="166"/>
      <c r="F6" s="165"/>
      <c r="G6" s="171"/>
      <c r="H6" s="171"/>
      <c r="I6" s="165"/>
      <c r="J6" s="168"/>
      <c r="K6" s="169"/>
      <c r="L6" s="169"/>
      <c r="M6" s="168"/>
      <c r="N6" s="168"/>
      <c r="O6" s="168"/>
      <c r="P6" s="168"/>
      <c r="Q6" s="168"/>
      <c r="R6" s="169"/>
      <c r="S6" s="169"/>
      <c r="T6" s="169"/>
      <c r="U6" s="169"/>
      <c r="V6" s="169"/>
      <c r="W6" s="169"/>
      <c r="X6" s="169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  <c r="HS6" s="42"/>
      <c r="HT6" s="42"/>
      <c r="HU6" s="42"/>
      <c r="HV6" s="42"/>
      <c r="HW6" s="42"/>
      <c r="HX6" s="42"/>
      <c r="HY6" s="42"/>
      <c r="HZ6" s="42"/>
      <c r="IA6" s="42"/>
      <c r="IB6" s="42"/>
      <c r="IC6" s="42"/>
      <c r="ID6" s="42"/>
      <c r="IE6" s="42"/>
      <c r="IF6" s="42"/>
      <c r="IG6" s="42"/>
      <c r="IH6" s="42"/>
      <c r="II6" s="42"/>
      <c r="IJ6" s="42"/>
      <c r="IK6" s="42"/>
      <c r="IL6" s="42"/>
      <c r="IM6" s="42"/>
      <c r="IN6" s="42"/>
      <c r="IO6" s="42"/>
      <c r="IP6" s="42"/>
      <c r="IQ6" s="42"/>
      <c r="IR6" s="42"/>
      <c r="IS6" s="42"/>
      <c r="IT6" s="42"/>
      <c r="IU6" s="42"/>
      <c r="IV6" s="42"/>
    </row>
    <row r="7" spans="1:256" ht="24" customHeight="1">
      <c r="A7" s="43"/>
      <c r="B7" s="43"/>
      <c r="C7" s="172" t="s">
        <v>12</v>
      </c>
      <c r="D7" s="172"/>
      <c r="E7" s="166"/>
      <c r="F7" s="166"/>
      <c r="G7" s="166"/>
      <c r="H7" s="166"/>
      <c r="I7" s="167" t="s">
        <v>11</v>
      </c>
      <c r="J7" s="173" t="str">
        <f>'Data Record'!G5</f>
        <v>LG</v>
      </c>
      <c r="K7" s="169"/>
      <c r="L7" s="169"/>
      <c r="M7" s="174"/>
      <c r="N7" s="174"/>
      <c r="O7" s="174"/>
      <c r="P7" s="174"/>
      <c r="Q7" s="174"/>
      <c r="R7" s="174"/>
      <c r="S7" s="174"/>
      <c r="T7" s="174"/>
      <c r="U7" s="174"/>
      <c r="V7" s="175"/>
      <c r="W7" s="175"/>
      <c r="X7" s="175"/>
      <c r="Y7" s="70"/>
      <c r="Z7" s="70"/>
      <c r="AA7" s="70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/>
      <c r="GK7" s="42"/>
      <c r="GL7" s="42"/>
      <c r="GM7" s="42"/>
      <c r="GN7" s="42"/>
      <c r="GO7" s="42"/>
      <c r="GP7" s="42"/>
      <c r="GQ7" s="42"/>
      <c r="GR7" s="42"/>
      <c r="GS7" s="42"/>
      <c r="GT7" s="42"/>
      <c r="GU7" s="42"/>
      <c r="GV7" s="42"/>
      <c r="GW7" s="42"/>
      <c r="GX7" s="42"/>
      <c r="GY7" s="42"/>
      <c r="GZ7" s="42"/>
      <c r="HA7" s="42"/>
      <c r="HB7" s="42"/>
      <c r="HC7" s="42"/>
      <c r="HD7" s="42"/>
      <c r="HE7" s="42"/>
      <c r="HF7" s="42"/>
      <c r="HG7" s="42"/>
      <c r="HH7" s="42"/>
      <c r="HI7" s="42"/>
      <c r="HJ7" s="42"/>
      <c r="HK7" s="42"/>
      <c r="HL7" s="42"/>
      <c r="HM7" s="42"/>
      <c r="HN7" s="42"/>
      <c r="HO7" s="42"/>
      <c r="HP7" s="42"/>
      <c r="HQ7" s="42"/>
      <c r="HR7" s="42"/>
      <c r="HS7" s="42"/>
      <c r="HT7" s="42"/>
      <c r="HU7" s="42"/>
      <c r="HV7" s="42"/>
      <c r="HW7" s="42"/>
      <c r="HX7" s="42"/>
      <c r="HY7" s="42"/>
      <c r="HZ7" s="42"/>
      <c r="IA7" s="42"/>
      <c r="IB7" s="42"/>
      <c r="IC7" s="42"/>
      <c r="ID7" s="42"/>
      <c r="IE7" s="42"/>
      <c r="IF7" s="42"/>
      <c r="IG7" s="42"/>
      <c r="IH7" s="42"/>
      <c r="II7" s="42"/>
      <c r="IJ7" s="42"/>
      <c r="IK7" s="42"/>
      <c r="IL7" s="42"/>
      <c r="IM7" s="42"/>
      <c r="IN7" s="42"/>
      <c r="IO7" s="42"/>
      <c r="IP7" s="42"/>
      <c r="IQ7" s="42"/>
      <c r="IR7" s="42"/>
      <c r="IS7" s="42"/>
      <c r="IT7" s="42"/>
      <c r="IU7" s="42"/>
      <c r="IV7" s="42"/>
    </row>
    <row r="8" spans="1:256" ht="24" customHeight="1">
      <c r="A8" s="43"/>
      <c r="B8" s="43"/>
      <c r="C8" s="166"/>
      <c r="D8" s="172"/>
      <c r="E8" s="172"/>
      <c r="F8" s="166"/>
      <c r="G8" s="166"/>
      <c r="H8" s="166"/>
      <c r="I8" s="167"/>
      <c r="J8" s="176"/>
      <c r="K8" s="169"/>
      <c r="L8" s="173"/>
      <c r="M8" s="177"/>
      <c r="N8" s="177"/>
      <c r="O8" s="174"/>
      <c r="P8" s="174"/>
      <c r="Q8" s="174"/>
      <c r="R8" s="174"/>
      <c r="S8" s="174"/>
      <c r="T8" s="174"/>
      <c r="U8" s="174"/>
      <c r="V8" s="174"/>
      <c r="W8" s="175"/>
      <c r="X8" s="175"/>
      <c r="Y8" s="61"/>
      <c r="Z8" s="61"/>
      <c r="AA8" s="61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  <c r="HV8" s="42"/>
      <c r="HW8" s="42"/>
      <c r="HX8" s="42"/>
      <c r="HY8" s="42"/>
      <c r="HZ8" s="42"/>
      <c r="IA8" s="42"/>
      <c r="IB8" s="42"/>
      <c r="IC8" s="42"/>
      <c r="ID8" s="42"/>
      <c r="IE8" s="42"/>
      <c r="IF8" s="42"/>
      <c r="IG8" s="42"/>
      <c r="IH8" s="42"/>
      <c r="II8" s="42"/>
      <c r="IJ8" s="42"/>
      <c r="IK8" s="42"/>
      <c r="IL8" s="42"/>
      <c r="IM8" s="42"/>
      <c r="IN8" s="42"/>
      <c r="IO8" s="42"/>
      <c r="IP8" s="42"/>
      <c r="IQ8" s="42"/>
      <c r="IR8" s="42"/>
      <c r="IS8" s="42"/>
      <c r="IT8" s="42"/>
      <c r="IU8" s="42"/>
      <c r="IV8" s="42"/>
    </row>
    <row r="9" spans="1:256" ht="24" customHeight="1">
      <c r="A9" s="43"/>
      <c r="B9" s="43"/>
      <c r="C9" s="178"/>
      <c r="D9" s="179"/>
      <c r="E9" s="179"/>
      <c r="F9" s="178"/>
      <c r="G9" s="178"/>
      <c r="H9" s="178"/>
      <c r="I9" s="178"/>
      <c r="J9" s="75"/>
      <c r="K9" s="42"/>
      <c r="L9" s="75"/>
      <c r="M9" s="180"/>
      <c r="N9" s="180"/>
      <c r="O9" s="59"/>
      <c r="P9" s="59"/>
      <c r="Q9" s="59"/>
      <c r="R9" s="59"/>
      <c r="S9" s="59"/>
      <c r="T9" s="59"/>
      <c r="U9" s="59"/>
      <c r="V9" s="59"/>
      <c r="W9" s="60"/>
      <c r="X9" s="61"/>
      <c r="Y9" s="61"/>
      <c r="Z9" s="61"/>
      <c r="AA9" s="61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/>
      <c r="GZ9" s="42"/>
      <c r="HA9" s="42"/>
      <c r="HB9" s="42"/>
      <c r="HC9" s="42"/>
      <c r="HD9" s="42"/>
      <c r="HE9" s="42"/>
      <c r="HF9" s="42"/>
      <c r="HG9" s="42"/>
      <c r="HH9" s="42"/>
      <c r="HI9" s="42"/>
      <c r="HJ9" s="42"/>
      <c r="HK9" s="42"/>
      <c r="HL9" s="42"/>
      <c r="HM9" s="42"/>
      <c r="HN9" s="42"/>
      <c r="HO9" s="42"/>
      <c r="HP9" s="42"/>
      <c r="HQ9" s="42"/>
      <c r="HR9" s="42"/>
      <c r="HS9" s="42"/>
      <c r="HT9" s="42"/>
      <c r="HU9" s="42"/>
      <c r="HV9" s="42"/>
      <c r="HW9" s="42"/>
      <c r="HX9" s="42"/>
      <c r="HY9" s="42"/>
      <c r="HZ9" s="42"/>
      <c r="IA9" s="42"/>
      <c r="IB9" s="42"/>
      <c r="IC9" s="42"/>
      <c r="ID9" s="42"/>
      <c r="IE9" s="42"/>
      <c r="IF9" s="42"/>
      <c r="IG9" s="42"/>
      <c r="IH9" s="42"/>
      <c r="II9" s="42"/>
      <c r="IJ9" s="42"/>
      <c r="IK9" s="42"/>
      <c r="IL9" s="42"/>
      <c r="IM9" s="42"/>
      <c r="IN9" s="42"/>
      <c r="IO9" s="42"/>
      <c r="IP9" s="42"/>
      <c r="IQ9" s="42"/>
      <c r="IR9" s="42"/>
      <c r="IS9" s="42"/>
      <c r="IT9" s="42"/>
      <c r="IU9" s="42"/>
      <c r="IV9" s="42"/>
    </row>
    <row r="10" spans="1:256" ht="15" customHeight="1">
      <c r="A10" s="62"/>
      <c r="B10" s="62"/>
      <c r="C10" s="181"/>
      <c r="D10" s="181"/>
      <c r="E10" s="181"/>
      <c r="F10" s="181"/>
      <c r="G10" s="181"/>
      <c r="H10" s="182"/>
      <c r="I10" s="181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183"/>
      <c r="V10" s="183"/>
      <c r="W10" s="68"/>
      <c r="X10" s="184"/>
      <c r="Y10" s="185"/>
      <c r="Z10" s="185"/>
      <c r="AA10" s="185"/>
      <c r="AB10" s="186"/>
      <c r="AC10" s="186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70"/>
      <c r="DN10" s="70"/>
      <c r="DO10" s="70"/>
      <c r="DP10" s="70"/>
      <c r="DQ10" s="70"/>
      <c r="DR10" s="70"/>
      <c r="DS10" s="70"/>
      <c r="DT10" s="70"/>
      <c r="DU10" s="70"/>
      <c r="DV10" s="70"/>
      <c r="DW10" s="70"/>
      <c r="DX10" s="70"/>
      <c r="DY10" s="70"/>
      <c r="DZ10" s="70"/>
      <c r="EA10" s="70"/>
      <c r="EB10" s="70"/>
      <c r="EC10" s="70"/>
      <c r="ED10" s="70"/>
      <c r="EE10" s="70"/>
      <c r="EF10" s="70"/>
      <c r="EG10" s="70"/>
      <c r="EH10" s="70"/>
      <c r="EI10" s="70"/>
      <c r="EJ10" s="70"/>
      <c r="EK10" s="70"/>
      <c r="EL10" s="70"/>
      <c r="EM10" s="70"/>
      <c r="EN10" s="70"/>
      <c r="EO10" s="70"/>
      <c r="EP10" s="70"/>
      <c r="EQ10" s="70"/>
      <c r="ER10" s="70"/>
      <c r="ES10" s="70"/>
      <c r="ET10" s="70"/>
      <c r="EU10" s="70"/>
      <c r="EV10" s="70"/>
      <c r="EW10" s="70"/>
      <c r="EX10" s="70"/>
      <c r="EY10" s="70"/>
      <c r="EZ10" s="70"/>
      <c r="FA10" s="70"/>
      <c r="FB10" s="70"/>
      <c r="FC10" s="70"/>
      <c r="FD10" s="70"/>
      <c r="FE10" s="70"/>
      <c r="FF10" s="70"/>
      <c r="FG10" s="70"/>
      <c r="FH10" s="70"/>
      <c r="FI10" s="70"/>
      <c r="FJ10" s="70"/>
      <c r="FK10" s="70"/>
      <c r="FL10" s="70"/>
      <c r="FM10" s="70"/>
      <c r="FN10" s="70"/>
      <c r="FO10" s="70"/>
      <c r="FP10" s="70"/>
      <c r="FQ10" s="70"/>
      <c r="FR10" s="70"/>
      <c r="FS10" s="70"/>
      <c r="FT10" s="70"/>
      <c r="FU10" s="70"/>
      <c r="FV10" s="70"/>
      <c r="FW10" s="70"/>
      <c r="FX10" s="70"/>
      <c r="FY10" s="70"/>
      <c r="FZ10" s="70"/>
      <c r="GA10" s="70"/>
      <c r="GB10" s="70"/>
      <c r="GC10" s="70"/>
      <c r="GD10" s="70"/>
      <c r="GE10" s="70"/>
      <c r="GF10" s="70"/>
      <c r="GG10" s="70"/>
      <c r="GH10" s="70"/>
      <c r="GI10" s="70"/>
      <c r="GJ10" s="70"/>
      <c r="GK10" s="70"/>
      <c r="GL10" s="70"/>
      <c r="GM10" s="70"/>
      <c r="GN10" s="70"/>
      <c r="GO10" s="70"/>
      <c r="GP10" s="70"/>
      <c r="GQ10" s="70"/>
      <c r="GR10" s="70"/>
      <c r="GS10" s="70"/>
      <c r="GT10" s="70"/>
      <c r="GU10" s="70"/>
      <c r="GV10" s="70"/>
      <c r="GW10" s="70"/>
      <c r="GX10" s="70"/>
      <c r="GY10" s="70"/>
      <c r="GZ10" s="70"/>
      <c r="HA10" s="70"/>
      <c r="HB10" s="70"/>
      <c r="HC10" s="70"/>
      <c r="HD10" s="70"/>
      <c r="HE10" s="70"/>
      <c r="HF10" s="70"/>
      <c r="HG10" s="70"/>
      <c r="HH10" s="70"/>
      <c r="HI10" s="70"/>
      <c r="HJ10" s="70"/>
      <c r="HK10" s="70"/>
      <c r="HL10" s="70"/>
      <c r="HM10" s="70"/>
      <c r="HN10" s="70"/>
      <c r="HO10" s="70"/>
      <c r="HP10" s="70"/>
      <c r="HQ10" s="70"/>
      <c r="HR10" s="70"/>
      <c r="HS10" s="70"/>
      <c r="HT10" s="70"/>
      <c r="HU10" s="70"/>
      <c r="HV10" s="70"/>
      <c r="HW10" s="70"/>
      <c r="HX10" s="70"/>
      <c r="HY10" s="70"/>
      <c r="HZ10" s="70"/>
      <c r="IA10" s="70"/>
      <c r="IB10" s="70"/>
      <c r="IC10" s="70"/>
      <c r="ID10" s="70"/>
      <c r="IE10" s="70"/>
      <c r="IF10" s="70"/>
      <c r="IG10" s="70"/>
      <c r="IH10" s="70"/>
      <c r="II10" s="70"/>
      <c r="IJ10" s="70"/>
      <c r="IK10" s="70"/>
      <c r="IL10" s="70"/>
      <c r="IM10" s="70"/>
      <c r="IN10" s="70"/>
      <c r="IO10" s="70"/>
      <c r="IP10" s="70"/>
      <c r="IQ10" s="70"/>
      <c r="IR10" s="70"/>
      <c r="IS10" s="70"/>
      <c r="IT10" s="70"/>
      <c r="IU10" s="70"/>
      <c r="IV10" s="70"/>
    </row>
    <row r="11" spans="1:256" ht="15" customHeight="1">
      <c r="A11" s="43"/>
      <c r="B11" s="43"/>
      <c r="C11" s="179"/>
      <c r="D11" s="179"/>
      <c r="E11" s="179"/>
      <c r="F11" s="179"/>
      <c r="G11" s="179"/>
      <c r="H11" s="187"/>
      <c r="I11" s="188"/>
      <c r="J11" s="60"/>
      <c r="K11" s="180"/>
      <c r="L11" s="59"/>
      <c r="M11" s="59"/>
      <c r="N11" s="59"/>
      <c r="O11" s="59"/>
      <c r="P11" s="59"/>
      <c r="Q11" s="59"/>
      <c r="R11" s="59"/>
      <c r="S11" s="59"/>
      <c r="T11" s="59"/>
      <c r="U11" s="60"/>
      <c r="V11" s="60"/>
      <c r="W11" s="48"/>
      <c r="X11" s="42"/>
      <c r="Y11" s="189"/>
      <c r="Z11" s="189"/>
      <c r="AA11" s="189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/>
      <c r="GS11" s="42"/>
      <c r="GT11" s="42"/>
      <c r="GU11" s="42"/>
      <c r="GV11" s="42"/>
      <c r="GW11" s="42"/>
      <c r="GX11" s="42"/>
      <c r="GY11" s="42"/>
      <c r="GZ11" s="42"/>
      <c r="HA11" s="42"/>
      <c r="HB11" s="42"/>
      <c r="HC11" s="42"/>
      <c r="HD11" s="42"/>
      <c r="HE11" s="42"/>
      <c r="HF11" s="42"/>
      <c r="HG11" s="42"/>
      <c r="HH11" s="42"/>
      <c r="HI11" s="42"/>
      <c r="HJ11" s="42"/>
      <c r="HK11" s="42"/>
      <c r="HL11" s="42"/>
      <c r="HM11" s="42"/>
      <c r="HN11" s="42"/>
      <c r="HO11" s="42"/>
      <c r="HP11" s="42"/>
      <c r="HQ11" s="42"/>
      <c r="HR11" s="42"/>
      <c r="HS11" s="42"/>
      <c r="HT11" s="42"/>
      <c r="HU11" s="42"/>
      <c r="HV11" s="42"/>
      <c r="HW11" s="42"/>
      <c r="HX11" s="42"/>
      <c r="HY11" s="42"/>
      <c r="HZ11" s="42"/>
      <c r="IA11" s="42"/>
      <c r="IB11" s="42"/>
      <c r="IC11" s="42"/>
      <c r="ID11" s="42"/>
      <c r="IE11" s="42"/>
      <c r="IF11" s="42"/>
      <c r="IG11" s="42"/>
      <c r="IH11" s="42"/>
      <c r="II11" s="42"/>
      <c r="IJ11" s="42"/>
      <c r="IK11" s="42"/>
      <c r="IL11" s="42"/>
      <c r="IM11" s="42"/>
      <c r="IN11" s="42"/>
      <c r="IO11" s="42"/>
      <c r="IP11" s="42"/>
      <c r="IQ11" s="42"/>
      <c r="IR11" s="42"/>
      <c r="IS11" s="42"/>
      <c r="IT11" s="42"/>
      <c r="IU11" s="42"/>
      <c r="IV11" s="42"/>
    </row>
    <row r="12" spans="1:256" ht="24" customHeight="1">
      <c r="A12" s="43"/>
      <c r="B12" s="43"/>
      <c r="C12" s="172" t="s">
        <v>13</v>
      </c>
      <c r="D12" s="179"/>
      <c r="E12" s="179"/>
      <c r="F12" s="179"/>
      <c r="G12" s="178"/>
      <c r="H12" s="178"/>
      <c r="I12" s="187" t="s">
        <v>11</v>
      </c>
      <c r="J12" s="173" t="str">
        <f>'Data Record'!G6</f>
        <v>Setting Rod</v>
      </c>
      <c r="K12" s="169"/>
      <c r="L12" s="173"/>
      <c r="M12" s="49"/>
      <c r="N12" s="49"/>
      <c r="O12" s="42"/>
      <c r="P12" s="49"/>
      <c r="Q12" s="75"/>
      <c r="R12" s="75"/>
      <c r="S12" s="75"/>
      <c r="T12" s="75"/>
      <c r="U12" s="75"/>
      <c r="V12" s="75"/>
      <c r="W12" s="75"/>
      <c r="X12" s="77"/>
      <c r="Y12" s="77"/>
      <c r="Z12" s="77"/>
      <c r="AA12" s="77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  <c r="IH12" s="42"/>
      <c r="II12" s="42"/>
      <c r="IJ12" s="42"/>
      <c r="IK12" s="42"/>
      <c r="IL12" s="42"/>
      <c r="IM12" s="42"/>
      <c r="IN12" s="42"/>
      <c r="IO12" s="42"/>
      <c r="IP12" s="42"/>
      <c r="IQ12" s="42"/>
      <c r="IR12" s="42"/>
      <c r="IS12" s="42"/>
      <c r="IT12" s="42"/>
      <c r="IU12" s="42"/>
      <c r="IV12" s="42"/>
    </row>
    <row r="13" spans="1:256" ht="24" customHeight="1">
      <c r="A13" s="43"/>
      <c r="B13" s="43"/>
      <c r="C13" s="190" t="s">
        <v>14</v>
      </c>
      <c r="D13" s="179"/>
      <c r="E13" s="179"/>
      <c r="F13" s="179"/>
      <c r="G13" s="178"/>
      <c r="H13" s="178"/>
      <c r="I13" s="187" t="s">
        <v>11</v>
      </c>
      <c r="J13" s="260" t="str">
        <f>'Data Record'!R6</f>
        <v>Mittutoyo</v>
      </c>
      <c r="K13" s="260"/>
      <c r="L13" s="260"/>
      <c r="M13" s="260"/>
      <c r="N13" s="260"/>
      <c r="O13" s="42"/>
      <c r="P13" s="49"/>
      <c r="Q13" s="75"/>
      <c r="R13" s="75"/>
      <c r="S13" s="49"/>
      <c r="T13" s="49"/>
      <c r="U13" s="49"/>
      <c r="V13" s="49"/>
      <c r="W13" s="49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B13" s="42"/>
      <c r="GC13" s="42"/>
      <c r="GD13" s="42"/>
      <c r="GE13" s="42"/>
      <c r="GF13" s="42"/>
      <c r="GG13" s="42"/>
      <c r="GH13" s="42"/>
      <c r="GI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42"/>
      <c r="HH13" s="42"/>
      <c r="HI13" s="42"/>
      <c r="HJ13" s="42"/>
      <c r="HK13" s="42"/>
      <c r="HL13" s="42"/>
      <c r="HM13" s="42"/>
      <c r="HN13" s="42"/>
      <c r="HO13" s="42"/>
      <c r="HP13" s="42"/>
      <c r="HQ13" s="42"/>
      <c r="HR13" s="42"/>
      <c r="HS13" s="42"/>
      <c r="HT13" s="42"/>
      <c r="HU13" s="42"/>
      <c r="HV13" s="42"/>
      <c r="HW13" s="42"/>
      <c r="HX13" s="42"/>
      <c r="HY13" s="42"/>
      <c r="HZ13" s="42"/>
      <c r="IA13" s="42"/>
      <c r="IB13" s="42"/>
      <c r="IC13" s="42"/>
      <c r="ID13" s="42"/>
      <c r="IE13" s="42"/>
      <c r="IF13" s="42"/>
      <c r="IG13" s="42"/>
      <c r="IH13" s="42"/>
      <c r="II13" s="42"/>
      <c r="IJ13" s="42"/>
      <c r="IK13" s="42"/>
      <c r="IL13" s="42"/>
      <c r="IM13" s="42"/>
      <c r="IN13" s="42"/>
      <c r="IO13" s="42"/>
      <c r="IP13" s="42"/>
      <c r="IQ13" s="42"/>
      <c r="IR13" s="42"/>
      <c r="IS13" s="42"/>
      <c r="IT13" s="42"/>
      <c r="IU13" s="42"/>
      <c r="IV13" s="42"/>
    </row>
    <row r="14" spans="1:256" ht="24" customHeight="1">
      <c r="A14" s="43"/>
      <c r="B14" s="43"/>
      <c r="C14" s="172" t="s">
        <v>15</v>
      </c>
      <c r="D14" s="179"/>
      <c r="E14" s="179"/>
      <c r="F14" s="179"/>
      <c r="G14" s="178"/>
      <c r="H14" s="178"/>
      <c r="I14" s="187" t="s">
        <v>11</v>
      </c>
      <c r="J14" s="261">
        <f>'Data Record'!Z6</f>
        <v>123</v>
      </c>
      <c r="K14" s="261"/>
      <c r="L14" s="261"/>
      <c r="M14" s="261"/>
      <c r="N14" s="261"/>
      <c r="O14" s="42"/>
      <c r="P14" s="49"/>
      <c r="Q14" s="75"/>
      <c r="R14" s="75"/>
      <c r="S14" s="75"/>
      <c r="T14" s="75"/>
      <c r="U14" s="75"/>
      <c r="V14" s="179"/>
      <c r="W14" s="49"/>
      <c r="X14" s="77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  <c r="GI14" s="42"/>
      <c r="GJ14" s="42"/>
      <c r="GK14" s="42"/>
      <c r="GL14" s="42"/>
      <c r="GM14" s="42"/>
      <c r="GN14" s="42"/>
      <c r="GO14" s="42"/>
      <c r="GP14" s="42"/>
      <c r="GQ14" s="42"/>
      <c r="GR14" s="42"/>
      <c r="GS14" s="42"/>
      <c r="GT14" s="42"/>
      <c r="GU14" s="42"/>
      <c r="GV14" s="42"/>
      <c r="GW14" s="42"/>
      <c r="GX14" s="42"/>
      <c r="GY14" s="42"/>
      <c r="GZ14" s="42"/>
      <c r="HA14" s="42"/>
      <c r="HB14" s="42"/>
      <c r="HC14" s="42"/>
      <c r="HD14" s="42"/>
      <c r="HE14" s="42"/>
      <c r="HF14" s="42"/>
      <c r="HG14" s="42"/>
      <c r="HH14" s="42"/>
      <c r="HI14" s="42"/>
      <c r="HJ14" s="42"/>
      <c r="HK14" s="42"/>
      <c r="HL14" s="42"/>
      <c r="HM14" s="42"/>
      <c r="HN14" s="42"/>
      <c r="HO14" s="42"/>
      <c r="HP14" s="42"/>
      <c r="HQ14" s="42"/>
      <c r="HR14" s="42"/>
      <c r="HS14" s="42"/>
      <c r="HT14" s="42"/>
      <c r="HU14" s="42"/>
      <c r="HV14" s="42"/>
      <c r="HW14" s="42"/>
      <c r="HX14" s="42"/>
      <c r="HY14" s="42"/>
      <c r="HZ14" s="42"/>
      <c r="IA14" s="42"/>
      <c r="IB14" s="42"/>
      <c r="IC14" s="42"/>
      <c r="ID14" s="42"/>
      <c r="IE14" s="42"/>
      <c r="IF14" s="42"/>
      <c r="IG14" s="42"/>
      <c r="IH14" s="42"/>
      <c r="II14" s="42"/>
      <c r="IJ14" s="42"/>
      <c r="IK14" s="42"/>
      <c r="IL14" s="42"/>
      <c r="IM14" s="42"/>
      <c r="IN14" s="42"/>
      <c r="IO14" s="42"/>
      <c r="IP14" s="42"/>
      <c r="IQ14" s="42"/>
      <c r="IR14" s="42"/>
      <c r="IS14" s="42"/>
      <c r="IT14" s="42"/>
      <c r="IU14" s="42"/>
      <c r="IV14" s="42"/>
    </row>
    <row r="15" spans="1:256" ht="24" customHeight="1">
      <c r="A15" s="43"/>
      <c r="B15" s="43"/>
      <c r="C15" s="172" t="s">
        <v>16</v>
      </c>
      <c r="D15" s="179"/>
      <c r="E15" s="179"/>
      <c r="F15" s="179"/>
      <c r="G15" s="178"/>
      <c r="H15" s="178"/>
      <c r="I15" s="187" t="s">
        <v>11</v>
      </c>
      <c r="J15" s="262" t="str">
        <f>'Data Record'!E7</f>
        <v>sdfdthj</v>
      </c>
      <c r="K15" s="262"/>
      <c r="L15" s="262"/>
      <c r="M15" s="262"/>
      <c r="N15" s="262"/>
      <c r="O15" s="42"/>
      <c r="P15" s="49"/>
      <c r="Q15" s="49"/>
      <c r="R15" s="75"/>
      <c r="S15" s="49"/>
      <c r="T15" s="49"/>
      <c r="U15" s="49"/>
      <c r="V15" s="49"/>
      <c r="W15" s="49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  <c r="IH15" s="42"/>
      <c r="II15" s="42"/>
      <c r="IJ15" s="42"/>
      <c r="IK15" s="42"/>
      <c r="IL15" s="42"/>
      <c r="IM15" s="42"/>
      <c r="IN15" s="42"/>
      <c r="IO15" s="42"/>
      <c r="IP15" s="42"/>
      <c r="IQ15" s="42"/>
      <c r="IR15" s="42"/>
      <c r="IS15" s="42"/>
      <c r="IT15" s="42"/>
      <c r="IU15" s="42"/>
      <c r="IV15" s="42"/>
    </row>
    <row r="16" spans="1:256" ht="24" customHeight="1">
      <c r="A16" s="43"/>
      <c r="B16" s="43"/>
      <c r="C16" s="172" t="s">
        <v>17</v>
      </c>
      <c r="D16" s="179"/>
      <c r="E16" s="179"/>
      <c r="F16" s="179"/>
      <c r="G16" s="178"/>
      <c r="H16" s="178"/>
      <c r="I16" s="187" t="s">
        <v>11</v>
      </c>
      <c r="J16" s="263">
        <f>'Data Record'!M7</f>
        <v>123</v>
      </c>
      <c r="K16" s="263"/>
      <c r="L16" s="263"/>
      <c r="M16" s="263"/>
      <c r="N16" s="263"/>
      <c r="O16" s="42"/>
      <c r="P16" s="49"/>
      <c r="Q16" s="49"/>
      <c r="R16" s="75"/>
      <c r="S16" s="75"/>
      <c r="T16" s="75"/>
      <c r="U16" s="75"/>
      <c r="V16" s="80"/>
      <c r="W16" s="49"/>
      <c r="X16" s="77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/>
      <c r="GL16" s="42"/>
      <c r="GM16" s="42"/>
      <c r="GN16" s="42"/>
      <c r="GO16" s="42"/>
      <c r="GP16" s="42"/>
      <c r="GQ16" s="42"/>
      <c r="GR16" s="42"/>
      <c r="GS16" s="42"/>
      <c r="GT16" s="42"/>
      <c r="GU16" s="42"/>
      <c r="GV16" s="42"/>
      <c r="GW16" s="42"/>
      <c r="GX16" s="42"/>
      <c r="GY16" s="42"/>
      <c r="GZ16" s="42"/>
      <c r="HA16" s="42"/>
      <c r="HB16" s="42"/>
      <c r="HC16" s="42"/>
      <c r="HD16" s="42"/>
      <c r="HE16" s="42"/>
      <c r="HF16" s="42"/>
      <c r="HG16" s="42"/>
      <c r="HH16" s="42"/>
      <c r="HI16" s="42"/>
      <c r="HJ16" s="42"/>
      <c r="HK16" s="42"/>
      <c r="HL16" s="42"/>
      <c r="HM16" s="42"/>
      <c r="HN16" s="42"/>
      <c r="HO16" s="42"/>
      <c r="HP16" s="42"/>
      <c r="HQ16" s="42"/>
      <c r="HR16" s="42"/>
      <c r="HS16" s="42"/>
      <c r="HT16" s="42"/>
      <c r="HU16" s="42"/>
      <c r="HV16" s="42"/>
      <c r="HW16" s="42"/>
      <c r="HX16" s="42"/>
      <c r="HY16" s="42"/>
      <c r="HZ16" s="42"/>
      <c r="IA16" s="42"/>
      <c r="IB16" s="42"/>
      <c r="IC16" s="42"/>
      <c r="ID16" s="42"/>
      <c r="IE16" s="42"/>
      <c r="IF16" s="42"/>
      <c r="IG16" s="42"/>
      <c r="IH16" s="42"/>
      <c r="II16" s="42"/>
      <c r="IJ16" s="42"/>
      <c r="IK16" s="42"/>
      <c r="IL16" s="42"/>
      <c r="IM16" s="42"/>
      <c r="IN16" s="42"/>
      <c r="IO16" s="42"/>
      <c r="IP16" s="42"/>
      <c r="IQ16" s="42"/>
      <c r="IR16" s="42"/>
      <c r="IS16" s="42"/>
      <c r="IT16" s="42"/>
      <c r="IU16" s="42"/>
      <c r="IV16" s="42"/>
    </row>
    <row r="17" spans="1:256" ht="18.75" customHeight="1">
      <c r="A17" s="43"/>
      <c r="B17" s="43"/>
      <c r="C17" s="179"/>
      <c r="D17" s="179"/>
      <c r="E17" s="179"/>
      <c r="F17" s="179"/>
      <c r="G17" s="178"/>
      <c r="H17" s="178"/>
      <c r="I17" s="80"/>
      <c r="J17" s="191"/>
      <c r="K17" s="49"/>
      <c r="L17" s="49"/>
      <c r="M17" s="75"/>
      <c r="N17" s="75"/>
      <c r="O17" s="42"/>
      <c r="P17" s="49"/>
      <c r="Q17" s="75"/>
      <c r="R17" s="75"/>
      <c r="S17" s="75"/>
      <c r="T17" s="80"/>
      <c r="U17" s="49"/>
      <c r="V17" s="75"/>
      <c r="W17" s="49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/>
      <c r="FS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  <c r="GE17" s="42"/>
      <c r="GF17" s="42"/>
      <c r="GG17" s="42"/>
      <c r="GH17" s="42"/>
      <c r="GI17" s="42"/>
      <c r="GJ17" s="42"/>
      <c r="GK17" s="42"/>
      <c r="GL17" s="42"/>
      <c r="GM17" s="42"/>
      <c r="GN17" s="42"/>
      <c r="GO17" s="42"/>
      <c r="GP17" s="42"/>
      <c r="GQ17" s="42"/>
      <c r="GR17" s="42"/>
      <c r="GS17" s="42"/>
      <c r="GT17" s="42"/>
      <c r="GU17" s="42"/>
      <c r="GV17" s="42"/>
      <c r="GW17" s="42"/>
      <c r="GX17" s="42"/>
      <c r="GY17" s="42"/>
      <c r="GZ17" s="42"/>
      <c r="HA17" s="42"/>
      <c r="HB17" s="42"/>
      <c r="HC17" s="42"/>
      <c r="HD17" s="42"/>
      <c r="HE17" s="42"/>
      <c r="HF17" s="42"/>
      <c r="HG17" s="42"/>
      <c r="HH17" s="42"/>
      <c r="HI17" s="42"/>
      <c r="HJ17" s="42"/>
      <c r="HK17" s="42"/>
      <c r="HL17" s="42"/>
      <c r="HM17" s="42"/>
      <c r="HN17" s="42"/>
      <c r="HO17" s="42"/>
      <c r="HP17" s="42"/>
      <c r="HQ17" s="42"/>
      <c r="HR17" s="42"/>
      <c r="HS17" s="42"/>
      <c r="HT17" s="42"/>
      <c r="HU17" s="42"/>
      <c r="HV17" s="42"/>
      <c r="HW17" s="42"/>
      <c r="HX17" s="42"/>
      <c r="HY17" s="42"/>
      <c r="HZ17" s="42"/>
      <c r="IA17" s="42"/>
      <c r="IB17" s="42"/>
      <c r="IC17" s="42"/>
      <c r="ID17" s="42"/>
      <c r="IE17" s="42"/>
      <c r="IF17" s="42"/>
      <c r="IG17" s="42"/>
      <c r="IH17" s="42"/>
      <c r="II17" s="42"/>
      <c r="IJ17" s="42"/>
      <c r="IK17" s="42"/>
      <c r="IL17" s="42"/>
      <c r="IM17" s="42"/>
      <c r="IN17" s="42"/>
      <c r="IO17" s="42"/>
      <c r="IP17" s="42"/>
      <c r="IQ17" s="42"/>
      <c r="IR17" s="42"/>
      <c r="IS17" s="42"/>
      <c r="IT17" s="42"/>
      <c r="IU17" s="42"/>
      <c r="IV17" s="42"/>
    </row>
    <row r="18" spans="1:256" ht="24" customHeight="1">
      <c r="A18" s="43"/>
      <c r="B18" s="43"/>
      <c r="C18" s="172" t="s">
        <v>21</v>
      </c>
      <c r="D18" s="172"/>
      <c r="E18" s="179"/>
      <c r="F18" s="179"/>
      <c r="G18" s="179"/>
      <c r="H18" s="179"/>
      <c r="I18" s="98"/>
      <c r="J18" s="75"/>
      <c r="K18" s="75"/>
      <c r="L18" s="178"/>
      <c r="M18" s="192"/>
      <c r="N18" s="192"/>
      <c r="O18" s="42"/>
      <c r="P18" s="42"/>
      <c r="Q18" s="42"/>
      <c r="R18" s="42"/>
      <c r="S18" s="42"/>
      <c r="T18" s="42"/>
      <c r="U18" s="42"/>
      <c r="V18" s="42"/>
      <c r="W18" s="49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  <c r="IH18" s="42"/>
      <c r="II18" s="42"/>
      <c r="IJ18" s="42"/>
      <c r="IK18" s="42"/>
      <c r="IL18" s="42"/>
      <c r="IM18" s="42"/>
      <c r="IN18" s="42"/>
      <c r="IO18" s="42"/>
      <c r="IP18" s="42"/>
      <c r="IQ18" s="42"/>
      <c r="IR18" s="42"/>
      <c r="IS18" s="42"/>
      <c r="IT18" s="42"/>
      <c r="IU18" s="42"/>
      <c r="IV18" s="42"/>
    </row>
    <row r="19" spans="1:256" ht="24" customHeight="1">
      <c r="A19" s="43"/>
      <c r="B19" s="43"/>
      <c r="C19" s="172" t="s">
        <v>22</v>
      </c>
      <c r="D19" s="172"/>
      <c r="E19" s="179"/>
      <c r="F19" s="179"/>
      <c r="G19" s="178"/>
      <c r="H19" s="178"/>
      <c r="J19" s="193" t="s">
        <v>11</v>
      </c>
      <c r="K19" s="194" t="s">
        <v>117</v>
      </c>
      <c r="L19" s="169"/>
      <c r="M19" s="192"/>
      <c r="N19" s="42"/>
      <c r="P19" s="42"/>
      <c r="Q19" s="178"/>
      <c r="R19" s="190" t="s">
        <v>18</v>
      </c>
      <c r="S19" s="178"/>
      <c r="T19" s="42"/>
      <c r="U19" s="42"/>
      <c r="Z19" s="187" t="s">
        <v>11</v>
      </c>
      <c r="AA19" s="264">
        <f>'[1]Data Record'!O2</f>
        <v>42495</v>
      </c>
      <c r="AB19" s="264"/>
      <c r="AC19" s="264"/>
      <c r="AD19" s="264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  <c r="GI19" s="42"/>
      <c r="GJ19" s="42"/>
      <c r="GK19" s="42"/>
      <c r="GL19" s="42"/>
      <c r="GM19" s="42"/>
      <c r="GN19" s="42"/>
      <c r="GO19" s="42"/>
      <c r="GP19" s="42"/>
      <c r="GQ19" s="42"/>
      <c r="GR19" s="42"/>
      <c r="GS19" s="42"/>
      <c r="GT19" s="42"/>
      <c r="GU19" s="42"/>
      <c r="GV19" s="42"/>
      <c r="GW19" s="42"/>
      <c r="GX19" s="42"/>
      <c r="GY19" s="42"/>
      <c r="GZ19" s="42"/>
      <c r="HA19" s="42"/>
      <c r="HB19" s="42"/>
      <c r="HC19" s="42"/>
      <c r="HD19" s="42"/>
      <c r="HE19" s="42"/>
      <c r="HF19" s="42"/>
      <c r="HG19" s="42"/>
      <c r="HH19" s="42"/>
      <c r="HI19" s="42"/>
      <c r="HJ19" s="42"/>
      <c r="HK19" s="42"/>
      <c r="HL19" s="42"/>
      <c r="HM19" s="42"/>
      <c r="HN19" s="42"/>
      <c r="HO19" s="42"/>
      <c r="HP19" s="42"/>
      <c r="HQ19" s="42"/>
      <c r="HR19" s="42"/>
      <c r="HS19" s="42"/>
      <c r="HT19" s="42"/>
      <c r="HU19" s="42"/>
      <c r="HV19" s="42"/>
      <c r="HW19" s="42"/>
      <c r="HX19" s="42"/>
      <c r="HY19" s="42"/>
      <c r="HZ19" s="42"/>
      <c r="IA19" s="42"/>
      <c r="IB19" s="42"/>
      <c r="IC19" s="42"/>
      <c r="ID19" s="42"/>
      <c r="IE19" s="42"/>
      <c r="IF19" s="42"/>
      <c r="IG19" s="42"/>
      <c r="IH19" s="42"/>
      <c r="II19" s="42"/>
      <c r="IJ19" s="42"/>
      <c r="IK19" s="42"/>
      <c r="IL19" s="42"/>
      <c r="IM19" s="42"/>
      <c r="IN19" s="42"/>
      <c r="IO19" s="42"/>
      <c r="IP19" s="42"/>
      <c r="IQ19" s="42"/>
      <c r="IR19" s="42"/>
      <c r="IS19" s="42"/>
      <c r="IT19" s="42"/>
      <c r="IU19" s="42"/>
      <c r="IV19" s="42"/>
    </row>
    <row r="20" spans="1:256" ht="24" customHeight="1">
      <c r="A20" s="43"/>
      <c r="B20" s="43"/>
      <c r="C20" s="172" t="s">
        <v>23</v>
      </c>
      <c r="D20" s="165"/>
      <c r="E20" s="195"/>
      <c r="F20" s="195"/>
      <c r="G20" s="178"/>
      <c r="H20" s="178"/>
      <c r="J20" s="196" t="s">
        <v>11</v>
      </c>
      <c r="K20" s="197" t="s">
        <v>118</v>
      </c>
      <c r="L20" s="169"/>
      <c r="M20" s="198"/>
      <c r="N20" s="42"/>
      <c r="P20" s="42"/>
      <c r="Q20" s="178"/>
      <c r="R20" s="190" t="s">
        <v>19</v>
      </c>
      <c r="S20" s="178"/>
      <c r="T20" s="42"/>
      <c r="U20" s="42"/>
      <c r="Z20" s="187" t="s">
        <v>11</v>
      </c>
      <c r="AA20" s="264">
        <f>'[1]Data Record'!X2</f>
        <v>42496</v>
      </c>
      <c r="AB20" s="264"/>
      <c r="AC20" s="264"/>
      <c r="AD20" s="264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  <c r="GI20" s="42"/>
      <c r="GJ20" s="42"/>
      <c r="GK20" s="42"/>
      <c r="GL20" s="42"/>
      <c r="GM20" s="42"/>
      <c r="GN20" s="42"/>
      <c r="GO20" s="42"/>
      <c r="GP20" s="42"/>
      <c r="GQ20" s="42"/>
      <c r="GR20" s="42"/>
      <c r="GS20" s="42"/>
      <c r="GT20" s="42"/>
      <c r="GU20" s="42"/>
      <c r="GV20" s="42"/>
      <c r="GW20" s="42"/>
      <c r="GX20" s="42"/>
      <c r="GY20" s="42"/>
      <c r="GZ20" s="42"/>
      <c r="HA20" s="42"/>
      <c r="HB20" s="42"/>
      <c r="HC20" s="42"/>
      <c r="HD20" s="42"/>
      <c r="HE20" s="42"/>
      <c r="HF20" s="42"/>
      <c r="HG20" s="42"/>
      <c r="HH20" s="42"/>
      <c r="HI20" s="42"/>
      <c r="HJ20" s="42"/>
      <c r="HK20" s="42"/>
      <c r="HL20" s="42"/>
      <c r="HM20" s="42"/>
      <c r="HN20" s="42"/>
      <c r="HO20" s="42"/>
      <c r="HP20" s="42"/>
      <c r="HQ20" s="42"/>
      <c r="HR20" s="42"/>
      <c r="HS20" s="42"/>
      <c r="HT20" s="42"/>
      <c r="HU20" s="42"/>
      <c r="HV20" s="42"/>
      <c r="HW20" s="42"/>
      <c r="HX20" s="42"/>
      <c r="HY20" s="42"/>
      <c r="HZ20" s="42"/>
      <c r="IA20" s="42"/>
      <c r="IB20" s="42"/>
      <c r="IC20" s="42"/>
      <c r="ID20" s="42"/>
      <c r="IE20" s="42"/>
      <c r="IF20" s="42"/>
      <c r="IG20" s="42"/>
      <c r="IH20" s="42"/>
      <c r="II20" s="42"/>
      <c r="IJ20" s="42"/>
      <c r="IK20" s="42"/>
      <c r="IL20" s="42"/>
      <c r="IM20" s="42"/>
      <c r="IN20" s="42"/>
      <c r="IO20" s="42"/>
      <c r="IP20" s="42"/>
      <c r="IQ20" s="42"/>
      <c r="IR20" s="42"/>
      <c r="IS20" s="42"/>
      <c r="IT20" s="42"/>
      <c r="IU20" s="42"/>
      <c r="IV20" s="42"/>
    </row>
    <row r="21" spans="1:256" ht="24" customHeight="1">
      <c r="A21" s="43"/>
      <c r="B21" s="43"/>
      <c r="C21" s="172" t="s">
        <v>24</v>
      </c>
      <c r="D21" s="165"/>
      <c r="E21" s="195"/>
      <c r="F21" s="195"/>
      <c r="G21" s="178"/>
      <c r="H21" s="178"/>
      <c r="J21" s="196" t="s">
        <v>11</v>
      </c>
      <c r="K21" s="194" t="s">
        <v>25</v>
      </c>
      <c r="L21" s="169"/>
      <c r="M21" s="75"/>
      <c r="N21" s="42"/>
      <c r="P21" s="42"/>
      <c r="Q21" s="178"/>
      <c r="R21" s="165" t="s">
        <v>20</v>
      </c>
      <c r="S21" s="178"/>
      <c r="T21" s="42"/>
      <c r="U21" s="42"/>
      <c r="Z21" s="187" t="s">
        <v>11</v>
      </c>
      <c r="AA21" s="265">
        <f>AA20+365</f>
        <v>42861</v>
      </c>
      <c r="AB21" s="265"/>
      <c r="AC21" s="265"/>
      <c r="AD21" s="265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  <c r="GI21" s="42"/>
      <c r="GJ21" s="42"/>
      <c r="GK21" s="42"/>
      <c r="GL21" s="42"/>
      <c r="GM21" s="42"/>
      <c r="GN21" s="42"/>
      <c r="GO21" s="42"/>
      <c r="GP21" s="42"/>
      <c r="GQ21" s="42"/>
      <c r="GR21" s="42"/>
      <c r="GS21" s="42"/>
      <c r="GT21" s="42"/>
      <c r="GU21" s="42"/>
      <c r="GV21" s="42"/>
      <c r="GW21" s="42"/>
      <c r="GX21" s="42"/>
      <c r="GY21" s="42"/>
      <c r="GZ21" s="42"/>
      <c r="HA21" s="42"/>
      <c r="HB21" s="42"/>
      <c r="HC21" s="42"/>
      <c r="HD21" s="42"/>
      <c r="HE21" s="42"/>
      <c r="HF21" s="42"/>
      <c r="HG21" s="42"/>
      <c r="HH21" s="42"/>
      <c r="HI21" s="42"/>
      <c r="HJ21" s="42"/>
      <c r="HK21" s="42"/>
      <c r="HL21" s="42"/>
      <c r="HM21" s="42"/>
      <c r="HN21" s="42"/>
      <c r="HO21" s="42"/>
      <c r="HP21" s="42"/>
      <c r="HQ21" s="42"/>
      <c r="HR21" s="42"/>
      <c r="HS21" s="42"/>
      <c r="HT21" s="42"/>
      <c r="HU21" s="42"/>
      <c r="HV21" s="42"/>
      <c r="HW21" s="42"/>
      <c r="HX21" s="42"/>
      <c r="HY21" s="42"/>
      <c r="HZ21" s="42"/>
      <c r="IA21" s="42"/>
      <c r="IB21" s="42"/>
      <c r="IC21" s="42"/>
      <c r="ID21" s="42"/>
      <c r="IE21" s="42"/>
      <c r="IF21" s="42"/>
      <c r="IG21" s="42"/>
      <c r="IH21" s="42"/>
      <c r="II21" s="42"/>
      <c r="IJ21" s="42"/>
      <c r="IK21" s="42"/>
      <c r="IL21" s="42"/>
      <c r="IM21" s="42"/>
      <c r="IN21" s="42"/>
      <c r="IO21" s="42"/>
      <c r="IP21" s="42"/>
      <c r="IQ21" s="42"/>
      <c r="IR21" s="42"/>
      <c r="IS21" s="42"/>
      <c r="IT21" s="42"/>
      <c r="IU21" s="42"/>
      <c r="IV21" s="42"/>
    </row>
    <row r="22" spans="1:256" ht="24" customHeight="1">
      <c r="A22" s="43"/>
      <c r="B22" s="43"/>
      <c r="C22" s="172" t="s">
        <v>119</v>
      </c>
      <c r="D22" s="169"/>
      <c r="E22" s="42"/>
      <c r="F22" s="42"/>
      <c r="G22" s="42"/>
      <c r="H22" s="42"/>
      <c r="J22" s="196" t="s">
        <v>11</v>
      </c>
      <c r="K22" s="169" t="s">
        <v>143</v>
      </c>
      <c r="L22" s="169"/>
      <c r="M22" s="49"/>
      <c r="N22" s="49"/>
      <c r="O22" s="42"/>
      <c r="P22" s="49"/>
      <c r="Q22" s="87"/>
      <c r="R22" s="87"/>
      <c r="S22" s="49"/>
      <c r="T22" s="49"/>
      <c r="U22" s="49"/>
      <c r="V22" s="49"/>
      <c r="W22" s="49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  <c r="GI22" s="42"/>
      <c r="GJ22" s="42"/>
      <c r="GK22" s="42"/>
      <c r="GL22" s="42"/>
      <c r="GM22" s="42"/>
      <c r="GN22" s="42"/>
      <c r="GO22" s="42"/>
      <c r="GP22" s="42"/>
      <c r="GQ22" s="42"/>
      <c r="GR22" s="42"/>
      <c r="GS22" s="42"/>
      <c r="GT22" s="42"/>
      <c r="GU22" s="42"/>
      <c r="GV22" s="42"/>
      <c r="GW22" s="42"/>
      <c r="GX22" s="42"/>
      <c r="GY22" s="42"/>
      <c r="GZ22" s="42"/>
      <c r="HA22" s="42"/>
      <c r="HB22" s="42"/>
      <c r="HC22" s="42"/>
      <c r="HD22" s="42"/>
      <c r="HE22" s="42"/>
      <c r="HF22" s="42"/>
      <c r="HG22" s="42"/>
      <c r="HH22" s="42"/>
      <c r="HI22" s="42"/>
      <c r="HJ22" s="42"/>
      <c r="HK22" s="42"/>
      <c r="HL22" s="42"/>
      <c r="HM22" s="42"/>
      <c r="HN22" s="42"/>
      <c r="HO22" s="42"/>
      <c r="HP22" s="42"/>
      <c r="HQ22" s="42"/>
      <c r="HR22" s="42"/>
      <c r="HS22" s="42"/>
      <c r="HT22" s="42"/>
      <c r="HU22" s="42"/>
      <c r="HV22" s="42"/>
      <c r="HW22" s="42"/>
      <c r="HX22" s="42"/>
      <c r="HY22" s="42"/>
      <c r="HZ22" s="42"/>
      <c r="IA22" s="42"/>
      <c r="IB22" s="42"/>
      <c r="IC22" s="42"/>
      <c r="ID22" s="42"/>
      <c r="IE22" s="42"/>
      <c r="IF22" s="42"/>
      <c r="IG22" s="42"/>
      <c r="IH22" s="42"/>
      <c r="II22" s="42"/>
      <c r="IJ22" s="42"/>
      <c r="IK22" s="42"/>
      <c r="IL22" s="42"/>
      <c r="IM22" s="42"/>
      <c r="IN22" s="42"/>
      <c r="IO22" s="42"/>
      <c r="IP22" s="42"/>
      <c r="IQ22" s="42"/>
      <c r="IR22" s="42"/>
      <c r="IS22" s="42"/>
      <c r="IT22" s="42"/>
      <c r="IU22" s="42"/>
      <c r="IV22" s="42"/>
    </row>
    <row r="23" spans="1:256" ht="18.75" customHeight="1">
      <c r="A23" s="43"/>
      <c r="B23" s="43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9"/>
      <c r="N23" s="49"/>
      <c r="O23" s="42"/>
      <c r="P23" s="49"/>
      <c r="Q23" s="49"/>
      <c r="R23" s="49"/>
      <c r="S23" s="49"/>
      <c r="T23" s="49"/>
      <c r="U23" s="49"/>
      <c r="V23" s="49"/>
      <c r="W23" s="49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  <c r="GI23" s="42"/>
      <c r="GJ23" s="42"/>
      <c r="GK23" s="42"/>
      <c r="GL23" s="42"/>
      <c r="GM23" s="42"/>
      <c r="GN23" s="42"/>
      <c r="GO23" s="42"/>
      <c r="GP23" s="42"/>
      <c r="GQ23" s="42"/>
      <c r="GR23" s="42"/>
      <c r="GS23" s="42"/>
      <c r="GT23" s="42"/>
      <c r="GU23" s="42"/>
      <c r="GV23" s="42"/>
      <c r="GW23" s="42"/>
      <c r="GX23" s="42"/>
      <c r="GY23" s="42"/>
      <c r="GZ23" s="42"/>
      <c r="HA23" s="42"/>
      <c r="HB23" s="42"/>
      <c r="HC23" s="42"/>
      <c r="HD23" s="42"/>
      <c r="HE23" s="42"/>
      <c r="HF23" s="42"/>
      <c r="HG23" s="42"/>
      <c r="HH23" s="42"/>
      <c r="HI23" s="42"/>
      <c r="HJ23" s="42"/>
      <c r="HK23" s="42"/>
      <c r="HL23" s="42"/>
      <c r="HM23" s="42"/>
      <c r="HN23" s="42"/>
      <c r="HO23" s="42"/>
      <c r="HP23" s="42"/>
      <c r="HQ23" s="42"/>
      <c r="HR23" s="42"/>
      <c r="HS23" s="42"/>
      <c r="HT23" s="42"/>
      <c r="HU23" s="42"/>
      <c r="HV23" s="42"/>
      <c r="HW23" s="42"/>
      <c r="HX23" s="42"/>
      <c r="HY23" s="42"/>
      <c r="HZ23" s="42"/>
      <c r="IA23" s="42"/>
      <c r="IB23" s="42"/>
      <c r="IC23" s="42"/>
      <c r="ID23" s="42"/>
      <c r="IE23" s="42"/>
      <c r="IF23" s="42"/>
      <c r="IG23" s="42"/>
      <c r="IH23" s="42"/>
      <c r="II23" s="42"/>
      <c r="IJ23" s="42"/>
      <c r="IK23" s="42"/>
      <c r="IL23" s="42"/>
      <c r="IM23" s="42"/>
      <c r="IN23" s="42"/>
      <c r="IO23" s="42"/>
      <c r="IP23" s="42"/>
      <c r="IQ23" s="42"/>
      <c r="IR23" s="42"/>
      <c r="IS23" s="42"/>
      <c r="IT23" s="42"/>
      <c r="IU23" s="42"/>
      <c r="IV23" s="42"/>
    </row>
    <row r="24" spans="1:256" ht="24" customHeight="1">
      <c r="A24" s="43"/>
      <c r="B24" s="43"/>
      <c r="C24" s="178" t="s">
        <v>26</v>
      </c>
      <c r="D24" s="9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199"/>
      <c r="X24" s="94"/>
      <c r="Y24" s="200"/>
      <c r="Z24" s="200"/>
      <c r="AA24" s="200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  <c r="GI24" s="42"/>
      <c r="GJ24" s="42"/>
      <c r="GK24" s="42"/>
      <c r="GL24" s="42"/>
      <c r="GM24" s="42"/>
      <c r="GN24" s="42"/>
      <c r="GO24" s="42"/>
      <c r="GP24" s="42"/>
      <c r="GQ24" s="42"/>
      <c r="GR24" s="42"/>
      <c r="GS24" s="42"/>
      <c r="GT24" s="42"/>
      <c r="GU24" s="42"/>
      <c r="GV24" s="42"/>
      <c r="GW24" s="42"/>
      <c r="GX24" s="42"/>
      <c r="GY24" s="42"/>
      <c r="GZ24" s="42"/>
      <c r="HA24" s="42"/>
      <c r="HB24" s="42"/>
      <c r="HC24" s="42"/>
      <c r="HD24" s="42"/>
      <c r="HE24" s="42"/>
      <c r="HF24" s="42"/>
      <c r="HG24" s="42"/>
      <c r="HH24" s="42"/>
      <c r="HI24" s="42"/>
      <c r="HJ24" s="42"/>
      <c r="HK24" s="42"/>
      <c r="HL24" s="42"/>
      <c r="HM24" s="42"/>
      <c r="HN24" s="42"/>
      <c r="HO24" s="42"/>
      <c r="HP24" s="42"/>
      <c r="HQ24" s="42"/>
      <c r="HR24" s="42"/>
      <c r="HS24" s="42"/>
      <c r="HT24" s="42"/>
      <c r="HU24" s="42"/>
      <c r="HV24" s="42"/>
      <c r="HW24" s="42"/>
      <c r="HX24" s="42"/>
      <c r="HY24" s="42"/>
      <c r="HZ24" s="42"/>
      <c r="IA24" s="42"/>
      <c r="IB24" s="42"/>
      <c r="IC24" s="42"/>
      <c r="ID24" s="42"/>
      <c r="IE24" s="42"/>
      <c r="IF24" s="42"/>
      <c r="IG24" s="42"/>
      <c r="IH24" s="42"/>
      <c r="II24" s="42"/>
      <c r="IJ24" s="42"/>
      <c r="IK24" s="42"/>
      <c r="IL24" s="42"/>
      <c r="IM24" s="42"/>
      <c r="IN24" s="42"/>
      <c r="IO24" s="42"/>
      <c r="IP24" s="42"/>
      <c r="IQ24" s="42"/>
      <c r="IR24" s="42"/>
      <c r="IS24" s="42"/>
      <c r="IT24" s="42"/>
      <c r="IU24" s="42"/>
      <c r="IV24" s="42"/>
    </row>
    <row r="25" spans="1:256" ht="24" customHeight="1">
      <c r="A25" s="43"/>
      <c r="B25" s="43"/>
      <c r="C25" s="201" t="s">
        <v>120</v>
      </c>
      <c r="D25" s="42"/>
      <c r="E25" s="42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3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  <c r="GI25" s="42"/>
      <c r="GJ25" s="42"/>
      <c r="GK25" s="42"/>
      <c r="GL25" s="42"/>
      <c r="GM25" s="42"/>
      <c r="GN25" s="42"/>
      <c r="GO25" s="42"/>
      <c r="GP25" s="42"/>
      <c r="GQ25" s="42"/>
      <c r="GR25" s="42"/>
      <c r="GS25" s="42"/>
      <c r="GT25" s="42"/>
      <c r="GU25" s="42"/>
      <c r="GV25" s="42"/>
      <c r="GW25" s="42"/>
      <c r="GX25" s="42"/>
      <c r="GY25" s="42"/>
      <c r="GZ25" s="42"/>
      <c r="HA25" s="42"/>
      <c r="HB25" s="42"/>
      <c r="HC25" s="42"/>
      <c r="HD25" s="42"/>
      <c r="HE25" s="42"/>
      <c r="HF25" s="42"/>
      <c r="HG25" s="42"/>
      <c r="HH25" s="42"/>
      <c r="HI25" s="42"/>
      <c r="HJ25" s="42"/>
      <c r="HK25" s="42"/>
      <c r="HL25" s="42"/>
      <c r="HM25" s="42"/>
      <c r="HN25" s="42"/>
      <c r="HO25" s="42"/>
      <c r="HP25" s="42"/>
      <c r="HQ25" s="42"/>
      <c r="HR25" s="42"/>
      <c r="HS25" s="42"/>
      <c r="HT25" s="42"/>
      <c r="HU25" s="42"/>
      <c r="HV25" s="42"/>
      <c r="HW25" s="42"/>
      <c r="HX25" s="42"/>
      <c r="HY25" s="42"/>
      <c r="HZ25" s="42"/>
      <c r="IA25" s="42"/>
      <c r="IB25" s="42"/>
      <c r="IC25" s="42"/>
      <c r="ID25" s="42"/>
      <c r="IE25" s="42"/>
      <c r="IF25" s="42"/>
      <c r="IG25" s="42"/>
      <c r="IH25" s="42"/>
      <c r="II25" s="42"/>
      <c r="IJ25" s="42"/>
      <c r="IK25" s="42"/>
      <c r="IL25" s="42"/>
      <c r="IM25" s="42"/>
      <c r="IN25" s="42"/>
      <c r="IO25" s="42"/>
      <c r="IP25" s="42"/>
      <c r="IQ25" s="42"/>
      <c r="IR25" s="42"/>
      <c r="IS25" s="42"/>
      <c r="IT25" s="42"/>
      <c r="IU25" s="42"/>
      <c r="IV25" s="42"/>
    </row>
    <row r="26" spans="1:256" ht="24" customHeight="1">
      <c r="A26" s="43"/>
      <c r="B26" s="43"/>
      <c r="C26" s="201" t="s">
        <v>121</v>
      </c>
      <c r="D26" s="49"/>
      <c r="E26" s="43"/>
      <c r="F26" s="43"/>
      <c r="G26" s="43"/>
      <c r="H26" s="140"/>
      <c r="I26" s="140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3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2"/>
      <c r="FJ26" s="42"/>
      <c r="FK26" s="42"/>
      <c r="FL26" s="42"/>
      <c r="FM26" s="42"/>
      <c r="FN26" s="42"/>
      <c r="FO26" s="42"/>
      <c r="FP26" s="42"/>
      <c r="FQ26" s="42"/>
      <c r="FR26" s="42"/>
      <c r="FS26" s="42"/>
      <c r="FT26" s="42"/>
      <c r="FU26" s="42"/>
      <c r="FV26" s="42"/>
      <c r="FW26" s="42"/>
      <c r="FX26" s="42"/>
      <c r="FY26" s="42"/>
      <c r="FZ26" s="42"/>
      <c r="GA26" s="42"/>
      <c r="GB26" s="42"/>
      <c r="GC26" s="42"/>
      <c r="GD26" s="42"/>
      <c r="GE26" s="42"/>
      <c r="GF26" s="42"/>
      <c r="GG26" s="42"/>
      <c r="GH26" s="42"/>
      <c r="GI26" s="42"/>
      <c r="GJ26" s="42"/>
      <c r="GK26" s="42"/>
      <c r="GL26" s="42"/>
      <c r="GM26" s="42"/>
      <c r="GN26" s="42"/>
      <c r="GO26" s="42"/>
      <c r="GP26" s="42"/>
      <c r="GQ26" s="42"/>
      <c r="GR26" s="42"/>
      <c r="GS26" s="42"/>
      <c r="GT26" s="42"/>
      <c r="GU26" s="42"/>
      <c r="GV26" s="42"/>
      <c r="GW26" s="42"/>
      <c r="GX26" s="42"/>
      <c r="GY26" s="42"/>
      <c r="GZ26" s="42"/>
      <c r="HA26" s="42"/>
      <c r="HB26" s="42"/>
      <c r="HC26" s="42"/>
      <c r="HD26" s="42"/>
      <c r="HE26" s="42"/>
      <c r="HF26" s="42"/>
      <c r="HG26" s="42"/>
      <c r="HH26" s="42"/>
      <c r="HI26" s="42"/>
      <c r="HJ26" s="42"/>
      <c r="HK26" s="42"/>
      <c r="HL26" s="42"/>
      <c r="HM26" s="42"/>
      <c r="HN26" s="42"/>
      <c r="HO26" s="42"/>
      <c r="HP26" s="42"/>
      <c r="HQ26" s="42"/>
      <c r="HR26" s="42"/>
      <c r="HS26" s="42"/>
      <c r="HT26" s="42"/>
      <c r="HU26" s="42"/>
      <c r="HV26" s="42"/>
      <c r="HW26" s="42"/>
      <c r="HX26" s="42"/>
      <c r="HY26" s="42"/>
      <c r="HZ26" s="42"/>
      <c r="IA26" s="42"/>
      <c r="IB26" s="42"/>
      <c r="IC26" s="42"/>
      <c r="ID26" s="42"/>
      <c r="IE26" s="42"/>
      <c r="IF26" s="42"/>
      <c r="IG26" s="42"/>
      <c r="IH26" s="42"/>
      <c r="II26" s="42"/>
      <c r="IJ26" s="42"/>
      <c r="IK26" s="42"/>
      <c r="IL26" s="42"/>
      <c r="IM26" s="42"/>
      <c r="IN26" s="42"/>
      <c r="IO26" s="42"/>
      <c r="IP26" s="42"/>
      <c r="IQ26" s="42"/>
      <c r="IR26" s="42"/>
      <c r="IS26" s="42"/>
      <c r="IT26" s="42"/>
      <c r="IU26" s="42"/>
      <c r="IV26" s="42"/>
    </row>
    <row r="27" spans="1:256" ht="24" customHeight="1">
      <c r="A27" s="43"/>
      <c r="B27" s="43"/>
      <c r="C27" s="201" t="s">
        <v>122</v>
      </c>
      <c r="D27" s="49"/>
      <c r="E27" s="140"/>
      <c r="F27" s="140"/>
      <c r="G27" s="140"/>
      <c r="H27" s="140"/>
      <c r="I27" s="140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3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2"/>
      <c r="GM27" s="42"/>
      <c r="GN27" s="42"/>
      <c r="GO27" s="42"/>
      <c r="GP27" s="42"/>
      <c r="GQ27" s="42"/>
      <c r="GR27" s="42"/>
      <c r="GS27" s="42"/>
      <c r="GT27" s="42"/>
      <c r="GU27" s="42"/>
      <c r="GV27" s="42"/>
      <c r="GW27" s="42"/>
      <c r="GX27" s="42"/>
      <c r="GY27" s="42"/>
      <c r="GZ27" s="42"/>
      <c r="HA27" s="42"/>
      <c r="HB27" s="42"/>
      <c r="HC27" s="42"/>
      <c r="HD27" s="42"/>
      <c r="HE27" s="42"/>
      <c r="HF27" s="42"/>
      <c r="HG27" s="42"/>
      <c r="HH27" s="42"/>
      <c r="HI27" s="42"/>
      <c r="HJ27" s="42"/>
      <c r="HK27" s="42"/>
      <c r="HL27" s="42"/>
      <c r="HM27" s="42"/>
      <c r="HN27" s="42"/>
      <c r="HO27" s="42"/>
      <c r="HP27" s="42"/>
      <c r="HQ27" s="42"/>
      <c r="HR27" s="42"/>
      <c r="HS27" s="42"/>
      <c r="HT27" s="42"/>
      <c r="HU27" s="42"/>
      <c r="HV27" s="42"/>
      <c r="HW27" s="42"/>
      <c r="HX27" s="42"/>
      <c r="HY27" s="42"/>
      <c r="HZ27" s="42"/>
      <c r="IA27" s="42"/>
      <c r="IB27" s="42"/>
      <c r="IC27" s="42"/>
      <c r="ID27" s="42"/>
      <c r="IE27" s="42"/>
      <c r="IF27" s="42"/>
      <c r="IG27" s="42"/>
      <c r="IH27" s="42"/>
      <c r="II27" s="42"/>
      <c r="IJ27" s="42"/>
      <c r="IK27" s="42"/>
      <c r="IL27" s="42"/>
      <c r="IM27" s="42"/>
      <c r="IN27" s="42"/>
      <c r="IO27" s="42"/>
      <c r="IP27" s="42"/>
      <c r="IQ27" s="42"/>
      <c r="IR27" s="42"/>
      <c r="IS27" s="42"/>
      <c r="IT27" s="42"/>
      <c r="IU27" s="42"/>
      <c r="IV27" s="42"/>
    </row>
    <row r="28" spans="1:256" ht="24" customHeight="1">
      <c r="A28" s="43"/>
      <c r="B28" s="43"/>
      <c r="C28" s="201" t="s">
        <v>123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3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  <c r="GI28" s="42"/>
      <c r="GJ28" s="42"/>
      <c r="GK28" s="42"/>
      <c r="GL28" s="42"/>
      <c r="GM28" s="42"/>
      <c r="GN28" s="42"/>
      <c r="GO28" s="42"/>
      <c r="GP28" s="42"/>
      <c r="GQ28" s="42"/>
      <c r="GR28" s="42"/>
      <c r="GS28" s="42"/>
      <c r="GT28" s="42"/>
      <c r="GU28" s="42"/>
      <c r="GV28" s="42"/>
      <c r="GW28" s="42"/>
      <c r="GX28" s="42"/>
      <c r="GY28" s="42"/>
      <c r="GZ28" s="42"/>
      <c r="HA28" s="42"/>
      <c r="HB28" s="42"/>
      <c r="HC28" s="42"/>
      <c r="HD28" s="42"/>
      <c r="HE28" s="42"/>
      <c r="HF28" s="42"/>
      <c r="HG28" s="42"/>
      <c r="HH28" s="42"/>
      <c r="HI28" s="42"/>
      <c r="HJ28" s="42"/>
      <c r="HK28" s="42"/>
      <c r="HL28" s="42"/>
      <c r="HM28" s="42"/>
      <c r="HN28" s="42"/>
      <c r="HO28" s="42"/>
      <c r="HP28" s="42"/>
      <c r="HQ28" s="42"/>
      <c r="HR28" s="42"/>
      <c r="HS28" s="42"/>
      <c r="HT28" s="42"/>
      <c r="HU28" s="42"/>
      <c r="HV28" s="42"/>
      <c r="HW28" s="42"/>
      <c r="HX28" s="42"/>
      <c r="HY28" s="42"/>
      <c r="HZ28" s="42"/>
      <c r="IA28" s="42"/>
      <c r="IB28" s="42"/>
      <c r="IC28" s="42"/>
      <c r="ID28" s="42"/>
      <c r="IE28" s="42"/>
      <c r="IF28" s="42"/>
      <c r="IG28" s="42"/>
      <c r="IH28" s="42"/>
      <c r="II28" s="42"/>
      <c r="IJ28" s="42"/>
      <c r="IK28" s="42"/>
      <c r="IL28" s="42"/>
      <c r="IM28" s="42"/>
      <c r="IN28" s="42"/>
      <c r="IO28" s="42"/>
      <c r="IP28" s="42"/>
      <c r="IQ28" s="42"/>
      <c r="IR28" s="42"/>
      <c r="IS28" s="42"/>
      <c r="IT28" s="42"/>
      <c r="IU28" s="42"/>
      <c r="IV28" s="42"/>
    </row>
    <row r="29" spans="1:256" ht="24" customHeight="1">
      <c r="A29" s="43"/>
      <c r="B29" s="43"/>
      <c r="C29" s="201" t="s">
        <v>124</v>
      </c>
      <c r="D29" s="49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2"/>
      <c r="GC29" s="42"/>
      <c r="GD29" s="42"/>
      <c r="GE29" s="42"/>
      <c r="GF29" s="42"/>
      <c r="GG29" s="42"/>
      <c r="GH29" s="42"/>
      <c r="GI29" s="42"/>
      <c r="GJ29" s="42"/>
      <c r="GK29" s="42"/>
      <c r="GL29" s="42"/>
      <c r="GM29" s="42"/>
      <c r="GN29" s="42"/>
      <c r="GO29" s="42"/>
      <c r="GP29" s="42"/>
      <c r="GQ29" s="42"/>
      <c r="GR29" s="42"/>
      <c r="GS29" s="42"/>
      <c r="GT29" s="42"/>
      <c r="GU29" s="42"/>
      <c r="GV29" s="42"/>
      <c r="GW29" s="42"/>
      <c r="GX29" s="42"/>
      <c r="GY29" s="42"/>
      <c r="GZ29" s="42"/>
      <c r="HA29" s="42"/>
      <c r="HB29" s="42"/>
      <c r="HC29" s="42"/>
      <c r="HD29" s="42"/>
      <c r="HE29" s="42"/>
      <c r="HF29" s="42"/>
      <c r="HG29" s="42"/>
      <c r="HH29" s="42"/>
      <c r="HI29" s="42"/>
      <c r="HJ29" s="42"/>
      <c r="HK29" s="42"/>
      <c r="HL29" s="42"/>
      <c r="HM29" s="42"/>
      <c r="HN29" s="42"/>
      <c r="HO29" s="42"/>
      <c r="HP29" s="42"/>
      <c r="HQ29" s="42"/>
      <c r="HR29" s="42"/>
      <c r="HS29" s="42"/>
      <c r="HT29" s="42"/>
      <c r="HU29" s="42"/>
      <c r="HV29" s="42"/>
      <c r="HW29" s="42"/>
      <c r="HX29" s="42"/>
      <c r="HY29" s="42"/>
      <c r="HZ29" s="42"/>
      <c r="IA29" s="42"/>
      <c r="IB29" s="42"/>
      <c r="IC29" s="42"/>
      <c r="ID29" s="42"/>
      <c r="IE29" s="42"/>
      <c r="IF29" s="42"/>
      <c r="IG29" s="42"/>
      <c r="IH29" s="42"/>
      <c r="II29" s="42"/>
      <c r="IJ29" s="42"/>
      <c r="IK29" s="42"/>
      <c r="IL29" s="42"/>
      <c r="IM29" s="42"/>
      <c r="IN29" s="42"/>
      <c r="IO29" s="42"/>
      <c r="IP29" s="42"/>
      <c r="IQ29" s="42"/>
      <c r="IR29" s="42"/>
      <c r="IS29" s="42"/>
      <c r="IT29" s="42"/>
      <c r="IU29" s="42"/>
      <c r="IV29" s="42"/>
    </row>
    <row r="30" spans="1:256" ht="24" customHeight="1">
      <c r="A30" s="43"/>
      <c r="B30" s="43"/>
      <c r="C30" s="201" t="s">
        <v>125</v>
      </c>
      <c r="D30" s="42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3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  <c r="GI30" s="42"/>
      <c r="GJ30" s="42"/>
      <c r="GK30" s="42"/>
      <c r="GL30" s="42"/>
      <c r="GM30" s="42"/>
      <c r="GN30" s="42"/>
      <c r="GO30" s="42"/>
      <c r="GP30" s="42"/>
      <c r="GQ30" s="42"/>
      <c r="GR30" s="42"/>
      <c r="GS30" s="42"/>
      <c r="GT30" s="42"/>
      <c r="GU30" s="42"/>
      <c r="GV30" s="42"/>
      <c r="GW30" s="42"/>
      <c r="GX30" s="42"/>
      <c r="GY30" s="42"/>
      <c r="GZ30" s="42"/>
      <c r="HA30" s="42"/>
      <c r="HB30" s="42"/>
      <c r="HC30" s="42"/>
      <c r="HD30" s="42"/>
      <c r="HE30" s="42"/>
      <c r="HF30" s="42"/>
      <c r="HG30" s="42"/>
      <c r="HH30" s="42"/>
      <c r="HI30" s="42"/>
      <c r="HJ30" s="42"/>
      <c r="HK30" s="42"/>
      <c r="HL30" s="42"/>
      <c r="HM30" s="42"/>
      <c r="HN30" s="42"/>
      <c r="HO30" s="42"/>
      <c r="HP30" s="42"/>
      <c r="HQ30" s="42"/>
      <c r="HR30" s="42"/>
      <c r="HS30" s="42"/>
      <c r="HT30" s="42"/>
      <c r="HU30" s="42"/>
      <c r="HV30" s="42"/>
      <c r="HW30" s="42"/>
      <c r="HX30" s="42"/>
      <c r="HY30" s="42"/>
      <c r="HZ30" s="42"/>
      <c r="IA30" s="42"/>
      <c r="IB30" s="42"/>
      <c r="IC30" s="42"/>
      <c r="ID30" s="42"/>
      <c r="IE30" s="42"/>
      <c r="IF30" s="42"/>
      <c r="IG30" s="42"/>
      <c r="IH30" s="42"/>
      <c r="II30" s="42"/>
      <c r="IJ30" s="42"/>
      <c r="IK30" s="42"/>
      <c r="IL30" s="42"/>
      <c r="IM30" s="42"/>
      <c r="IN30" s="42"/>
      <c r="IO30" s="42"/>
      <c r="IP30" s="42"/>
      <c r="IQ30" s="42"/>
      <c r="IR30" s="42"/>
      <c r="IS30" s="42"/>
      <c r="IT30" s="42"/>
      <c r="IU30" s="42"/>
      <c r="IV30" s="42"/>
    </row>
    <row r="31" spans="1:256" ht="24" customHeight="1">
      <c r="A31" s="43"/>
      <c r="B31" s="43"/>
      <c r="C31" s="54"/>
      <c r="D31" s="54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3"/>
      <c r="V31" s="43"/>
      <c r="W31" s="42"/>
      <c r="X31" s="42"/>
      <c r="Y31" s="42"/>
      <c r="Z31" s="42"/>
      <c r="AA31" s="42"/>
      <c r="AB31" s="42"/>
      <c r="AC31" s="42"/>
      <c r="AD31" s="42"/>
      <c r="AE31" s="202"/>
      <c r="AF31" s="164"/>
      <c r="AG31" s="112"/>
      <c r="AH31" s="112"/>
      <c r="AI31" s="112"/>
      <c r="AJ31" s="11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/>
      <c r="GX31" s="42"/>
      <c r="GY31" s="42"/>
      <c r="GZ31" s="42"/>
      <c r="HA31" s="42"/>
      <c r="HB31" s="42"/>
      <c r="HC31" s="42"/>
      <c r="HD31" s="42"/>
      <c r="HE31" s="42"/>
      <c r="HF31" s="42"/>
      <c r="HG31" s="42"/>
      <c r="HH31" s="42"/>
      <c r="HI31" s="42"/>
      <c r="HJ31" s="42"/>
      <c r="HK31" s="42"/>
      <c r="HL31" s="42"/>
      <c r="HM31" s="42"/>
      <c r="HN31" s="42"/>
      <c r="HO31" s="42"/>
      <c r="HP31" s="42"/>
      <c r="HQ31" s="42"/>
      <c r="HR31" s="42"/>
      <c r="HS31" s="42"/>
      <c r="HT31" s="42"/>
      <c r="HU31" s="42"/>
      <c r="HV31" s="42"/>
      <c r="HW31" s="42"/>
      <c r="HX31" s="42"/>
      <c r="HY31" s="42"/>
      <c r="HZ31" s="42"/>
      <c r="IA31" s="42"/>
      <c r="IB31" s="42"/>
      <c r="IC31" s="42"/>
      <c r="ID31" s="42"/>
      <c r="IE31" s="42"/>
      <c r="IF31" s="42"/>
      <c r="IG31" s="42"/>
      <c r="IH31" s="42"/>
      <c r="II31" s="42"/>
      <c r="IJ31" s="42"/>
      <c r="IK31" s="42"/>
      <c r="IL31" s="42"/>
      <c r="IM31" s="42"/>
      <c r="IN31" s="42"/>
      <c r="IO31" s="42"/>
      <c r="IP31" s="42"/>
      <c r="IQ31" s="42"/>
      <c r="IR31" s="42"/>
      <c r="IS31" s="42"/>
      <c r="IT31" s="42"/>
      <c r="IU31" s="42"/>
      <c r="IV31" s="42"/>
    </row>
    <row r="32" spans="1:256" ht="24" customHeight="1">
      <c r="A32" s="43"/>
      <c r="B32" s="43"/>
      <c r="C32" s="54"/>
      <c r="D32" s="54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3"/>
      <c r="V32" s="43"/>
      <c r="W32" s="42"/>
      <c r="X32" s="42"/>
      <c r="Y32" s="42"/>
      <c r="Z32" s="42"/>
      <c r="AA32" s="42"/>
      <c r="AB32" s="42"/>
      <c r="AC32" s="42"/>
      <c r="AD32" s="42"/>
      <c r="AE32" s="202"/>
      <c r="AF32" s="164"/>
      <c r="AG32" s="112"/>
      <c r="AH32" s="112"/>
      <c r="AI32" s="112"/>
      <c r="AJ32" s="11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2"/>
      <c r="FS32" s="42"/>
      <c r="FT32" s="42"/>
      <c r="FU32" s="42"/>
      <c r="FV32" s="42"/>
      <c r="FW32" s="42"/>
      <c r="FX32" s="42"/>
      <c r="FY32" s="42"/>
      <c r="FZ32" s="42"/>
      <c r="GA32" s="42"/>
      <c r="GB32" s="42"/>
      <c r="GC32" s="42"/>
      <c r="GD32" s="42"/>
      <c r="GE32" s="42"/>
      <c r="GF32" s="42"/>
      <c r="GG32" s="42"/>
      <c r="GH32" s="42"/>
      <c r="GI32" s="42"/>
      <c r="GJ32" s="42"/>
      <c r="GK32" s="42"/>
      <c r="GL32" s="42"/>
      <c r="GM32" s="42"/>
      <c r="GN32" s="42"/>
      <c r="GO32" s="42"/>
      <c r="GP32" s="42"/>
      <c r="GQ32" s="42"/>
      <c r="GR32" s="42"/>
      <c r="GS32" s="42"/>
      <c r="GT32" s="42"/>
      <c r="GU32" s="42"/>
      <c r="GV32" s="42"/>
      <c r="GW32" s="42"/>
      <c r="GX32" s="42"/>
      <c r="GY32" s="42"/>
      <c r="GZ32" s="42"/>
      <c r="HA32" s="42"/>
      <c r="HB32" s="42"/>
      <c r="HC32" s="42"/>
      <c r="HD32" s="42"/>
      <c r="HE32" s="42"/>
      <c r="HF32" s="42"/>
      <c r="HG32" s="42"/>
      <c r="HH32" s="42"/>
      <c r="HI32" s="42"/>
      <c r="HJ32" s="42"/>
      <c r="HK32" s="42"/>
      <c r="HL32" s="42"/>
      <c r="HM32" s="42"/>
      <c r="HN32" s="42"/>
      <c r="HO32" s="42"/>
      <c r="HP32" s="42"/>
      <c r="HQ32" s="42"/>
      <c r="HR32" s="42"/>
      <c r="HS32" s="42"/>
      <c r="HT32" s="42"/>
      <c r="HU32" s="42"/>
      <c r="HV32" s="42"/>
      <c r="HW32" s="42"/>
      <c r="HX32" s="42"/>
      <c r="HY32" s="42"/>
      <c r="HZ32" s="42"/>
      <c r="IA32" s="42"/>
      <c r="IB32" s="42"/>
      <c r="IC32" s="42"/>
      <c r="ID32" s="42"/>
      <c r="IE32" s="42"/>
      <c r="IF32" s="42"/>
      <c r="IG32" s="42"/>
      <c r="IH32" s="42"/>
      <c r="II32" s="42"/>
      <c r="IJ32" s="42"/>
      <c r="IK32" s="42"/>
      <c r="IL32" s="42"/>
      <c r="IM32" s="42"/>
      <c r="IN32" s="42"/>
      <c r="IO32" s="42"/>
      <c r="IP32" s="42"/>
      <c r="IQ32" s="42"/>
      <c r="IR32" s="42"/>
      <c r="IS32" s="42"/>
      <c r="IT32" s="42"/>
      <c r="IU32" s="42"/>
      <c r="IV32" s="42"/>
    </row>
    <row r="33" spans="1:256" ht="24" customHeight="1">
      <c r="A33" s="43"/>
      <c r="B33" s="43"/>
      <c r="C33" s="54"/>
      <c r="D33" s="54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3"/>
      <c r="V33" s="43"/>
      <c r="W33" s="42"/>
      <c r="X33" s="42"/>
      <c r="Y33" s="42"/>
      <c r="Z33" s="42"/>
      <c r="AA33" s="42"/>
      <c r="AB33" s="42"/>
      <c r="AC33" s="42"/>
      <c r="AD33" s="42"/>
      <c r="AE33" s="202"/>
      <c r="AF33" s="164"/>
      <c r="AG33" s="112"/>
      <c r="AH33" s="112"/>
      <c r="AI33" s="112"/>
      <c r="AJ33" s="11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  <c r="EP33" s="42"/>
      <c r="EQ33" s="42"/>
      <c r="ER33" s="42"/>
      <c r="ES33" s="42"/>
      <c r="ET33" s="42"/>
      <c r="EU33" s="42"/>
      <c r="EV33" s="42"/>
      <c r="EW33" s="42"/>
      <c r="EX33" s="42"/>
      <c r="EY33" s="42"/>
      <c r="EZ33" s="42"/>
      <c r="FA33" s="42"/>
      <c r="FB33" s="42"/>
      <c r="FC33" s="42"/>
      <c r="FD33" s="42"/>
      <c r="FE33" s="42"/>
      <c r="FF33" s="42"/>
      <c r="FG33" s="42"/>
      <c r="FH33" s="42"/>
      <c r="FI33" s="42"/>
      <c r="FJ33" s="42"/>
      <c r="FK33" s="42"/>
      <c r="FL33" s="42"/>
      <c r="FM33" s="42"/>
      <c r="FN33" s="42"/>
      <c r="FO33" s="42"/>
      <c r="FP33" s="42"/>
      <c r="FQ33" s="42"/>
      <c r="FR33" s="42"/>
      <c r="FS33" s="42"/>
      <c r="FT33" s="42"/>
      <c r="FU33" s="42"/>
      <c r="FV33" s="42"/>
      <c r="FW33" s="42"/>
      <c r="FX33" s="42"/>
      <c r="FY33" s="42"/>
      <c r="FZ33" s="42"/>
      <c r="GA33" s="42"/>
      <c r="GB33" s="42"/>
      <c r="GC33" s="42"/>
      <c r="GD33" s="42"/>
      <c r="GE33" s="42"/>
      <c r="GF33" s="42"/>
      <c r="GG33" s="42"/>
      <c r="GH33" s="42"/>
      <c r="GI33" s="42"/>
      <c r="GJ33" s="42"/>
      <c r="GK33" s="42"/>
      <c r="GL33" s="42"/>
      <c r="GM33" s="42"/>
      <c r="GN33" s="42"/>
      <c r="GO33" s="42"/>
      <c r="GP33" s="42"/>
      <c r="GQ33" s="42"/>
      <c r="GR33" s="42"/>
      <c r="GS33" s="42"/>
      <c r="GT33" s="42"/>
      <c r="GU33" s="42"/>
      <c r="GV33" s="42"/>
      <c r="GW33" s="42"/>
      <c r="GX33" s="42"/>
      <c r="GY33" s="42"/>
      <c r="GZ33" s="42"/>
      <c r="HA33" s="42"/>
      <c r="HB33" s="42"/>
      <c r="HC33" s="42"/>
      <c r="HD33" s="42"/>
      <c r="HE33" s="42"/>
      <c r="HF33" s="42"/>
      <c r="HG33" s="42"/>
      <c r="HH33" s="42"/>
      <c r="HI33" s="42"/>
      <c r="HJ33" s="42"/>
      <c r="HK33" s="42"/>
      <c r="HL33" s="42"/>
      <c r="HM33" s="42"/>
      <c r="HN33" s="42"/>
      <c r="HO33" s="42"/>
      <c r="HP33" s="42"/>
      <c r="HQ33" s="42"/>
      <c r="HR33" s="42"/>
      <c r="HS33" s="42"/>
      <c r="HT33" s="42"/>
      <c r="HU33" s="42"/>
      <c r="HV33" s="42"/>
      <c r="HW33" s="42"/>
      <c r="HX33" s="42"/>
      <c r="HY33" s="42"/>
      <c r="HZ33" s="42"/>
      <c r="IA33" s="42"/>
      <c r="IB33" s="42"/>
      <c r="IC33" s="42"/>
      <c r="ID33" s="42"/>
      <c r="IE33" s="42"/>
      <c r="IF33" s="42"/>
      <c r="IG33" s="42"/>
      <c r="IH33" s="42"/>
      <c r="II33" s="42"/>
      <c r="IJ33" s="42"/>
      <c r="IK33" s="42"/>
      <c r="IL33" s="42"/>
      <c r="IM33" s="42"/>
      <c r="IN33" s="42"/>
      <c r="IO33" s="42"/>
      <c r="IP33" s="42"/>
      <c r="IQ33" s="42"/>
      <c r="IR33" s="42"/>
      <c r="IS33" s="42"/>
      <c r="IT33" s="42"/>
      <c r="IU33" s="42"/>
      <c r="IV33" s="42"/>
    </row>
    <row r="34" spans="1:256" ht="24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2"/>
      <c r="X34" s="42"/>
      <c r="Y34" s="42"/>
      <c r="Z34" s="42"/>
      <c r="AA34" s="42"/>
      <c r="AB34" s="42"/>
      <c r="AC34" s="42"/>
      <c r="AD34" s="42"/>
      <c r="AE34" s="202"/>
      <c r="AF34" s="164"/>
      <c r="AG34" s="112"/>
      <c r="AH34" s="112"/>
      <c r="AI34" s="112"/>
      <c r="AJ34" s="11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  <c r="EP34" s="42"/>
      <c r="EQ34" s="42"/>
      <c r="ER34" s="42"/>
      <c r="ES34" s="42"/>
      <c r="ET34" s="42"/>
      <c r="EU34" s="42"/>
      <c r="EV34" s="42"/>
      <c r="EW34" s="42"/>
      <c r="EX34" s="42"/>
      <c r="EY34" s="42"/>
      <c r="EZ34" s="42"/>
      <c r="FA34" s="42"/>
      <c r="FB34" s="42"/>
      <c r="FC34" s="42"/>
      <c r="FD34" s="42"/>
      <c r="FE34" s="42"/>
      <c r="FF34" s="42"/>
      <c r="FG34" s="42"/>
      <c r="FH34" s="42"/>
      <c r="FI34" s="42"/>
      <c r="FJ34" s="42"/>
      <c r="FK34" s="42"/>
      <c r="FL34" s="42"/>
      <c r="FM34" s="42"/>
      <c r="FN34" s="42"/>
      <c r="FO34" s="42"/>
      <c r="FP34" s="42"/>
      <c r="FQ34" s="42"/>
      <c r="FR34" s="42"/>
      <c r="FS34" s="42"/>
      <c r="FT34" s="42"/>
      <c r="FU34" s="42"/>
      <c r="FV34" s="42"/>
      <c r="FW34" s="42"/>
      <c r="FX34" s="42"/>
      <c r="FY34" s="42"/>
      <c r="FZ34" s="42"/>
      <c r="GA34" s="42"/>
      <c r="GB34" s="42"/>
      <c r="GC34" s="42"/>
      <c r="GD34" s="42"/>
      <c r="GE34" s="42"/>
      <c r="GF34" s="42"/>
      <c r="GG34" s="42"/>
      <c r="GH34" s="42"/>
      <c r="GI34" s="42"/>
      <c r="GJ34" s="42"/>
      <c r="GK34" s="42"/>
      <c r="GL34" s="42"/>
      <c r="GM34" s="42"/>
      <c r="GN34" s="42"/>
      <c r="GO34" s="42"/>
      <c r="GP34" s="42"/>
      <c r="GQ34" s="42"/>
      <c r="GR34" s="42"/>
      <c r="GS34" s="42"/>
      <c r="GT34" s="42"/>
      <c r="GU34" s="42"/>
      <c r="GV34" s="42"/>
      <c r="GW34" s="42"/>
      <c r="GX34" s="42"/>
      <c r="GY34" s="42"/>
      <c r="GZ34" s="42"/>
      <c r="HA34" s="42"/>
      <c r="HB34" s="42"/>
      <c r="HC34" s="42"/>
      <c r="HD34" s="42"/>
      <c r="HE34" s="42"/>
      <c r="HF34" s="42"/>
      <c r="HG34" s="42"/>
      <c r="HH34" s="42"/>
      <c r="HI34" s="42"/>
      <c r="HJ34" s="42"/>
      <c r="HK34" s="42"/>
      <c r="HL34" s="42"/>
      <c r="HM34" s="42"/>
      <c r="HN34" s="42"/>
      <c r="HO34" s="42"/>
      <c r="HP34" s="42"/>
      <c r="HQ34" s="42"/>
      <c r="HR34" s="42"/>
      <c r="HS34" s="42"/>
      <c r="HT34" s="42"/>
      <c r="HU34" s="42"/>
      <c r="HV34" s="42"/>
      <c r="HW34" s="42"/>
      <c r="HX34" s="42"/>
      <c r="HY34" s="42"/>
      <c r="HZ34" s="42"/>
      <c r="IA34" s="42"/>
      <c r="IB34" s="42"/>
      <c r="IC34" s="42"/>
      <c r="ID34" s="42"/>
      <c r="IE34" s="42"/>
      <c r="IF34" s="42"/>
      <c r="IG34" s="42"/>
      <c r="IH34" s="42"/>
      <c r="II34" s="42"/>
      <c r="IJ34" s="42"/>
      <c r="IK34" s="42"/>
      <c r="IL34" s="42"/>
      <c r="IM34" s="42"/>
      <c r="IN34" s="42"/>
      <c r="IO34" s="42"/>
      <c r="IP34" s="42"/>
      <c r="IQ34" s="42"/>
      <c r="IR34" s="42"/>
      <c r="IS34" s="42"/>
      <c r="IT34" s="42"/>
      <c r="IU34" s="42"/>
      <c r="IV34" s="42"/>
    </row>
    <row r="35" spans="1:256" ht="24" customHeight="1">
      <c r="A35" s="43"/>
      <c r="B35" s="43"/>
      <c r="C35" s="165" t="s">
        <v>126</v>
      </c>
      <c r="D35" s="169"/>
      <c r="E35" s="169"/>
      <c r="F35" s="169"/>
      <c r="G35" s="187" t="s">
        <v>11</v>
      </c>
      <c r="H35" s="266">
        <f>AA20+1</f>
        <v>42497</v>
      </c>
      <c r="I35" s="266"/>
      <c r="J35" s="266"/>
      <c r="K35" s="266"/>
      <c r="L35" s="266"/>
      <c r="M35" s="169"/>
      <c r="N35" s="165"/>
      <c r="P35" s="165"/>
      <c r="Q35" s="165" t="s">
        <v>27</v>
      </c>
      <c r="R35" s="169"/>
      <c r="S35" s="168"/>
      <c r="V35" s="203"/>
      <c r="W35" s="203"/>
      <c r="X35" s="203"/>
      <c r="Y35" s="203"/>
      <c r="Z35" s="203"/>
      <c r="AA35" s="186"/>
      <c r="AB35" s="186"/>
      <c r="AC35" s="186"/>
      <c r="AD35" s="42"/>
      <c r="AE35" s="202"/>
      <c r="AF35" s="164"/>
      <c r="AG35" s="112"/>
      <c r="AH35" s="112"/>
      <c r="AI35" s="112"/>
      <c r="AJ35" s="11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  <c r="EH35" s="42"/>
      <c r="EI35" s="42"/>
      <c r="EJ35" s="42"/>
      <c r="EK35" s="42"/>
      <c r="EL35" s="42"/>
      <c r="EM35" s="42"/>
      <c r="EN35" s="42"/>
      <c r="EO35" s="42"/>
      <c r="EP35" s="42"/>
      <c r="EQ35" s="42"/>
      <c r="ER35" s="42"/>
      <c r="ES35" s="42"/>
      <c r="ET35" s="42"/>
      <c r="EU35" s="42"/>
      <c r="EV35" s="42"/>
      <c r="EW35" s="42"/>
      <c r="EX35" s="42"/>
      <c r="EY35" s="42"/>
      <c r="EZ35" s="42"/>
      <c r="FA35" s="42"/>
      <c r="FB35" s="42"/>
      <c r="FC35" s="42"/>
      <c r="FD35" s="42"/>
      <c r="FE35" s="42"/>
      <c r="FF35" s="42"/>
      <c r="FG35" s="42"/>
      <c r="FH35" s="42"/>
      <c r="FI35" s="42"/>
      <c r="FJ35" s="42"/>
      <c r="FK35" s="42"/>
      <c r="FL35" s="42"/>
      <c r="FM35" s="42"/>
      <c r="FN35" s="42"/>
      <c r="FO35" s="42"/>
      <c r="FP35" s="42"/>
      <c r="FQ35" s="42"/>
      <c r="FR35" s="42"/>
      <c r="FS35" s="42"/>
      <c r="FT35" s="42"/>
      <c r="FU35" s="42"/>
      <c r="FV35" s="42"/>
      <c r="FW35" s="42"/>
      <c r="FX35" s="42"/>
      <c r="FY35" s="42"/>
      <c r="FZ35" s="42"/>
      <c r="GA35" s="42"/>
      <c r="GB35" s="42"/>
      <c r="GC35" s="42"/>
      <c r="GD35" s="42"/>
      <c r="GE35" s="42"/>
      <c r="GF35" s="42"/>
      <c r="GG35" s="42"/>
      <c r="GH35" s="42"/>
      <c r="GI35" s="42"/>
      <c r="GJ35" s="42"/>
      <c r="GK35" s="42"/>
      <c r="GL35" s="42"/>
      <c r="GM35" s="42"/>
      <c r="GN35" s="42"/>
      <c r="GO35" s="42"/>
      <c r="GP35" s="42"/>
      <c r="GQ35" s="42"/>
      <c r="GR35" s="42"/>
      <c r="GS35" s="42"/>
      <c r="GT35" s="42"/>
      <c r="GU35" s="42"/>
      <c r="GV35" s="42"/>
      <c r="GW35" s="42"/>
      <c r="GX35" s="42"/>
      <c r="GY35" s="42"/>
      <c r="GZ35" s="42"/>
      <c r="HA35" s="42"/>
      <c r="HB35" s="42"/>
      <c r="HC35" s="42"/>
      <c r="HD35" s="42"/>
      <c r="HE35" s="42"/>
      <c r="HF35" s="42"/>
      <c r="HG35" s="42"/>
      <c r="HH35" s="42"/>
      <c r="HI35" s="42"/>
      <c r="HJ35" s="42"/>
      <c r="HK35" s="42"/>
      <c r="HL35" s="42"/>
      <c r="HM35" s="42"/>
      <c r="HN35" s="42"/>
      <c r="HO35" s="42"/>
      <c r="HP35" s="42"/>
      <c r="HQ35" s="42"/>
      <c r="HR35" s="42"/>
      <c r="HS35" s="42"/>
      <c r="HT35" s="42"/>
      <c r="HU35" s="42"/>
      <c r="HV35" s="42"/>
      <c r="HW35" s="42"/>
      <c r="HX35" s="42"/>
      <c r="HY35" s="42"/>
      <c r="HZ35" s="42"/>
      <c r="IA35" s="42"/>
      <c r="IB35" s="42"/>
      <c r="IC35" s="42"/>
      <c r="ID35" s="42"/>
      <c r="IE35" s="42"/>
      <c r="IF35" s="42"/>
      <c r="IG35" s="42"/>
      <c r="IH35" s="42"/>
      <c r="II35" s="42"/>
      <c r="IJ35" s="42"/>
      <c r="IK35" s="42"/>
      <c r="IL35" s="42"/>
      <c r="IM35" s="42"/>
      <c r="IN35" s="42"/>
      <c r="IO35" s="42"/>
      <c r="IP35" s="42"/>
      <c r="IQ35" s="42"/>
      <c r="IR35" s="42"/>
      <c r="IS35" s="42"/>
      <c r="IT35" s="42"/>
      <c r="IU35" s="42"/>
      <c r="IV35" s="42"/>
    </row>
    <row r="36" spans="1:256" ht="9.9499999999999993" customHeight="1">
      <c r="A36" s="43"/>
      <c r="B36" s="43"/>
      <c r="C36" s="165"/>
      <c r="D36" s="169"/>
      <c r="E36" s="169"/>
      <c r="F36" s="169"/>
      <c r="G36" s="187"/>
      <c r="H36" s="204"/>
      <c r="I36" s="204"/>
      <c r="J36" s="204"/>
      <c r="K36" s="205"/>
      <c r="L36" s="169"/>
      <c r="M36" s="169"/>
      <c r="N36" s="165"/>
      <c r="P36" s="165"/>
      <c r="Q36" s="165"/>
      <c r="R36" s="169"/>
      <c r="S36" s="168"/>
      <c r="V36" s="168"/>
      <c r="W36" s="168"/>
      <c r="X36" s="168"/>
      <c r="Y36" s="168"/>
      <c r="Z36" s="168"/>
      <c r="AA36" s="70"/>
      <c r="AB36" s="70"/>
      <c r="AC36" s="70"/>
      <c r="AD36" s="42"/>
      <c r="AE36" s="202"/>
      <c r="AF36" s="164"/>
      <c r="AG36" s="112"/>
      <c r="AH36" s="112"/>
      <c r="AI36" s="112"/>
      <c r="AJ36" s="11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  <c r="EA36" s="42"/>
      <c r="EB36" s="42"/>
      <c r="EC36" s="42"/>
      <c r="ED36" s="42"/>
      <c r="EE36" s="42"/>
      <c r="EF36" s="42"/>
      <c r="EG36" s="42"/>
      <c r="EH36" s="42"/>
      <c r="EI36" s="42"/>
      <c r="EJ36" s="42"/>
      <c r="EK36" s="42"/>
      <c r="EL36" s="42"/>
      <c r="EM36" s="42"/>
      <c r="EN36" s="42"/>
      <c r="EO36" s="42"/>
      <c r="EP36" s="42"/>
      <c r="EQ36" s="42"/>
      <c r="ER36" s="42"/>
      <c r="ES36" s="42"/>
      <c r="ET36" s="42"/>
      <c r="EU36" s="42"/>
      <c r="EV36" s="42"/>
      <c r="EW36" s="42"/>
      <c r="EX36" s="42"/>
      <c r="EY36" s="42"/>
      <c r="EZ36" s="42"/>
      <c r="FA36" s="42"/>
      <c r="FB36" s="42"/>
      <c r="FC36" s="42"/>
      <c r="FD36" s="42"/>
      <c r="FE36" s="42"/>
      <c r="FF36" s="42"/>
      <c r="FG36" s="42"/>
      <c r="FH36" s="42"/>
      <c r="FI36" s="42"/>
      <c r="FJ36" s="42"/>
      <c r="FK36" s="42"/>
      <c r="FL36" s="42"/>
      <c r="FM36" s="42"/>
      <c r="FN36" s="42"/>
      <c r="FO36" s="42"/>
      <c r="FP36" s="42"/>
      <c r="FQ36" s="42"/>
      <c r="FR36" s="42"/>
      <c r="FS36" s="42"/>
      <c r="FT36" s="42"/>
      <c r="FU36" s="42"/>
      <c r="FV36" s="42"/>
      <c r="FW36" s="42"/>
      <c r="FX36" s="42"/>
      <c r="FY36" s="42"/>
      <c r="FZ36" s="42"/>
      <c r="GA36" s="42"/>
      <c r="GB36" s="42"/>
      <c r="GC36" s="42"/>
      <c r="GD36" s="42"/>
      <c r="GE36" s="42"/>
      <c r="GF36" s="42"/>
      <c r="GG36" s="42"/>
      <c r="GH36" s="42"/>
      <c r="GI36" s="42"/>
      <c r="GJ36" s="42"/>
      <c r="GK36" s="42"/>
      <c r="GL36" s="42"/>
      <c r="GM36" s="42"/>
      <c r="GN36" s="42"/>
      <c r="GO36" s="42"/>
      <c r="GP36" s="42"/>
      <c r="GQ36" s="42"/>
      <c r="GR36" s="42"/>
      <c r="GS36" s="42"/>
      <c r="GT36" s="42"/>
      <c r="GU36" s="42"/>
      <c r="GV36" s="42"/>
      <c r="GW36" s="42"/>
      <c r="GX36" s="42"/>
      <c r="GY36" s="42"/>
      <c r="GZ36" s="42"/>
      <c r="HA36" s="42"/>
      <c r="HB36" s="42"/>
      <c r="HC36" s="42"/>
      <c r="HD36" s="42"/>
      <c r="HE36" s="42"/>
      <c r="HF36" s="42"/>
      <c r="HG36" s="42"/>
      <c r="HH36" s="42"/>
      <c r="HI36" s="42"/>
      <c r="HJ36" s="42"/>
      <c r="HK36" s="42"/>
      <c r="HL36" s="42"/>
      <c r="HM36" s="42"/>
      <c r="HN36" s="42"/>
      <c r="HO36" s="42"/>
      <c r="HP36" s="42"/>
      <c r="HQ36" s="42"/>
      <c r="HR36" s="42"/>
      <c r="HS36" s="42"/>
      <c r="HT36" s="42"/>
      <c r="HU36" s="42"/>
      <c r="HV36" s="42"/>
      <c r="HW36" s="42"/>
      <c r="HX36" s="42"/>
      <c r="HY36" s="42"/>
      <c r="HZ36" s="42"/>
      <c r="IA36" s="42"/>
      <c r="IB36" s="42"/>
      <c r="IC36" s="42"/>
      <c r="ID36" s="42"/>
      <c r="IE36" s="42"/>
      <c r="IF36" s="42"/>
      <c r="IG36" s="42"/>
      <c r="IH36" s="42"/>
      <c r="II36" s="42"/>
      <c r="IJ36" s="42"/>
      <c r="IK36" s="42"/>
      <c r="IL36" s="42"/>
      <c r="IM36" s="42"/>
      <c r="IN36" s="42"/>
      <c r="IO36" s="42"/>
      <c r="IP36" s="42"/>
      <c r="IQ36" s="42"/>
      <c r="IR36" s="42"/>
      <c r="IS36" s="42"/>
      <c r="IT36" s="42"/>
      <c r="IU36" s="42"/>
      <c r="IV36" s="42"/>
    </row>
    <row r="37" spans="1:256" ht="24" customHeight="1">
      <c r="A37" s="95"/>
      <c r="B37" s="95"/>
      <c r="C37" s="165" t="s">
        <v>127</v>
      </c>
      <c r="D37" s="165"/>
      <c r="E37" s="165"/>
      <c r="F37" s="169"/>
      <c r="G37" s="187" t="s">
        <v>11</v>
      </c>
      <c r="H37" s="206" t="str">
        <f>D41</f>
        <v>Ms. Arunkamon Raramanus</v>
      </c>
      <c r="I37" s="169"/>
      <c r="J37" s="207"/>
      <c r="K37" s="169"/>
      <c r="L37" s="169"/>
      <c r="M37" s="169"/>
      <c r="N37" s="169"/>
      <c r="O37" s="169"/>
      <c r="P37" s="208"/>
      <c r="Q37" s="209">
        <v>3</v>
      </c>
      <c r="R37" s="169"/>
      <c r="V37" s="267" t="str">
        <f>IF(Q37=1,"( Mr.Sombut Srikampa )",IF(Q37=3,"( Mr. Natthaphol Boonmee )"))</f>
        <v>( Mr. Natthaphol Boonmee )</v>
      </c>
      <c r="W37" s="267"/>
      <c r="X37" s="267"/>
      <c r="Y37" s="267"/>
      <c r="Z37" s="267"/>
      <c r="AA37" s="267"/>
      <c r="AB37" s="267"/>
      <c r="AC37" s="267"/>
      <c r="AD37" s="42"/>
      <c r="AE37" s="202"/>
      <c r="AF37" s="164"/>
      <c r="AG37" s="112"/>
      <c r="AH37" s="112"/>
      <c r="AI37" s="112"/>
      <c r="AJ37" s="11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  <c r="EH37" s="42"/>
      <c r="EI37" s="42"/>
      <c r="EJ37" s="42"/>
      <c r="EK37" s="42"/>
      <c r="EL37" s="42"/>
      <c r="EM37" s="42"/>
      <c r="EN37" s="42"/>
      <c r="EO37" s="42"/>
      <c r="EP37" s="42"/>
      <c r="EQ37" s="42"/>
      <c r="ER37" s="42"/>
      <c r="ES37" s="42"/>
      <c r="ET37" s="42"/>
      <c r="EU37" s="42"/>
      <c r="EV37" s="42"/>
      <c r="EW37" s="42"/>
      <c r="EX37" s="42"/>
      <c r="EY37" s="42"/>
      <c r="EZ37" s="42"/>
      <c r="FA37" s="42"/>
      <c r="FB37" s="42"/>
      <c r="FC37" s="42"/>
      <c r="FD37" s="42"/>
      <c r="FE37" s="42"/>
      <c r="FF37" s="42"/>
      <c r="FG37" s="42"/>
      <c r="FH37" s="42"/>
      <c r="FI37" s="42"/>
      <c r="FJ37" s="42"/>
      <c r="FK37" s="42"/>
      <c r="FL37" s="42"/>
      <c r="FM37" s="42"/>
      <c r="FN37" s="42"/>
      <c r="FO37" s="42"/>
      <c r="FP37" s="42"/>
      <c r="FQ37" s="42"/>
      <c r="FR37" s="42"/>
      <c r="FS37" s="42"/>
      <c r="FT37" s="42"/>
      <c r="FU37" s="42"/>
      <c r="FV37" s="42"/>
      <c r="FW37" s="42"/>
      <c r="FX37" s="42"/>
      <c r="FY37" s="42"/>
      <c r="FZ37" s="42"/>
      <c r="GA37" s="42"/>
      <c r="GB37" s="42"/>
      <c r="GC37" s="42"/>
      <c r="GD37" s="42"/>
      <c r="GE37" s="42"/>
      <c r="GF37" s="42"/>
      <c r="GG37" s="42"/>
      <c r="GH37" s="42"/>
      <c r="GI37" s="42"/>
      <c r="GJ37" s="42"/>
      <c r="GK37" s="42"/>
      <c r="GL37" s="42"/>
      <c r="GM37" s="42"/>
      <c r="GN37" s="42"/>
      <c r="GO37" s="42"/>
      <c r="GP37" s="42"/>
      <c r="GQ37" s="42"/>
      <c r="GR37" s="42"/>
      <c r="GS37" s="42"/>
      <c r="GT37" s="42"/>
      <c r="GU37" s="42"/>
      <c r="GV37" s="42"/>
      <c r="GW37" s="42"/>
      <c r="GX37" s="42"/>
      <c r="GY37" s="42"/>
      <c r="GZ37" s="42"/>
      <c r="HA37" s="42"/>
      <c r="HB37" s="42"/>
      <c r="HC37" s="42"/>
      <c r="HD37" s="42"/>
      <c r="HE37" s="42"/>
      <c r="HF37" s="42"/>
      <c r="HG37" s="42"/>
      <c r="HH37" s="42"/>
      <c r="HI37" s="42"/>
      <c r="HJ37" s="42"/>
      <c r="HK37" s="42"/>
      <c r="HL37" s="42"/>
      <c r="HM37" s="42"/>
      <c r="HN37" s="42"/>
      <c r="HO37" s="42"/>
      <c r="HP37" s="42"/>
      <c r="HQ37" s="42"/>
      <c r="HR37" s="42"/>
      <c r="HS37" s="42"/>
      <c r="HT37" s="42"/>
      <c r="HU37" s="42"/>
      <c r="HV37" s="42"/>
      <c r="HW37" s="42"/>
      <c r="HX37" s="42"/>
      <c r="HY37" s="42"/>
      <c r="HZ37" s="42"/>
      <c r="IA37" s="42"/>
      <c r="IB37" s="42"/>
      <c r="IC37" s="42"/>
      <c r="ID37" s="42"/>
      <c r="IE37" s="42"/>
      <c r="IF37" s="42"/>
      <c r="IG37" s="42"/>
      <c r="IH37" s="42"/>
      <c r="II37" s="42"/>
      <c r="IJ37" s="42"/>
      <c r="IK37" s="42"/>
      <c r="IL37" s="42"/>
      <c r="IM37" s="42"/>
      <c r="IN37" s="42"/>
      <c r="IO37" s="42"/>
      <c r="IP37" s="42"/>
      <c r="IQ37" s="42"/>
      <c r="IR37" s="42"/>
      <c r="IS37" s="42"/>
      <c r="IT37" s="42"/>
      <c r="IU37" s="42"/>
      <c r="IV37" s="42"/>
    </row>
    <row r="38" spans="1:256" ht="21" customHeight="1">
      <c r="A38" s="43"/>
      <c r="B38" s="43"/>
      <c r="C38" s="169"/>
      <c r="D38" s="169"/>
      <c r="E38" s="169"/>
      <c r="F38" s="169"/>
      <c r="G38" s="169"/>
      <c r="H38" s="205"/>
      <c r="I38" s="205"/>
      <c r="J38" s="205"/>
      <c r="K38" s="169"/>
      <c r="L38" s="169"/>
      <c r="M38" s="168"/>
      <c r="N38" s="168"/>
      <c r="O38" s="169"/>
      <c r="P38" s="169"/>
      <c r="Q38" s="169"/>
      <c r="R38" s="169"/>
      <c r="V38" s="268" t="s">
        <v>28</v>
      </c>
      <c r="W38" s="268"/>
      <c r="X38" s="268"/>
      <c r="Y38" s="268"/>
      <c r="Z38" s="268"/>
      <c r="AA38" s="268"/>
      <c r="AB38" s="268"/>
      <c r="AC38" s="268"/>
      <c r="AD38" s="210"/>
      <c r="AE38" s="211"/>
      <c r="AF38" s="211"/>
      <c r="AG38" s="211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  <c r="EA38" s="42"/>
      <c r="EB38" s="42"/>
      <c r="EC38" s="42"/>
      <c r="ED38" s="42"/>
      <c r="EE38" s="42"/>
      <c r="EF38" s="42"/>
      <c r="EG38" s="42"/>
      <c r="EH38" s="42"/>
      <c r="EI38" s="42"/>
      <c r="EJ38" s="42"/>
      <c r="EK38" s="42"/>
      <c r="EL38" s="42"/>
      <c r="EM38" s="42"/>
      <c r="EN38" s="42"/>
      <c r="EO38" s="42"/>
      <c r="EP38" s="42"/>
      <c r="EQ38" s="42"/>
      <c r="ER38" s="42"/>
      <c r="ES38" s="42"/>
      <c r="ET38" s="42"/>
      <c r="EU38" s="42"/>
      <c r="EV38" s="42"/>
      <c r="EW38" s="42"/>
      <c r="EX38" s="42"/>
      <c r="EY38" s="42"/>
      <c r="EZ38" s="42"/>
      <c r="FA38" s="42"/>
      <c r="FB38" s="42"/>
      <c r="FC38" s="42"/>
      <c r="FD38" s="42"/>
      <c r="FE38" s="42"/>
      <c r="FF38" s="42"/>
      <c r="FG38" s="42"/>
      <c r="FH38" s="42"/>
      <c r="FI38" s="42"/>
      <c r="FJ38" s="42"/>
      <c r="FK38" s="42"/>
      <c r="FL38" s="42"/>
      <c r="FM38" s="42"/>
      <c r="FN38" s="42"/>
      <c r="FO38" s="42"/>
      <c r="FP38" s="42"/>
      <c r="FQ38" s="42"/>
      <c r="FR38" s="42"/>
      <c r="FS38" s="42"/>
      <c r="FT38" s="42"/>
      <c r="FU38" s="42"/>
      <c r="FV38" s="42"/>
      <c r="FW38" s="42"/>
      <c r="FX38" s="42"/>
      <c r="FY38" s="42"/>
      <c r="FZ38" s="42"/>
      <c r="GA38" s="42"/>
      <c r="GB38" s="42"/>
      <c r="GC38" s="42"/>
      <c r="GD38" s="42"/>
      <c r="GE38" s="42"/>
      <c r="GF38" s="42"/>
      <c r="GG38" s="42"/>
      <c r="GH38" s="42"/>
      <c r="GI38" s="42"/>
      <c r="GJ38" s="42"/>
      <c r="GK38" s="42"/>
      <c r="GL38" s="42"/>
      <c r="GM38" s="42"/>
      <c r="GN38" s="42"/>
      <c r="GO38" s="42"/>
      <c r="GP38" s="42"/>
      <c r="GQ38" s="42"/>
      <c r="GR38" s="42"/>
      <c r="GS38" s="42"/>
      <c r="GT38" s="42"/>
      <c r="GU38" s="42"/>
      <c r="GV38" s="42"/>
      <c r="GW38" s="42"/>
      <c r="GX38" s="42"/>
      <c r="GY38" s="42"/>
      <c r="GZ38" s="42"/>
      <c r="HA38" s="42"/>
      <c r="HB38" s="42"/>
      <c r="HC38" s="42"/>
      <c r="HD38" s="42"/>
      <c r="HE38" s="42"/>
      <c r="HF38" s="42"/>
      <c r="HG38" s="42"/>
      <c r="HH38" s="42"/>
      <c r="HI38" s="42"/>
      <c r="HJ38" s="42"/>
      <c r="HK38" s="42"/>
      <c r="HL38" s="42"/>
      <c r="HM38" s="42"/>
      <c r="HN38" s="42"/>
      <c r="HO38" s="42"/>
      <c r="HP38" s="42"/>
      <c r="HQ38" s="42"/>
      <c r="HR38" s="42"/>
      <c r="HS38" s="42"/>
      <c r="HT38" s="42"/>
      <c r="HU38" s="42"/>
      <c r="HV38" s="42"/>
      <c r="HW38" s="42"/>
      <c r="HX38" s="42"/>
      <c r="HY38" s="42"/>
      <c r="HZ38" s="42"/>
      <c r="IA38" s="42"/>
      <c r="IB38" s="42"/>
      <c r="IC38" s="42"/>
      <c r="ID38" s="42"/>
      <c r="IE38" s="42"/>
      <c r="IF38" s="42"/>
      <c r="IG38" s="42"/>
      <c r="IH38" s="42"/>
      <c r="II38" s="42"/>
      <c r="IJ38" s="42"/>
      <c r="IK38" s="42"/>
      <c r="IL38" s="42"/>
      <c r="IM38" s="42"/>
      <c r="IN38" s="42"/>
      <c r="IO38" s="42"/>
      <c r="IP38" s="42"/>
      <c r="IQ38" s="42"/>
      <c r="IR38" s="42"/>
      <c r="IS38" s="42"/>
      <c r="IT38" s="42"/>
      <c r="IU38" s="42"/>
      <c r="IV38" s="42"/>
    </row>
    <row r="39" spans="1:256" ht="17.100000000000001" customHeight="1">
      <c r="A39" s="43"/>
      <c r="B39" s="43"/>
      <c r="C39" s="42"/>
      <c r="D39" s="42"/>
      <c r="E39" s="48"/>
      <c r="F39" s="48"/>
      <c r="G39" s="48"/>
      <c r="H39" s="48"/>
      <c r="I39" s="48"/>
      <c r="J39" s="42"/>
      <c r="K39" s="42"/>
      <c r="L39" s="62"/>
      <c r="M39" s="43"/>
      <c r="N39" s="43"/>
      <c r="O39" s="43"/>
      <c r="P39" s="98"/>
      <c r="Q39" s="98"/>
      <c r="R39" s="98"/>
      <c r="S39" s="98"/>
      <c r="T39" s="98"/>
      <c r="U39" s="45"/>
      <c r="V39" s="97"/>
      <c r="W39" s="97"/>
      <c r="X39" s="97"/>
      <c r="Y39" s="97"/>
      <c r="Z39" s="97"/>
      <c r="AA39" s="97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  <c r="EA39" s="42"/>
      <c r="EB39" s="42"/>
      <c r="EC39" s="42"/>
      <c r="ED39" s="42"/>
      <c r="EE39" s="42"/>
      <c r="EF39" s="42"/>
      <c r="EG39" s="42"/>
      <c r="EH39" s="42"/>
      <c r="EI39" s="42"/>
      <c r="EJ39" s="42"/>
      <c r="EK39" s="42"/>
      <c r="EL39" s="42"/>
      <c r="EM39" s="42"/>
      <c r="EN39" s="42"/>
      <c r="EO39" s="42"/>
      <c r="EP39" s="42"/>
      <c r="EQ39" s="42"/>
      <c r="ER39" s="42"/>
      <c r="ES39" s="42"/>
      <c r="ET39" s="42"/>
      <c r="EU39" s="42"/>
      <c r="EV39" s="42"/>
      <c r="EW39" s="42"/>
      <c r="EX39" s="42"/>
      <c r="EY39" s="42"/>
      <c r="EZ39" s="42"/>
      <c r="FA39" s="42"/>
      <c r="FB39" s="42"/>
      <c r="FC39" s="42"/>
      <c r="FD39" s="42"/>
      <c r="FE39" s="42"/>
      <c r="FF39" s="42"/>
      <c r="FG39" s="42"/>
      <c r="FH39" s="42"/>
      <c r="FI39" s="42"/>
      <c r="FJ39" s="42"/>
      <c r="FK39" s="42"/>
      <c r="FL39" s="42"/>
      <c r="FM39" s="42"/>
      <c r="FN39" s="42"/>
      <c r="FO39" s="42"/>
      <c r="FP39" s="42"/>
      <c r="FQ39" s="42"/>
      <c r="FR39" s="42"/>
      <c r="FS39" s="42"/>
      <c r="FT39" s="42"/>
      <c r="FU39" s="42"/>
      <c r="FV39" s="42"/>
      <c r="FW39" s="42"/>
      <c r="FX39" s="42"/>
      <c r="FY39" s="42"/>
      <c r="FZ39" s="42"/>
      <c r="GA39" s="42"/>
      <c r="GB39" s="42"/>
      <c r="GC39" s="42"/>
      <c r="GD39" s="42"/>
      <c r="GE39" s="42"/>
      <c r="GF39" s="42"/>
      <c r="GG39" s="42"/>
      <c r="GH39" s="42"/>
      <c r="GI39" s="42"/>
      <c r="GJ39" s="42"/>
      <c r="GK39" s="42"/>
      <c r="GL39" s="42"/>
      <c r="GM39" s="42"/>
      <c r="GN39" s="42"/>
      <c r="GO39" s="42"/>
      <c r="GP39" s="42"/>
      <c r="GQ39" s="42"/>
      <c r="GR39" s="42"/>
      <c r="GS39" s="42"/>
      <c r="GT39" s="42"/>
      <c r="GU39" s="42"/>
      <c r="GV39" s="42"/>
      <c r="GW39" s="42"/>
      <c r="GX39" s="42"/>
      <c r="GY39" s="42"/>
      <c r="GZ39" s="42"/>
      <c r="HA39" s="42"/>
      <c r="HB39" s="42"/>
      <c r="HC39" s="42"/>
      <c r="HD39" s="42"/>
      <c r="HE39" s="42"/>
      <c r="HF39" s="42"/>
      <c r="HG39" s="42"/>
      <c r="HH39" s="42"/>
      <c r="HI39" s="42"/>
      <c r="HJ39" s="42"/>
      <c r="HK39" s="42"/>
      <c r="HL39" s="42"/>
      <c r="HM39" s="42"/>
      <c r="HN39" s="42"/>
      <c r="HO39" s="42"/>
      <c r="HP39" s="42"/>
      <c r="HQ39" s="42"/>
      <c r="HR39" s="42"/>
      <c r="HS39" s="42"/>
      <c r="HT39" s="42"/>
      <c r="HU39" s="42"/>
      <c r="HV39" s="42"/>
      <c r="HW39" s="42"/>
      <c r="HX39" s="42"/>
      <c r="HY39" s="42"/>
      <c r="HZ39" s="42"/>
      <c r="IA39" s="42"/>
      <c r="IB39" s="42"/>
      <c r="IC39" s="42"/>
      <c r="ID39" s="42"/>
      <c r="IE39" s="42"/>
      <c r="IF39" s="42"/>
      <c r="IG39" s="42"/>
      <c r="IH39" s="42"/>
      <c r="II39" s="42"/>
      <c r="IJ39" s="42"/>
      <c r="IK39" s="42"/>
      <c r="IL39" s="42"/>
      <c r="IM39" s="42"/>
      <c r="IN39" s="42"/>
      <c r="IO39" s="42"/>
      <c r="IP39" s="42"/>
      <c r="IQ39" s="42"/>
      <c r="IR39" s="42"/>
      <c r="IS39" s="42"/>
      <c r="IT39" s="42"/>
      <c r="IU39" s="42"/>
      <c r="IV39" s="42"/>
    </row>
    <row r="40" spans="1:256" ht="17.100000000000001" customHeight="1">
      <c r="A40" s="258"/>
      <c r="B40" s="258"/>
      <c r="C40" s="258"/>
      <c r="D40" s="258"/>
      <c r="E40" s="258"/>
      <c r="F40" s="258"/>
      <c r="G40" s="258"/>
      <c r="H40" s="258"/>
      <c r="I40" s="258"/>
      <c r="J40" s="258"/>
      <c r="K40" s="258"/>
      <c r="L40" s="258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105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  <c r="EA40" s="42"/>
      <c r="EB40" s="42"/>
      <c r="EC40" s="42"/>
      <c r="ED40" s="42"/>
      <c r="EE40" s="42"/>
      <c r="EF40" s="42"/>
      <c r="EG40" s="42"/>
      <c r="EH40" s="42"/>
      <c r="EI40" s="42"/>
      <c r="EJ40" s="42"/>
      <c r="EK40" s="42"/>
      <c r="EL40" s="42"/>
      <c r="EM40" s="42"/>
      <c r="EN40" s="42"/>
      <c r="EO40" s="42"/>
      <c r="EP40" s="42"/>
      <c r="EQ40" s="42"/>
      <c r="ER40" s="42"/>
      <c r="ES40" s="42"/>
      <c r="ET40" s="42"/>
      <c r="EU40" s="42"/>
      <c r="EV40" s="42"/>
      <c r="EW40" s="42"/>
      <c r="EX40" s="42"/>
      <c r="EY40" s="42"/>
      <c r="EZ40" s="42"/>
      <c r="FA40" s="42"/>
      <c r="FB40" s="42"/>
      <c r="FC40" s="42"/>
      <c r="FD40" s="42"/>
      <c r="FE40" s="42"/>
      <c r="FF40" s="42"/>
      <c r="FG40" s="42"/>
      <c r="FH40" s="42"/>
      <c r="FI40" s="42"/>
      <c r="FJ40" s="42"/>
      <c r="FK40" s="42"/>
      <c r="FL40" s="42"/>
      <c r="FM40" s="42"/>
      <c r="FN40" s="42"/>
      <c r="FO40" s="42"/>
      <c r="FP40" s="42"/>
      <c r="FQ40" s="42"/>
      <c r="FR40" s="42"/>
      <c r="FS40" s="42"/>
      <c r="FT40" s="42"/>
      <c r="FU40" s="42"/>
      <c r="FV40" s="42"/>
      <c r="FW40" s="42"/>
      <c r="FX40" s="42"/>
      <c r="FY40" s="42"/>
      <c r="FZ40" s="42"/>
      <c r="GA40" s="42"/>
      <c r="GB40" s="42"/>
      <c r="GC40" s="42"/>
      <c r="GD40" s="42"/>
      <c r="GE40" s="42"/>
      <c r="GF40" s="42"/>
      <c r="GG40" s="42"/>
      <c r="GH40" s="42"/>
      <c r="GI40" s="42"/>
      <c r="GJ40" s="42"/>
      <c r="GK40" s="42"/>
      <c r="GL40" s="42"/>
      <c r="GM40" s="42"/>
      <c r="GN40" s="42"/>
      <c r="GO40" s="42"/>
      <c r="GP40" s="42"/>
      <c r="GQ40" s="42"/>
      <c r="GR40" s="42"/>
      <c r="GS40" s="42"/>
      <c r="GT40" s="42"/>
      <c r="GU40" s="42"/>
      <c r="GV40" s="42"/>
      <c r="GW40" s="42"/>
      <c r="GX40" s="42"/>
      <c r="GY40" s="42"/>
      <c r="GZ40" s="42"/>
      <c r="HA40" s="42"/>
      <c r="HB40" s="42"/>
      <c r="HC40" s="42"/>
      <c r="HD40" s="42"/>
      <c r="HE40" s="42"/>
      <c r="HF40" s="42"/>
      <c r="HG40" s="42"/>
      <c r="HH40" s="42"/>
      <c r="HI40" s="42"/>
      <c r="HJ40" s="42"/>
      <c r="HK40" s="42"/>
      <c r="HL40" s="42"/>
      <c r="HM40" s="42"/>
      <c r="HN40" s="42"/>
      <c r="HO40" s="42"/>
      <c r="HP40" s="42"/>
      <c r="HQ40" s="42"/>
      <c r="HR40" s="42"/>
      <c r="HS40" s="42"/>
      <c r="HT40" s="42"/>
      <c r="HU40" s="42"/>
      <c r="HV40" s="42"/>
      <c r="HW40" s="42"/>
      <c r="HX40" s="42"/>
      <c r="HY40" s="42"/>
      <c r="HZ40" s="42"/>
      <c r="IA40" s="42"/>
      <c r="IB40" s="42"/>
      <c r="IC40" s="42"/>
      <c r="ID40" s="42"/>
      <c r="IE40" s="42"/>
      <c r="IF40" s="42"/>
      <c r="IG40" s="42"/>
      <c r="IH40" s="42"/>
      <c r="II40" s="42"/>
      <c r="IJ40" s="42"/>
      <c r="IK40" s="42"/>
      <c r="IL40" s="42"/>
      <c r="IM40" s="42"/>
      <c r="IN40" s="42"/>
      <c r="IO40" s="42"/>
      <c r="IP40" s="42"/>
      <c r="IQ40" s="42"/>
      <c r="IR40" s="42"/>
      <c r="IS40" s="42"/>
      <c r="IT40" s="42"/>
      <c r="IU40" s="42"/>
      <c r="IV40" s="42"/>
    </row>
    <row r="41" spans="1:256" ht="17.100000000000001" customHeight="1">
      <c r="C41" s="139">
        <v>11</v>
      </c>
      <c r="D41" s="212" t="s">
        <v>111</v>
      </c>
      <c r="T41" s="47">
        <v>1</v>
      </c>
      <c r="U41" s="213" t="s">
        <v>128</v>
      </c>
    </row>
    <row r="42" spans="1:256" ht="17.100000000000001" customHeight="1">
      <c r="T42" s="138">
        <v>3</v>
      </c>
      <c r="U42" s="212" t="s">
        <v>129</v>
      </c>
    </row>
    <row r="43" spans="1:256" ht="17.100000000000001" customHeight="1">
      <c r="T43" s="138"/>
      <c r="U43" s="212"/>
    </row>
    <row r="44" spans="1:256" ht="17.100000000000001" customHeight="1">
      <c r="T44" s="139"/>
      <c r="U44" s="212"/>
    </row>
    <row r="45" spans="1:256" ht="17.100000000000001" customHeight="1"/>
    <row r="46" spans="1:256" ht="17.100000000000001" customHeight="1"/>
    <row r="47" spans="1:256" ht="17.100000000000001" customHeight="1"/>
    <row r="48" spans="1:256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</sheetData>
  <mergeCells count="12">
    <mergeCell ref="A40:V40"/>
    <mergeCell ref="A3:AD3"/>
    <mergeCell ref="J13:N13"/>
    <mergeCell ref="J14:N14"/>
    <mergeCell ref="J15:N15"/>
    <mergeCell ref="J16:N16"/>
    <mergeCell ref="AA19:AD19"/>
    <mergeCell ref="AA20:AD20"/>
    <mergeCell ref="AA21:AD21"/>
    <mergeCell ref="H35:L35"/>
    <mergeCell ref="V37:AC37"/>
    <mergeCell ref="V38:AC38"/>
  </mergeCells>
  <pageMargins left="0.51181102362204722" right="0.31496062992125984" top="0.98425196850393704" bottom="0.11811023622047245" header="0.31496062992125984" footer="0.19685039370078741"/>
  <pageSetup paperSize="9" scale="88" orientation="portrait" r:id="rId1"/>
  <headerFooter>
    <oddFooter>&amp;R&amp;"Gulim,Regular"&amp;10SP-FM-04-15 REV.0</oddFooter>
  </headerFooter>
  <rowBreaks count="1" manualBreakCount="1">
    <brk id="38" max="25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I44"/>
  <sheetViews>
    <sheetView view="pageBreakPreview" zoomScaleNormal="100" zoomScaleSheetLayoutView="100" workbookViewId="0">
      <selection activeCell="R1" sqref="R1:V1"/>
    </sheetView>
  </sheetViews>
  <sheetFormatPr defaultRowHeight="20.25"/>
  <cols>
    <col min="1" max="22" width="4.28515625" style="40" customWidth="1"/>
    <col min="23" max="38" width="4.28515625" style="214" customWidth="1"/>
    <col min="39" max="256" width="9.140625" style="214"/>
    <col min="257" max="278" width="4.28515625" style="214" customWidth="1"/>
    <col min="279" max="512" width="9.140625" style="214"/>
    <col min="513" max="534" width="4.28515625" style="214" customWidth="1"/>
    <col min="535" max="768" width="9.140625" style="214"/>
    <col min="769" max="790" width="4.28515625" style="214" customWidth="1"/>
    <col min="791" max="1024" width="9.140625" style="214"/>
    <col min="1025" max="1046" width="4.28515625" style="214" customWidth="1"/>
    <col min="1047" max="1280" width="9.140625" style="214"/>
    <col min="1281" max="1302" width="4.28515625" style="214" customWidth="1"/>
    <col min="1303" max="1536" width="9.140625" style="214"/>
    <col min="1537" max="1558" width="4.28515625" style="214" customWidth="1"/>
    <col min="1559" max="1792" width="9.140625" style="214"/>
    <col min="1793" max="1814" width="4.28515625" style="214" customWidth="1"/>
    <col min="1815" max="2048" width="9.140625" style="214"/>
    <col min="2049" max="2070" width="4.28515625" style="214" customWidth="1"/>
    <col min="2071" max="2304" width="9.140625" style="214"/>
    <col min="2305" max="2326" width="4.28515625" style="214" customWidth="1"/>
    <col min="2327" max="2560" width="9.140625" style="214"/>
    <col min="2561" max="2582" width="4.28515625" style="214" customWidth="1"/>
    <col min="2583" max="2816" width="9.140625" style="214"/>
    <col min="2817" max="2838" width="4.28515625" style="214" customWidth="1"/>
    <col min="2839" max="3072" width="9.140625" style="214"/>
    <col min="3073" max="3094" width="4.28515625" style="214" customWidth="1"/>
    <col min="3095" max="3328" width="9.140625" style="214"/>
    <col min="3329" max="3350" width="4.28515625" style="214" customWidth="1"/>
    <col min="3351" max="3584" width="9.140625" style="214"/>
    <col min="3585" max="3606" width="4.28515625" style="214" customWidth="1"/>
    <col min="3607" max="3840" width="9.140625" style="214"/>
    <col min="3841" max="3862" width="4.28515625" style="214" customWidth="1"/>
    <col min="3863" max="4096" width="9.140625" style="214"/>
    <col min="4097" max="4118" width="4.28515625" style="214" customWidth="1"/>
    <col min="4119" max="4352" width="9.140625" style="214"/>
    <col min="4353" max="4374" width="4.28515625" style="214" customWidth="1"/>
    <col min="4375" max="4608" width="9.140625" style="214"/>
    <col min="4609" max="4630" width="4.28515625" style="214" customWidth="1"/>
    <col min="4631" max="4864" width="9.140625" style="214"/>
    <col min="4865" max="4886" width="4.28515625" style="214" customWidth="1"/>
    <col min="4887" max="5120" width="9.140625" style="214"/>
    <col min="5121" max="5142" width="4.28515625" style="214" customWidth="1"/>
    <col min="5143" max="5376" width="9.140625" style="214"/>
    <col min="5377" max="5398" width="4.28515625" style="214" customWidth="1"/>
    <col min="5399" max="5632" width="9.140625" style="214"/>
    <col min="5633" max="5654" width="4.28515625" style="214" customWidth="1"/>
    <col min="5655" max="5888" width="9.140625" style="214"/>
    <col min="5889" max="5910" width="4.28515625" style="214" customWidth="1"/>
    <col min="5911" max="6144" width="9.140625" style="214"/>
    <col min="6145" max="6166" width="4.28515625" style="214" customWidth="1"/>
    <col min="6167" max="6400" width="9.140625" style="214"/>
    <col min="6401" max="6422" width="4.28515625" style="214" customWidth="1"/>
    <col min="6423" max="6656" width="9.140625" style="214"/>
    <col min="6657" max="6678" width="4.28515625" style="214" customWidth="1"/>
    <col min="6679" max="6912" width="9.140625" style="214"/>
    <col min="6913" max="6934" width="4.28515625" style="214" customWidth="1"/>
    <col min="6935" max="7168" width="9.140625" style="214"/>
    <col min="7169" max="7190" width="4.28515625" style="214" customWidth="1"/>
    <col min="7191" max="7424" width="9.140625" style="214"/>
    <col min="7425" max="7446" width="4.28515625" style="214" customWidth="1"/>
    <col min="7447" max="7680" width="9.140625" style="214"/>
    <col min="7681" max="7702" width="4.28515625" style="214" customWidth="1"/>
    <col min="7703" max="7936" width="9.140625" style="214"/>
    <col min="7937" max="7958" width="4.28515625" style="214" customWidth="1"/>
    <col min="7959" max="8192" width="9.140625" style="214"/>
    <col min="8193" max="8214" width="4.28515625" style="214" customWidth="1"/>
    <col min="8215" max="8448" width="9.140625" style="214"/>
    <col min="8449" max="8470" width="4.28515625" style="214" customWidth="1"/>
    <col min="8471" max="8704" width="9.140625" style="214"/>
    <col min="8705" max="8726" width="4.28515625" style="214" customWidth="1"/>
    <col min="8727" max="8960" width="9.140625" style="214"/>
    <col min="8961" max="8982" width="4.28515625" style="214" customWidth="1"/>
    <col min="8983" max="9216" width="9.140625" style="214"/>
    <col min="9217" max="9238" width="4.28515625" style="214" customWidth="1"/>
    <col min="9239" max="9472" width="9.140625" style="214"/>
    <col min="9473" max="9494" width="4.28515625" style="214" customWidth="1"/>
    <col min="9495" max="9728" width="9.140625" style="214"/>
    <col min="9729" max="9750" width="4.28515625" style="214" customWidth="1"/>
    <col min="9751" max="9984" width="9.140625" style="214"/>
    <col min="9985" max="10006" width="4.28515625" style="214" customWidth="1"/>
    <col min="10007" max="10240" width="9.140625" style="214"/>
    <col min="10241" max="10262" width="4.28515625" style="214" customWidth="1"/>
    <col min="10263" max="10496" width="9.140625" style="214"/>
    <col min="10497" max="10518" width="4.28515625" style="214" customWidth="1"/>
    <col min="10519" max="10752" width="9.140625" style="214"/>
    <col min="10753" max="10774" width="4.28515625" style="214" customWidth="1"/>
    <col min="10775" max="11008" width="9.140625" style="214"/>
    <col min="11009" max="11030" width="4.28515625" style="214" customWidth="1"/>
    <col min="11031" max="11264" width="9.140625" style="214"/>
    <col min="11265" max="11286" width="4.28515625" style="214" customWidth="1"/>
    <col min="11287" max="11520" width="9.140625" style="214"/>
    <col min="11521" max="11542" width="4.28515625" style="214" customWidth="1"/>
    <col min="11543" max="11776" width="9.140625" style="214"/>
    <col min="11777" max="11798" width="4.28515625" style="214" customWidth="1"/>
    <col min="11799" max="12032" width="9.140625" style="214"/>
    <col min="12033" max="12054" width="4.28515625" style="214" customWidth="1"/>
    <col min="12055" max="12288" width="9.140625" style="214"/>
    <col min="12289" max="12310" width="4.28515625" style="214" customWidth="1"/>
    <col min="12311" max="12544" width="9.140625" style="214"/>
    <col min="12545" max="12566" width="4.28515625" style="214" customWidth="1"/>
    <col min="12567" max="12800" width="9.140625" style="214"/>
    <col min="12801" max="12822" width="4.28515625" style="214" customWidth="1"/>
    <col min="12823" max="13056" width="9.140625" style="214"/>
    <col min="13057" max="13078" width="4.28515625" style="214" customWidth="1"/>
    <col min="13079" max="13312" width="9.140625" style="214"/>
    <col min="13313" max="13334" width="4.28515625" style="214" customWidth="1"/>
    <col min="13335" max="13568" width="9.140625" style="214"/>
    <col min="13569" max="13590" width="4.28515625" style="214" customWidth="1"/>
    <col min="13591" max="13824" width="9.140625" style="214"/>
    <col min="13825" max="13846" width="4.28515625" style="214" customWidth="1"/>
    <col min="13847" max="14080" width="9.140625" style="214"/>
    <col min="14081" max="14102" width="4.28515625" style="214" customWidth="1"/>
    <col min="14103" max="14336" width="9.140625" style="214"/>
    <col min="14337" max="14358" width="4.28515625" style="214" customWidth="1"/>
    <col min="14359" max="14592" width="9.140625" style="214"/>
    <col min="14593" max="14614" width="4.28515625" style="214" customWidth="1"/>
    <col min="14615" max="14848" width="9.140625" style="214"/>
    <col min="14849" max="14870" width="4.28515625" style="214" customWidth="1"/>
    <col min="14871" max="15104" width="9.140625" style="214"/>
    <col min="15105" max="15126" width="4.28515625" style="214" customWidth="1"/>
    <col min="15127" max="15360" width="9.140625" style="214"/>
    <col min="15361" max="15382" width="4.28515625" style="214" customWidth="1"/>
    <col min="15383" max="15616" width="9.140625" style="214"/>
    <col min="15617" max="15638" width="4.28515625" style="214" customWidth="1"/>
    <col min="15639" max="15872" width="9.140625" style="214"/>
    <col min="15873" max="15894" width="4.28515625" style="214" customWidth="1"/>
    <col min="15895" max="16128" width="9.140625" style="214"/>
    <col min="16129" max="16150" width="4.28515625" style="214" customWidth="1"/>
    <col min="16151" max="16384" width="9.140625" style="214"/>
  </cols>
  <sheetData>
    <row r="1" spans="1:35" ht="21.75" customHeight="1"/>
    <row r="2" spans="1:35" ht="13.5" customHeight="1"/>
    <row r="3" spans="1:35" ht="34.5" customHeight="1">
      <c r="A3" s="275" t="s">
        <v>29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15"/>
    </row>
    <row r="4" spans="1:35" ht="18.75" customHeigh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2"/>
    </row>
    <row r="5" spans="1:35" ht="17.25" customHeight="1">
      <c r="A5" s="43"/>
      <c r="B5" s="195" t="s">
        <v>10</v>
      </c>
      <c r="C5" s="195"/>
      <c r="D5" s="178"/>
      <c r="E5" s="195"/>
      <c r="G5" s="193" t="s">
        <v>11</v>
      </c>
      <c r="H5" s="48" t="str">
        <f>Certificate!J5</f>
        <v>SPR15120023-1</v>
      </c>
      <c r="I5" s="49"/>
      <c r="J5" s="49"/>
      <c r="K5" s="49"/>
      <c r="L5" s="48"/>
      <c r="M5" s="48"/>
      <c r="N5" s="48"/>
      <c r="O5" s="48"/>
      <c r="P5" s="49"/>
      <c r="Q5" s="49"/>
      <c r="S5" s="276" t="s">
        <v>130</v>
      </c>
      <c r="T5" s="276"/>
      <c r="U5" s="276"/>
      <c r="V5" s="42"/>
    </row>
    <row r="6" spans="1:35" ht="18" customHeight="1">
      <c r="A6" s="43"/>
      <c r="B6" s="50"/>
      <c r="C6" s="46"/>
      <c r="D6" s="46"/>
      <c r="E6" s="45"/>
      <c r="F6" s="51"/>
      <c r="G6" s="51"/>
      <c r="H6" s="51"/>
      <c r="I6" s="52"/>
      <c r="J6" s="53"/>
      <c r="K6" s="54"/>
      <c r="L6" s="53"/>
      <c r="M6" s="53"/>
      <c r="N6" s="48"/>
      <c r="O6" s="48"/>
      <c r="P6" s="49"/>
      <c r="Q6" s="49"/>
      <c r="R6" s="49"/>
      <c r="V6" s="42"/>
    </row>
    <row r="7" spans="1:35" ht="17.25" customHeight="1">
      <c r="A7" s="43"/>
      <c r="B7" s="55"/>
      <c r="C7" s="56"/>
      <c r="D7" s="46"/>
      <c r="E7" s="46"/>
      <c r="F7" s="46"/>
      <c r="G7" s="46"/>
      <c r="H7" s="46"/>
      <c r="I7" s="47"/>
      <c r="J7" s="57"/>
      <c r="K7" s="54"/>
      <c r="L7" s="58"/>
      <c r="M7" s="58"/>
      <c r="N7" s="59"/>
      <c r="O7" s="59"/>
      <c r="P7" s="59"/>
      <c r="Q7" s="59"/>
      <c r="R7" s="59"/>
      <c r="S7" s="59"/>
      <c r="T7" s="60"/>
      <c r="U7" s="60"/>
      <c r="V7" s="61"/>
    </row>
    <row r="8" spans="1:35" ht="13.5" customHeight="1">
      <c r="A8" s="43"/>
      <c r="B8" s="50"/>
      <c r="C8" s="56"/>
      <c r="D8" s="56"/>
      <c r="E8" s="46"/>
      <c r="F8" s="46"/>
      <c r="G8" s="277" t="s">
        <v>131</v>
      </c>
      <c r="H8" s="277"/>
      <c r="I8" s="277"/>
      <c r="J8" s="277"/>
      <c r="K8" s="277"/>
      <c r="L8" s="277"/>
      <c r="M8" s="277"/>
      <c r="N8" s="277"/>
      <c r="O8" s="277"/>
      <c r="P8" s="277"/>
      <c r="Q8" s="59"/>
      <c r="R8" s="59"/>
      <c r="S8" s="59"/>
      <c r="T8" s="59"/>
      <c r="U8" s="60"/>
      <c r="V8" s="61"/>
    </row>
    <row r="9" spans="1:35" ht="13.5" customHeight="1">
      <c r="A9" s="43"/>
      <c r="B9" s="50"/>
      <c r="C9" s="56"/>
      <c r="D9" s="56"/>
      <c r="E9" s="46"/>
      <c r="F9" s="46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59"/>
      <c r="R9" s="59"/>
      <c r="S9" s="59"/>
      <c r="T9" s="59"/>
      <c r="U9" s="60"/>
      <c r="V9" s="61"/>
    </row>
    <row r="10" spans="1:35" ht="18.75" customHeight="1">
      <c r="A10" s="62"/>
      <c r="B10" s="63"/>
      <c r="C10" s="64"/>
      <c r="D10" s="64"/>
      <c r="E10" s="64"/>
      <c r="F10" s="64"/>
      <c r="G10" s="65"/>
      <c r="H10" s="66"/>
      <c r="I10" s="67"/>
      <c r="J10" s="67"/>
      <c r="K10" s="67"/>
      <c r="L10" s="67"/>
      <c r="M10" s="67"/>
      <c r="N10" s="68"/>
      <c r="O10" s="68"/>
      <c r="P10" s="68"/>
      <c r="Q10" s="69"/>
      <c r="R10" s="62"/>
      <c r="S10" s="73"/>
      <c r="T10" s="61"/>
      <c r="U10" s="70"/>
      <c r="V10" s="71"/>
    </row>
    <row r="11" spans="1:35" s="49" customFormat="1" ht="23.1" customHeight="1">
      <c r="B11" s="290" t="s">
        <v>13</v>
      </c>
      <c r="C11" s="291"/>
      <c r="D11" s="291"/>
      <c r="E11" s="291"/>
      <c r="F11" s="291"/>
      <c r="G11" s="292"/>
      <c r="H11" s="293" t="s">
        <v>15</v>
      </c>
      <c r="I11" s="293"/>
      <c r="J11" s="293"/>
      <c r="K11" s="293"/>
      <c r="L11" s="290" t="s">
        <v>30</v>
      </c>
      <c r="M11" s="291"/>
      <c r="N11" s="292"/>
      <c r="O11" s="290" t="s">
        <v>31</v>
      </c>
      <c r="P11" s="291"/>
      <c r="Q11" s="291"/>
      <c r="R11" s="292"/>
      <c r="S11" s="293" t="s">
        <v>32</v>
      </c>
      <c r="T11" s="293"/>
      <c r="U11" s="293"/>
      <c r="V11" s="293"/>
      <c r="W11" s="201"/>
    </row>
    <row r="12" spans="1:35" s="49" customFormat="1" ht="23.1" customHeight="1">
      <c r="B12" s="294" t="s">
        <v>145</v>
      </c>
      <c r="C12" s="269"/>
      <c r="D12" s="269"/>
      <c r="E12" s="269"/>
      <c r="F12" s="269"/>
      <c r="G12" s="269"/>
      <c r="H12" s="269" t="s">
        <v>33</v>
      </c>
      <c r="I12" s="269"/>
      <c r="J12" s="269"/>
      <c r="K12" s="269"/>
      <c r="L12" s="295" t="s">
        <v>34</v>
      </c>
      <c r="M12" s="295"/>
      <c r="N12" s="295"/>
      <c r="O12" s="269" t="s">
        <v>146</v>
      </c>
      <c r="P12" s="269"/>
      <c r="Q12" s="269"/>
      <c r="R12" s="269"/>
      <c r="S12" s="270">
        <v>42853</v>
      </c>
      <c r="T12" s="270"/>
      <c r="U12" s="270"/>
      <c r="V12" s="270"/>
      <c r="W12" s="75"/>
      <c r="X12" s="75"/>
      <c r="Y12" s="75"/>
      <c r="Z12" s="111"/>
    </row>
    <row r="13" spans="1:35" s="49" customFormat="1" ht="16.5" customHeight="1">
      <c r="B13" s="269"/>
      <c r="C13" s="269"/>
      <c r="D13" s="269"/>
      <c r="E13" s="269"/>
      <c r="F13" s="269"/>
      <c r="G13" s="269"/>
      <c r="H13" s="269"/>
      <c r="I13" s="269"/>
      <c r="J13" s="269"/>
      <c r="K13" s="269"/>
      <c r="L13" s="295"/>
      <c r="M13" s="295"/>
      <c r="N13" s="295"/>
      <c r="O13" s="269"/>
      <c r="P13" s="269"/>
      <c r="Q13" s="269"/>
      <c r="R13" s="269"/>
      <c r="S13" s="270"/>
      <c r="T13" s="270"/>
      <c r="U13" s="270"/>
      <c r="V13" s="270"/>
      <c r="AH13" s="75"/>
      <c r="AI13" s="75"/>
    </row>
    <row r="14" spans="1:35" ht="23.1" customHeight="1">
      <c r="A14" s="214"/>
      <c r="B14" s="278" t="s">
        <v>132</v>
      </c>
      <c r="C14" s="279"/>
      <c r="D14" s="279"/>
      <c r="E14" s="279"/>
      <c r="F14" s="279"/>
      <c r="G14" s="279"/>
      <c r="H14" s="280" t="s">
        <v>133</v>
      </c>
      <c r="I14" s="280"/>
      <c r="J14" s="280"/>
      <c r="K14" s="280"/>
      <c r="L14" s="281">
        <v>60711</v>
      </c>
      <c r="M14" s="282"/>
      <c r="N14" s="283"/>
      <c r="O14" s="284" t="s">
        <v>134</v>
      </c>
      <c r="P14" s="285"/>
      <c r="Q14" s="285"/>
      <c r="R14" s="286"/>
      <c r="S14" s="287">
        <v>42336</v>
      </c>
      <c r="T14" s="288"/>
      <c r="U14" s="288"/>
      <c r="V14" s="289"/>
    </row>
    <row r="15" spans="1:35" ht="18" customHeight="1">
      <c r="A15" s="43"/>
      <c r="B15" s="214"/>
      <c r="C15" s="214"/>
      <c r="D15" s="214"/>
      <c r="E15" s="214"/>
      <c r="F15" s="214"/>
      <c r="G15" s="214"/>
      <c r="H15" s="214"/>
      <c r="I15" s="214"/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</row>
    <row r="16" spans="1:35" ht="18" customHeight="1">
      <c r="A16" s="43"/>
      <c r="B16" s="216" t="s">
        <v>35</v>
      </c>
      <c r="C16" s="98"/>
      <c r="D16" s="49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75"/>
      <c r="Q16" s="49"/>
      <c r="R16" s="49"/>
      <c r="S16" s="43"/>
      <c r="T16" s="43"/>
      <c r="U16" s="43"/>
      <c r="V16" s="42"/>
    </row>
    <row r="17" spans="1:22" ht="18" customHeight="1">
      <c r="A17" s="43"/>
      <c r="B17" s="49"/>
      <c r="C17" s="49" t="s">
        <v>36</v>
      </c>
      <c r="D17" s="140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75"/>
      <c r="Q17" s="75"/>
      <c r="R17" s="75"/>
      <c r="S17" s="76"/>
      <c r="T17" s="79"/>
      <c r="U17" s="43"/>
      <c r="V17" s="77"/>
    </row>
    <row r="18" spans="1:22" ht="18" customHeight="1">
      <c r="A18" s="43"/>
      <c r="B18" s="92" t="s">
        <v>135</v>
      </c>
      <c r="C18" s="140"/>
      <c r="D18" s="178"/>
      <c r="E18" s="140"/>
      <c r="F18" s="140"/>
      <c r="G18" s="140"/>
      <c r="H18" s="140"/>
      <c r="I18" s="49"/>
      <c r="J18" s="49"/>
      <c r="K18" s="49"/>
      <c r="L18" s="49"/>
      <c r="M18" s="49"/>
      <c r="N18" s="49"/>
      <c r="O18" s="49"/>
      <c r="P18" s="75"/>
      <c r="Q18" s="75"/>
      <c r="R18" s="80"/>
      <c r="S18" s="43"/>
      <c r="T18" s="76"/>
      <c r="U18" s="43"/>
      <c r="V18" s="42"/>
    </row>
    <row r="19" spans="1:22" ht="18" customHeight="1">
      <c r="A19" s="43"/>
      <c r="B19" s="92" t="s">
        <v>136</v>
      </c>
      <c r="E19" s="81"/>
      <c r="F19" s="46"/>
      <c r="G19" s="46"/>
      <c r="H19" s="46"/>
      <c r="I19" s="74"/>
      <c r="J19" s="217"/>
      <c r="K19" s="218"/>
      <c r="L19" s="218"/>
      <c r="M19" s="218"/>
      <c r="N19" s="42"/>
      <c r="O19" s="75"/>
      <c r="P19" s="75"/>
      <c r="Q19" s="75"/>
      <c r="R19" s="80"/>
      <c r="S19" s="43"/>
      <c r="T19" s="76"/>
      <c r="U19" s="43"/>
      <c r="V19" s="42"/>
    </row>
    <row r="20" spans="1:22" ht="18" customHeight="1">
      <c r="A20" s="43"/>
      <c r="B20" s="78"/>
      <c r="C20" s="72"/>
      <c r="D20" s="46"/>
      <c r="E20" s="82"/>
      <c r="F20" s="46"/>
      <c r="G20" s="46"/>
      <c r="H20" s="46"/>
      <c r="I20" s="74"/>
      <c r="J20" s="217"/>
      <c r="K20" s="218"/>
      <c r="L20" s="218"/>
      <c r="M20" s="218"/>
      <c r="N20" s="42"/>
      <c r="O20" s="75"/>
      <c r="P20" s="75"/>
      <c r="Q20" s="75"/>
      <c r="R20" s="80"/>
      <c r="S20" s="43"/>
      <c r="T20" s="76"/>
      <c r="U20" s="43"/>
      <c r="V20" s="42"/>
    </row>
    <row r="21" spans="1:22" ht="18" customHeight="1">
      <c r="A21" s="43"/>
      <c r="B21" s="44"/>
      <c r="C21" s="72"/>
      <c r="D21" s="46"/>
      <c r="E21" s="45"/>
      <c r="F21" s="46"/>
      <c r="G21" s="46"/>
      <c r="H21" s="46"/>
      <c r="I21" s="74"/>
      <c r="J21" s="218"/>
      <c r="K21" s="218"/>
      <c r="L21" s="218"/>
      <c r="M21" s="218"/>
      <c r="N21" s="42"/>
      <c r="O21" s="75"/>
      <c r="P21" s="75"/>
      <c r="Q21" s="75"/>
      <c r="R21" s="80"/>
      <c r="S21" s="43"/>
      <c r="T21" s="76"/>
      <c r="U21" s="43"/>
      <c r="V21" s="42"/>
    </row>
    <row r="22" spans="1:22" ht="18" customHeight="1">
      <c r="A22" s="43"/>
      <c r="B22" s="44"/>
      <c r="C22" s="72"/>
      <c r="D22" s="46"/>
      <c r="E22" s="45"/>
      <c r="F22" s="46"/>
      <c r="G22" s="72"/>
      <c r="H22" s="83"/>
      <c r="I22" s="84"/>
      <c r="J22" s="84"/>
      <c r="K22" s="84"/>
      <c r="L22" s="57"/>
      <c r="M22" s="57"/>
      <c r="N22" s="42"/>
      <c r="O22" s="75"/>
      <c r="P22" s="80"/>
      <c r="Q22" s="43"/>
      <c r="R22" s="76"/>
      <c r="S22" s="43"/>
      <c r="T22" s="42"/>
      <c r="U22" s="42"/>
      <c r="V22" s="42"/>
    </row>
    <row r="23" spans="1:22" ht="18" customHeight="1">
      <c r="A23" s="43"/>
      <c r="B23" s="55"/>
      <c r="C23" s="56"/>
      <c r="D23" s="56"/>
      <c r="E23" s="56"/>
      <c r="F23" s="56"/>
      <c r="G23" s="56"/>
      <c r="H23" s="85"/>
      <c r="I23" s="138"/>
      <c r="J23" s="57"/>
      <c r="K23" s="57"/>
      <c r="L23" s="86"/>
      <c r="M23" s="54"/>
      <c r="N23" s="42"/>
      <c r="O23" s="87"/>
      <c r="P23" s="87"/>
      <c r="Q23" s="43"/>
      <c r="R23" s="43"/>
      <c r="S23" s="43"/>
      <c r="T23" s="42"/>
      <c r="U23" s="42"/>
      <c r="V23" s="42"/>
    </row>
    <row r="24" spans="1:22" ht="18" customHeight="1">
      <c r="A24" s="43"/>
      <c r="B24" s="55"/>
      <c r="C24" s="56"/>
      <c r="D24" s="56"/>
      <c r="E24" s="56"/>
      <c r="F24" s="46"/>
      <c r="G24" s="46"/>
      <c r="H24" s="46"/>
      <c r="I24" s="47"/>
      <c r="J24" s="88"/>
      <c r="K24" s="54"/>
      <c r="L24" s="54"/>
      <c r="M24" s="54"/>
      <c r="N24" s="42"/>
      <c r="O24" s="49"/>
      <c r="P24" s="49"/>
      <c r="Q24" s="49"/>
      <c r="R24" s="49"/>
      <c r="S24" s="43"/>
      <c r="T24" s="43"/>
      <c r="U24" s="43"/>
      <c r="V24" s="42"/>
    </row>
    <row r="25" spans="1:22" ht="18" customHeight="1">
      <c r="A25" s="43"/>
      <c r="B25" s="55"/>
      <c r="C25" s="45"/>
      <c r="D25" s="45"/>
      <c r="E25" s="45"/>
      <c r="F25" s="46"/>
      <c r="G25" s="46"/>
      <c r="H25" s="46"/>
      <c r="I25" s="89"/>
      <c r="J25" s="88"/>
      <c r="K25" s="54"/>
      <c r="L25" s="54"/>
      <c r="M25" s="54"/>
      <c r="N25" s="42"/>
      <c r="O25" s="49"/>
      <c r="P25" s="49"/>
      <c r="Q25" s="49"/>
      <c r="R25" s="49"/>
      <c r="S25" s="43"/>
      <c r="T25" s="43"/>
      <c r="U25" s="43"/>
      <c r="V25" s="70"/>
    </row>
    <row r="26" spans="1:22" ht="18" customHeight="1">
      <c r="A26" s="43"/>
      <c r="B26" s="55"/>
      <c r="C26" s="45"/>
      <c r="D26" s="45"/>
      <c r="E26" s="45"/>
      <c r="F26" s="46"/>
      <c r="G26" s="46"/>
      <c r="H26" s="46"/>
      <c r="I26" s="89"/>
      <c r="J26" s="88"/>
      <c r="K26" s="54"/>
      <c r="L26" s="54"/>
      <c r="M26" s="54"/>
      <c r="N26" s="42"/>
      <c r="O26" s="49"/>
      <c r="P26" s="49"/>
      <c r="Q26" s="49"/>
      <c r="R26" s="49"/>
      <c r="S26" s="43"/>
      <c r="T26" s="43"/>
      <c r="U26" s="43"/>
      <c r="V26" s="70"/>
    </row>
    <row r="27" spans="1:22" ht="18" customHeight="1">
      <c r="A27" s="43"/>
      <c r="B27" s="50"/>
      <c r="C27" s="46"/>
      <c r="D27" s="45"/>
      <c r="E27" s="45"/>
      <c r="F27" s="45"/>
      <c r="G27" s="45"/>
      <c r="H27" s="51"/>
      <c r="I27" s="54"/>
      <c r="J27" s="54"/>
      <c r="K27" s="54"/>
      <c r="L27" s="54"/>
      <c r="M27" s="54"/>
      <c r="N27" s="76"/>
      <c r="O27" s="43"/>
      <c r="P27" s="43"/>
      <c r="Q27" s="43"/>
      <c r="R27" s="43"/>
      <c r="S27" s="43"/>
      <c r="T27" s="43"/>
      <c r="U27" s="70"/>
      <c r="V27" s="70"/>
    </row>
    <row r="28" spans="1:22" ht="18" customHeight="1">
      <c r="A28" s="62"/>
      <c r="B28" s="44"/>
      <c r="C28" s="46"/>
      <c r="D28" s="45"/>
      <c r="E28" s="45"/>
      <c r="F28" s="45"/>
      <c r="G28" s="45"/>
      <c r="H28" s="90"/>
      <c r="I28" s="91"/>
      <c r="J28" s="90"/>
      <c r="K28" s="90"/>
      <c r="L28" s="90"/>
      <c r="M28" s="91"/>
      <c r="N28" s="90"/>
      <c r="O28" s="90"/>
      <c r="P28" s="90"/>
      <c r="Q28" s="90"/>
      <c r="R28" s="90"/>
      <c r="S28" s="90"/>
      <c r="T28" s="91"/>
      <c r="U28" s="42"/>
      <c r="V28" s="42"/>
    </row>
    <row r="29" spans="1:22" ht="18" customHeight="1">
      <c r="A29" s="43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99"/>
    </row>
    <row r="30" spans="1:22" ht="18" customHeight="1">
      <c r="A30" s="43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99"/>
    </row>
    <row r="31" spans="1:22" ht="18" customHeight="1">
      <c r="A31" s="43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4"/>
    </row>
    <row r="32" spans="1:22" ht="18" customHeight="1">
      <c r="A32" s="43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93"/>
      <c r="Q32" s="93"/>
      <c r="R32" s="93"/>
      <c r="S32" s="93"/>
      <c r="T32" s="93"/>
      <c r="U32" s="94"/>
      <c r="V32" s="94"/>
    </row>
    <row r="33" spans="1:22" ht="18" customHeight="1">
      <c r="A33" s="43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9"/>
      <c r="Q33" s="49"/>
      <c r="R33" s="49"/>
      <c r="S33" s="49"/>
      <c r="T33" s="43"/>
      <c r="U33" s="42"/>
      <c r="V33" s="42"/>
    </row>
    <row r="34" spans="1:22" ht="18" customHeight="1">
      <c r="A34" s="43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9"/>
      <c r="Q34" s="49"/>
      <c r="R34" s="49"/>
      <c r="S34" s="49"/>
      <c r="T34" s="43"/>
      <c r="U34" s="42"/>
      <c r="V34" s="42"/>
    </row>
    <row r="35" spans="1:22" ht="18" customHeight="1">
      <c r="A35" s="43"/>
      <c r="B35" s="92"/>
      <c r="C35" s="140"/>
      <c r="D35" s="140"/>
      <c r="E35" s="140"/>
      <c r="F35" s="140"/>
      <c r="G35" s="140"/>
      <c r="H35" s="140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3"/>
      <c r="U35" s="42"/>
      <c r="V35" s="42"/>
    </row>
    <row r="36" spans="1:22" ht="18" customHeight="1">
      <c r="A36" s="43"/>
      <c r="B36" s="44"/>
      <c r="C36" s="100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62"/>
      <c r="U36" s="42"/>
      <c r="V36" s="42"/>
    </row>
    <row r="37" spans="1:22" ht="18" customHeight="1">
      <c r="A37" s="43"/>
      <c r="B37" s="53"/>
      <c r="C37" s="53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62"/>
      <c r="T37" s="62"/>
      <c r="U37" s="42"/>
      <c r="V37" s="42"/>
    </row>
    <row r="38" spans="1:22" ht="18" customHeight="1">
      <c r="A38" s="43"/>
      <c r="B38" s="101"/>
      <c r="C38" s="139"/>
      <c r="D38" s="140"/>
      <c r="E38" s="140"/>
      <c r="F38" s="140"/>
      <c r="G38" s="140"/>
      <c r="H38" s="140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62"/>
      <c r="T38" s="62"/>
      <c r="U38" s="42"/>
      <c r="V38" s="42"/>
    </row>
    <row r="39" spans="1:22" ht="18" customHeight="1">
      <c r="A39" s="43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42"/>
      <c r="V39" s="42"/>
    </row>
    <row r="40" spans="1:22" ht="18" customHeight="1">
      <c r="A40" s="43"/>
      <c r="B40" s="44"/>
      <c r="C40" s="70"/>
      <c r="D40" s="70"/>
      <c r="E40" s="70"/>
      <c r="F40" s="271"/>
      <c r="G40" s="271"/>
      <c r="H40" s="271"/>
      <c r="I40" s="271"/>
      <c r="J40" s="102"/>
      <c r="K40" s="70"/>
      <c r="L40" s="272"/>
      <c r="M40" s="272"/>
      <c r="N40" s="272"/>
      <c r="O40" s="272"/>
      <c r="P40" s="48"/>
      <c r="Q40" s="48"/>
      <c r="R40" s="48"/>
      <c r="S40" s="48"/>
      <c r="T40" s="48"/>
      <c r="U40" s="42"/>
      <c r="V40" s="42"/>
    </row>
    <row r="41" spans="1:22" ht="18" customHeight="1">
      <c r="A41" s="95"/>
      <c r="B41" s="70"/>
      <c r="C41" s="70"/>
      <c r="D41" s="70"/>
      <c r="E41" s="70"/>
      <c r="F41" s="53"/>
      <c r="G41" s="53"/>
      <c r="H41" s="53"/>
      <c r="I41" s="139"/>
      <c r="J41" s="62"/>
      <c r="K41" s="70"/>
      <c r="L41" s="62"/>
      <c r="M41" s="62"/>
      <c r="N41" s="96"/>
      <c r="O41" s="103"/>
      <c r="P41" s="139"/>
      <c r="Q41" s="139"/>
      <c r="R41" s="139"/>
      <c r="S41" s="139"/>
      <c r="T41" s="139"/>
      <c r="U41" s="97"/>
      <c r="V41" s="97"/>
    </row>
    <row r="42" spans="1:22" ht="18" customHeight="1">
      <c r="A42" s="43"/>
      <c r="B42" s="44"/>
      <c r="C42" s="45"/>
      <c r="D42" s="45"/>
      <c r="E42" s="70"/>
      <c r="F42" s="53"/>
      <c r="G42" s="104"/>
      <c r="H42" s="104"/>
      <c r="I42" s="104"/>
      <c r="J42" s="70"/>
      <c r="K42" s="70"/>
      <c r="L42" s="62"/>
      <c r="M42" s="62"/>
      <c r="N42" s="62"/>
      <c r="O42" s="62"/>
      <c r="P42" s="273"/>
      <c r="Q42" s="273"/>
      <c r="R42" s="273"/>
      <c r="S42" s="273"/>
      <c r="T42" s="273"/>
      <c r="U42" s="97"/>
      <c r="V42" s="97"/>
    </row>
    <row r="43" spans="1:22" ht="16.5" customHeight="1">
      <c r="A43" s="43"/>
      <c r="B43" s="42"/>
      <c r="C43" s="42"/>
      <c r="D43" s="274"/>
      <c r="E43" s="274"/>
      <c r="F43" s="274"/>
      <c r="G43" s="274"/>
      <c r="H43" s="274"/>
      <c r="I43" s="42"/>
      <c r="J43" s="42"/>
      <c r="K43" s="62"/>
      <c r="L43" s="43"/>
      <c r="M43" s="43"/>
      <c r="N43" s="98"/>
      <c r="O43" s="98"/>
      <c r="P43" s="98"/>
      <c r="Q43" s="98"/>
      <c r="R43" s="98"/>
      <c r="S43" s="45"/>
      <c r="T43" s="97"/>
      <c r="U43" s="97"/>
      <c r="V43" s="97"/>
    </row>
    <row r="44" spans="1:22" ht="15">
      <c r="A44" s="258"/>
      <c r="B44" s="258"/>
      <c r="C44" s="258"/>
      <c r="D44" s="258"/>
      <c r="E44" s="258"/>
      <c r="F44" s="258"/>
      <c r="G44" s="258"/>
      <c r="H44" s="258"/>
      <c r="I44" s="258"/>
      <c r="J44" s="258"/>
      <c r="K44" s="258"/>
      <c r="L44" s="258"/>
      <c r="M44" s="258"/>
      <c r="N44" s="258"/>
      <c r="O44" s="258"/>
      <c r="P44" s="258"/>
      <c r="Q44" s="258"/>
      <c r="R44" s="258"/>
      <c r="S44" s="258"/>
      <c r="T44" s="258"/>
      <c r="U44" s="105"/>
      <c r="V44" s="42"/>
    </row>
  </sheetData>
  <mergeCells count="23">
    <mergeCell ref="D43:H43"/>
    <mergeCell ref="A44:T44"/>
    <mergeCell ref="A3:U3"/>
    <mergeCell ref="S5:U5"/>
    <mergeCell ref="G8:P9"/>
    <mergeCell ref="B14:G14"/>
    <mergeCell ref="H14:K14"/>
    <mergeCell ref="L14:N14"/>
    <mergeCell ref="O14:R14"/>
    <mergeCell ref="S14:V14"/>
    <mergeCell ref="B11:G11"/>
    <mergeCell ref="H11:K11"/>
    <mergeCell ref="L11:N11"/>
    <mergeCell ref="O11:R11"/>
    <mergeCell ref="S11:V11"/>
    <mergeCell ref="B12:G13"/>
    <mergeCell ref="O12:R13"/>
    <mergeCell ref="S12:V13"/>
    <mergeCell ref="F40:I40"/>
    <mergeCell ref="L40:O40"/>
    <mergeCell ref="P42:T42"/>
    <mergeCell ref="H12:K13"/>
    <mergeCell ref="L12:N13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W246"/>
  <sheetViews>
    <sheetView view="pageBreakPreview" topLeftCell="A11" zoomScaleNormal="100" zoomScaleSheetLayoutView="100" workbookViewId="0">
      <selection activeCell="R1" sqref="R1:V1"/>
    </sheetView>
  </sheetViews>
  <sheetFormatPr defaultRowHeight="15"/>
  <cols>
    <col min="1" max="1" width="4.140625" customWidth="1"/>
    <col min="2" max="116" width="4.42578125" customWidth="1"/>
    <col min="257" max="257" width="4.140625" customWidth="1"/>
    <col min="258" max="372" width="4.42578125" customWidth="1"/>
    <col min="513" max="513" width="4.140625" customWidth="1"/>
    <col min="514" max="628" width="4.42578125" customWidth="1"/>
    <col min="769" max="769" width="4.140625" customWidth="1"/>
    <col min="770" max="884" width="4.42578125" customWidth="1"/>
    <col min="1025" max="1025" width="4.140625" customWidth="1"/>
    <col min="1026" max="1140" width="4.42578125" customWidth="1"/>
    <col min="1281" max="1281" width="4.140625" customWidth="1"/>
    <col min="1282" max="1396" width="4.42578125" customWidth="1"/>
    <col min="1537" max="1537" width="4.140625" customWidth="1"/>
    <col min="1538" max="1652" width="4.42578125" customWidth="1"/>
    <col min="1793" max="1793" width="4.140625" customWidth="1"/>
    <col min="1794" max="1908" width="4.42578125" customWidth="1"/>
    <col min="2049" max="2049" width="4.140625" customWidth="1"/>
    <col min="2050" max="2164" width="4.42578125" customWidth="1"/>
    <col min="2305" max="2305" width="4.140625" customWidth="1"/>
    <col min="2306" max="2420" width="4.42578125" customWidth="1"/>
    <col min="2561" max="2561" width="4.140625" customWidth="1"/>
    <col min="2562" max="2676" width="4.42578125" customWidth="1"/>
    <col min="2817" max="2817" width="4.140625" customWidth="1"/>
    <col min="2818" max="2932" width="4.42578125" customWidth="1"/>
    <col min="3073" max="3073" width="4.140625" customWidth="1"/>
    <col min="3074" max="3188" width="4.42578125" customWidth="1"/>
    <col min="3329" max="3329" width="4.140625" customWidth="1"/>
    <col min="3330" max="3444" width="4.42578125" customWidth="1"/>
    <col min="3585" max="3585" width="4.140625" customWidth="1"/>
    <col min="3586" max="3700" width="4.42578125" customWidth="1"/>
    <col min="3841" max="3841" width="4.140625" customWidth="1"/>
    <col min="3842" max="3956" width="4.42578125" customWidth="1"/>
    <col min="4097" max="4097" width="4.140625" customWidth="1"/>
    <col min="4098" max="4212" width="4.42578125" customWidth="1"/>
    <col min="4353" max="4353" width="4.140625" customWidth="1"/>
    <col min="4354" max="4468" width="4.42578125" customWidth="1"/>
    <col min="4609" max="4609" width="4.140625" customWidth="1"/>
    <col min="4610" max="4724" width="4.42578125" customWidth="1"/>
    <col min="4865" max="4865" width="4.140625" customWidth="1"/>
    <col min="4866" max="4980" width="4.42578125" customWidth="1"/>
    <col min="5121" max="5121" width="4.140625" customWidth="1"/>
    <col min="5122" max="5236" width="4.42578125" customWidth="1"/>
    <col min="5377" max="5377" width="4.140625" customWidth="1"/>
    <col min="5378" max="5492" width="4.42578125" customWidth="1"/>
    <col min="5633" max="5633" width="4.140625" customWidth="1"/>
    <col min="5634" max="5748" width="4.42578125" customWidth="1"/>
    <col min="5889" max="5889" width="4.140625" customWidth="1"/>
    <col min="5890" max="6004" width="4.42578125" customWidth="1"/>
    <col min="6145" max="6145" width="4.140625" customWidth="1"/>
    <col min="6146" max="6260" width="4.42578125" customWidth="1"/>
    <col min="6401" max="6401" width="4.140625" customWidth="1"/>
    <col min="6402" max="6516" width="4.42578125" customWidth="1"/>
    <col min="6657" max="6657" width="4.140625" customWidth="1"/>
    <col min="6658" max="6772" width="4.42578125" customWidth="1"/>
    <col min="6913" max="6913" width="4.140625" customWidth="1"/>
    <col min="6914" max="7028" width="4.42578125" customWidth="1"/>
    <col min="7169" max="7169" width="4.140625" customWidth="1"/>
    <col min="7170" max="7284" width="4.42578125" customWidth="1"/>
    <col min="7425" max="7425" width="4.140625" customWidth="1"/>
    <col min="7426" max="7540" width="4.42578125" customWidth="1"/>
    <col min="7681" max="7681" width="4.140625" customWidth="1"/>
    <col min="7682" max="7796" width="4.42578125" customWidth="1"/>
    <col min="7937" max="7937" width="4.140625" customWidth="1"/>
    <col min="7938" max="8052" width="4.42578125" customWidth="1"/>
    <col min="8193" max="8193" width="4.140625" customWidth="1"/>
    <col min="8194" max="8308" width="4.42578125" customWidth="1"/>
    <col min="8449" max="8449" width="4.140625" customWidth="1"/>
    <col min="8450" max="8564" width="4.42578125" customWidth="1"/>
    <col min="8705" max="8705" width="4.140625" customWidth="1"/>
    <col min="8706" max="8820" width="4.42578125" customWidth="1"/>
    <col min="8961" max="8961" width="4.140625" customWidth="1"/>
    <col min="8962" max="9076" width="4.42578125" customWidth="1"/>
    <col min="9217" max="9217" width="4.140625" customWidth="1"/>
    <col min="9218" max="9332" width="4.42578125" customWidth="1"/>
    <col min="9473" max="9473" width="4.140625" customWidth="1"/>
    <col min="9474" max="9588" width="4.42578125" customWidth="1"/>
    <col min="9729" max="9729" width="4.140625" customWidth="1"/>
    <col min="9730" max="9844" width="4.42578125" customWidth="1"/>
    <col min="9985" max="9985" width="4.140625" customWidth="1"/>
    <col min="9986" max="10100" width="4.42578125" customWidth="1"/>
    <col min="10241" max="10241" width="4.140625" customWidth="1"/>
    <col min="10242" max="10356" width="4.42578125" customWidth="1"/>
    <col min="10497" max="10497" width="4.140625" customWidth="1"/>
    <col min="10498" max="10612" width="4.42578125" customWidth="1"/>
    <col min="10753" max="10753" width="4.140625" customWidth="1"/>
    <col min="10754" max="10868" width="4.42578125" customWidth="1"/>
    <col min="11009" max="11009" width="4.140625" customWidth="1"/>
    <col min="11010" max="11124" width="4.42578125" customWidth="1"/>
    <col min="11265" max="11265" width="4.140625" customWidth="1"/>
    <col min="11266" max="11380" width="4.42578125" customWidth="1"/>
    <col min="11521" max="11521" width="4.140625" customWidth="1"/>
    <col min="11522" max="11636" width="4.42578125" customWidth="1"/>
    <col min="11777" max="11777" width="4.140625" customWidth="1"/>
    <col min="11778" max="11892" width="4.42578125" customWidth="1"/>
    <col min="12033" max="12033" width="4.140625" customWidth="1"/>
    <col min="12034" max="12148" width="4.42578125" customWidth="1"/>
    <col min="12289" max="12289" width="4.140625" customWidth="1"/>
    <col min="12290" max="12404" width="4.42578125" customWidth="1"/>
    <col min="12545" max="12545" width="4.140625" customWidth="1"/>
    <col min="12546" max="12660" width="4.42578125" customWidth="1"/>
    <col min="12801" max="12801" width="4.140625" customWidth="1"/>
    <col min="12802" max="12916" width="4.42578125" customWidth="1"/>
    <col min="13057" max="13057" width="4.140625" customWidth="1"/>
    <col min="13058" max="13172" width="4.42578125" customWidth="1"/>
    <col min="13313" max="13313" width="4.140625" customWidth="1"/>
    <col min="13314" max="13428" width="4.42578125" customWidth="1"/>
    <col min="13569" max="13569" width="4.140625" customWidth="1"/>
    <col min="13570" max="13684" width="4.42578125" customWidth="1"/>
    <col min="13825" max="13825" width="4.140625" customWidth="1"/>
    <col min="13826" max="13940" width="4.42578125" customWidth="1"/>
    <col min="14081" max="14081" width="4.140625" customWidth="1"/>
    <col min="14082" max="14196" width="4.42578125" customWidth="1"/>
    <col min="14337" max="14337" width="4.140625" customWidth="1"/>
    <col min="14338" max="14452" width="4.42578125" customWidth="1"/>
    <col min="14593" max="14593" width="4.140625" customWidth="1"/>
    <col min="14594" max="14708" width="4.42578125" customWidth="1"/>
    <col min="14849" max="14849" width="4.140625" customWidth="1"/>
    <col min="14850" max="14964" width="4.42578125" customWidth="1"/>
    <col min="15105" max="15105" width="4.140625" customWidth="1"/>
    <col min="15106" max="15220" width="4.42578125" customWidth="1"/>
    <col min="15361" max="15361" width="4.140625" customWidth="1"/>
    <col min="15362" max="15476" width="4.42578125" customWidth="1"/>
    <col min="15617" max="15617" width="4.140625" customWidth="1"/>
    <col min="15618" max="15732" width="4.42578125" customWidth="1"/>
    <col min="15873" max="15873" width="4.140625" customWidth="1"/>
    <col min="15874" max="15988" width="4.42578125" customWidth="1"/>
    <col min="16129" max="16129" width="4.140625" customWidth="1"/>
    <col min="16130" max="16244" width="4.42578125" customWidth="1"/>
  </cols>
  <sheetData>
    <row r="1" spans="1:23" ht="17.100000000000001" customHeight="1"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</row>
    <row r="2" spans="1:23" ht="17.100000000000001" customHeight="1"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</row>
    <row r="3" spans="1:23" ht="34.5" customHeight="1">
      <c r="A3" s="320" t="s">
        <v>37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0"/>
      <c r="R3" s="320"/>
      <c r="S3" s="320"/>
      <c r="T3" s="320"/>
      <c r="U3" s="320"/>
      <c r="V3" s="320"/>
    </row>
    <row r="4" spans="1:23" ht="17.100000000000001" customHeight="1"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R4" s="219"/>
      <c r="S4" s="219"/>
      <c r="T4" s="219"/>
      <c r="U4" s="219"/>
      <c r="V4" s="219"/>
    </row>
    <row r="5" spans="1:23" ht="17.25" customHeight="1">
      <c r="A5" s="220"/>
      <c r="B5" s="109"/>
      <c r="C5" s="108" t="s">
        <v>80</v>
      </c>
      <c r="D5" s="108"/>
      <c r="E5" s="108"/>
      <c r="G5" s="221" t="str">
        <f>Report!H5</f>
        <v>SPR15120023-1</v>
      </c>
      <c r="I5" s="221"/>
      <c r="J5" s="221"/>
      <c r="K5" s="221"/>
      <c r="L5" s="221"/>
      <c r="M5" s="106"/>
      <c r="N5" s="106"/>
      <c r="O5" s="107"/>
      <c r="P5" s="222"/>
      <c r="Q5" s="223"/>
      <c r="T5" s="224" t="s">
        <v>137</v>
      </c>
      <c r="U5" s="225"/>
      <c r="V5" s="109"/>
      <c r="W5" s="220"/>
    </row>
    <row r="6" spans="1:23" ht="17.100000000000001" customHeight="1">
      <c r="A6" s="223"/>
      <c r="B6" s="107"/>
      <c r="C6" s="137"/>
      <c r="D6" s="137"/>
      <c r="E6" s="137"/>
      <c r="F6" s="106"/>
      <c r="G6" s="106"/>
      <c r="H6" s="106"/>
      <c r="I6" s="106"/>
      <c r="J6" s="106"/>
      <c r="K6" s="106"/>
      <c r="L6" s="106"/>
      <c r="M6" s="223"/>
      <c r="N6" s="223"/>
      <c r="O6" s="223"/>
      <c r="P6" s="223"/>
      <c r="Q6" s="223"/>
      <c r="R6" s="107"/>
      <c r="S6" s="107"/>
      <c r="T6" s="107"/>
      <c r="U6" s="107"/>
      <c r="V6" s="107"/>
      <c r="W6" s="223"/>
    </row>
    <row r="7" spans="1:23" ht="17.100000000000001" customHeight="1">
      <c r="A7" s="223"/>
      <c r="B7" s="107"/>
      <c r="C7" s="137"/>
      <c r="D7" s="106" t="s">
        <v>113</v>
      </c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223"/>
      <c r="Q7" s="223"/>
      <c r="R7" s="107"/>
      <c r="S7" s="107"/>
      <c r="T7" s="107"/>
      <c r="U7" s="107"/>
      <c r="V7" s="107"/>
      <c r="W7" s="223"/>
    </row>
    <row r="8" spans="1:23" ht="18.95" customHeight="1">
      <c r="A8" s="223"/>
      <c r="B8" s="107"/>
      <c r="C8" s="137"/>
      <c r="D8" s="247" t="s">
        <v>44</v>
      </c>
      <c r="E8" s="247"/>
      <c r="F8" s="247"/>
      <c r="G8" s="247"/>
      <c r="H8" s="247"/>
      <c r="I8" s="247"/>
      <c r="J8" s="247"/>
      <c r="K8" s="247" t="s">
        <v>79</v>
      </c>
      <c r="L8" s="247"/>
      <c r="M8" s="247"/>
      <c r="N8" s="247"/>
      <c r="O8" s="247"/>
      <c r="P8" s="223"/>
      <c r="Q8" s="223"/>
      <c r="R8" s="107"/>
      <c r="S8" s="107"/>
      <c r="T8" s="107"/>
      <c r="U8" s="107"/>
      <c r="V8" s="107"/>
      <c r="W8" s="223"/>
    </row>
    <row r="9" spans="1:23" ht="18.95" customHeight="1">
      <c r="A9" s="223"/>
      <c r="B9" s="107"/>
      <c r="C9" s="137"/>
      <c r="D9" s="305" t="s">
        <v>77</v>
      </c>
      <c r="E9" s="305"/>
      <c r="F9" s="305"/>
      <c r="G9" s="305"/>
      <c r="H9" s="305"/>
      <c r="I9" s="305"/>
      <c r="J9" s="305"/>
      <c r="K9" s="306">
        <v>1</v>
      </c>
      <c r="L9" s="306"/>
      <c r="M9" s="306"/>
      <c r="N9" s="306"/>
      <c r="O9" s="306"/>
      <c r="P9" s="223"/>
      <c r="Q9" s="223"/>
      <c r="R9" s="107"/>
      <c r="S9" s="107"/>
      <c r="T9" s="107"/>
      <c r="U9" s="107"/>
      <c r="V9" s="107"/>
      <c r="W9" s="223"/>
    </row>
    <row r="10" spans="1:23" ht="18.95" customHeight="1">
      <c r="A10" s="220"/>
      <c r="B10" s="226"/>
      <c r="C10" s="226"/>
      <c r="D10" s="245" t="s">
        <v>78</v>
      </c>
      <c r="E10" s="245"/>
      <c r="F10" s="245"/>
      <c r="G10" s="245"/>
      <c r="H10" s="245"/>
      <c r="I10" s="245"/>
      <c r="J10" s="245"/>
      <c r="K10" s="246">
        <v>1</v>
      </c>
      <c r="L10" s="246"/>
      <c r="M10" s="246"/>
      <c r="N10" s="246"/>
      <c r="O10" s="246"/>
      <c r="P10" s="109"/>
      <c r="T10" s="227"/>
      <c r="U10" s="227"/>
      <c r="V10" s="220"/>
    </row>
    <row r="11" spans="1:23" ht="18.95" customHeight="1">
      <c r="A11" s="220"/>
      <c r="B11" s="226"/>
      <c r="C11" s="226"/>
      <c r="D11" s="234"/>
      <c r="E11" s="234"/>
      <c r="F11" s="234"/>
      <c r="G11" s="234"/>
      <c r="H11" s="234"/>
      <c r="I11" s="234"/>
      <c r="J11" s="234"/>
      <c r="K11" s="235"/>
      <c r="L11" s="235"/>
      <c r="M11" s="235"/>
      <c r="N11" s="235"/>
      <c r="O11" s="235"/>
      <c r="P11" s="109"/>
      <c r="T11" s="227"/>
      <c r="U11" s="227"/>
      <c r="V11" s="220"/>
    </row>
    <row r="12" spans="1:23" ht="17.100000000000001" customHeight="1">
      <c r="A12" s="220"/>
      <c r="B12" s="226"/>
      <c r="C12" s="226"/>
      <c r="D12" s="232"/>
      <c r="E12" s="232"/>
      <c r="F12" s="232"/>
      <c r="G12" s="232"/>
      <c r="H12" s="232"/>
      <c r="I12" s="232"/>
      <c r="J12" s="232"/>
      <c r="K12" s="233"/>
      <c r="L12" s="233"/>
      <c r="M12" s="233"/>
      <c r="N12" s="233"/>
      <c r="O12" s="233"/>
      <c r="P12" s="109"/>
      <c r="Q12" s="327" t="s">
        <v>114</v>
      </c>
      <c r="R12" s="327"/>
      <c r="S12" s="107" t="s">
        <v>7</v>
      </c>
      <c r="T12" s="227"/>
      <c r="U12" s="227"/>
      <c r="V12" s="220"/>
    </row>
    <row r="13" spans="1:23" ht="21" customHeight="1">
      <c r="A13" s="223"/>
      <c r="B13" s="107"/>
      <c r="D13" s="248" t="s">
        <v>102</v>
      </c>
      <c r="E13" s="249"/>
      <c r="F13" s="250"/>
      <c r="G13" s="254" t="s">
        <v>103</v>
      </c>
      <c r="H13" s="255"/>
      <c r="I13" s="255"/>
      <c r="J13" s="321" t="s">
        <v>109</v>
      </c>
      <c r="K13" s="308"/>
      <c r="L13" s="309"/>
      <c r="M13" s="307" t="s">
        <v>43</v>
      </c>
      <c r="N13" s="308"/>
      <c r="O13" s="309"/>
      <c r="P13" s="321" t="s">
        <v>138</v>
      </c>
      <c r="Q13" s="322"/>
      <c r="R13" s="322"/>
      <c r="S13" s="323"/>
    </row>
    <row r="14" spans="1:23" ht="21" customHeight="1">
      <c r="A14" s="223"/>
      <c r="B14" s="107"/>
      <c r="D14" s="251"/>
      <c r="E14" s="252"/>
      <c r="F14" s="253"/>
      <c r="G14" s="256"/>
      <c r="H14" s="257"/>
      <c r="I14" s="257"/>
      <c r="J14" s="317"/>
      <c r="K14" s="318"/>
      <c r="L14" s="319"/>
      <c r="M14" s="317"/>
      <c r="N14" s="318"/>
      <c r="O14" s="319"/>
      <c r="P14" s="324"/>
      <c r="Q14" s="325"/>
      <c r="R14" s="325"/>
      <c r="S14" s="326"/>
    </row>
    <row r="15" spans="1:23" ht="21.95" customHeight="1">
      <c r="A15" s="223"/>
      <c r="B15" s="107"/>
      <c r="D15" s="236">
        <f>'Data Record'!A21</f>
        <v>25</v>
      </c>
      <c r="E15" s="237"/>
      <c r="F15" s="238"/>
      <c r="G15" s="254" t="s">
        <v>108</v>
      </c>
      <c r="H15" s="255"/>
      <c r="I15" s="310"/>
      <c r="J15" s="307">
        <f>'Data Record'!S21</f>
        <v>149.9999</v>
      </c>
      <c r="K15" s="308"/>
      <c r="L15" s="309"/>
      <c r="M15" s="307">
        <f>'Data Record'!W21</f>
        <v>-124.9999</v>
      </c>
      <c r="N15" s="308"/>
      <c r="O15" s="309"/>
      <c r="P15" s="296">
        <f>'Uncertainty Budget'!T7</f>
        <v>0.4317889144837504</v>
      </c>
      <c r="Q15" s="297"/>
      <c r="R15" s="297"/>
      <c r="S15" s="298"/>
    </row>
    <row r="16" spans="1:23" ht="21.95" customHeight="1">
      <c r="A16" s="220"/>
      <c r="B16" s="226"/>
      <c r="D16" s="239"/>
      <c r="E16" s="240"/>
      <c r="F16" s="241"/>
      <c r="G16" s="311">
        <v>1</v>
      </c>
      <c r="H16" s="311"/>
      <c r="I16" s="311"/>
      <c r="J16" s="314">
        <f>'Data Record'!S22</f>
        <v>149.99979999999999</v>
      </c>
      <c r="K16" s="315"/>
      <c r="L16" s="316"/>
      <c r="M16" s="314">
        <f>'Data Record'!W22</f>
        <v>-124.99979999999999</v>
      </c>
      <c r="N16" s="315"/>
      <c r="O16" s="316"/>
      <c r="P16" s="299"/>
      <c r="Q16" s="300"/>
      <c r="R16" s="300"/>
      <c r="S16" s="301"/>
    </row>
    <row r="17" spans="1:23" ht="21.95" customHeight="1">
      <c r="A17" s="220"/>
      <c r="B17" s="226"/>
      <c r="D17" s="239"/>
      <c r="E17" s="240"/>
      <c r="F17" s="241"/>
      <c r="G17" s="311">
        <v>2</v>
      </c>
      <c r="H17" s="311"/>
      <c r="I17" s="311"/>
      <c r="J17" s="314">
        <f>'Data Record'!S23</f>
        <v>149.99979999999999</v>
      </c>
      <c r="K17" s="315"/>
      <c r="L17" s="316"/>
      <c r="M17" s="314">
        <f>'Data Record'!W23</f>
        <v>-124.99979999999999</v>
      </c>
      <c r="N17" s="315"/>
      <c r="O17" s="316"/>
      <c r="P17" s="299"/>
      <c r="Q17" s="300"/>
      <c r="R17" s="300"/>
      <c r="S17" s="301"/>
    </row>
    <row r="18" spans="1:23" ht="21.95" customHeight="1">
      <c r="A18" s="220"/>
      <c r="B18" s="226"/>
      <c r="D18" s="239"/>
      <c r="E18" s="240"/>
      <c r="F18" s="241"/>
      <c r="G18" s="311">
        <v>3</v>
      </c>
      <c r="H18" s="311"/>
      <c r="I18" s="311"/>
      <c r="J18" s="314">
        <f>'Data Record'!S24</f>
        <v>149.9999</v>
      </c>
      <c r="K18" s="315"/>
      <c r="L18" s="316"/>
      <c r="M18" s="314">
        <f>'Data Record'!W24</f>
        <v>-124.9999</v>
      </c>
      <c r="N18" s="315"/>
      <c r="O18" s="316"/>
      <c r="P18" s="299"/>
      <c r="Q18" s="300"/>
      <c r="R18" s="300"/>
      <c r="S18" s="301"/>
    </row>
    <row r="19" spans="1:23" ht="21.95" customHeight="1">
      <c r="A19" s="220"/>
      <c r="B19" s="226"/>
      <c r="D19" s="242"/>
      <c r="E19" s="243"/>
      <c r="F19" s="244"/>
      <c r="G19" s="312">
        <v>4</v>
      </c>
      <c r="H19" s="312"/>
      <c r="I19" s="312"/>
      <c r="J19" s="317">
        <f>'Data Record'!S25</f>
        <v>149.9999</v>
      </c>
      <c r="K19" s="318"/>
      <c r="L19" s="319"/>
      <c r="M19" s="317">
        <f>'Data Record'!W25</f>
        <v>-124.9999</v>
      </c>
      <c r="N19" s="318"/>
      <c r="O19" s="319"/>
      <c r="P19" s="302"/>
      <c r="Q19" s="303"/>
      <c r="R19" s="303"/>
      <c r="S19" s="304"/>
    </row>
    <row r="20" spans="1:23" ht="21.95" customHeight="1">
      <c r="A20" s="220"/>
      <c r="B20" s="226"/>
      <c r="D20" s="236">
        <f>'Data Record'!A26</f>
        <v>50</v>
      </c>
      <c r="E20" s="237"/>
      <c r="F20" s="238"/>
      <c r="G20" s="254" t="s">
        <v>108</v>
      </c>
      <c r="H20" s="255"/>
      <c r="I20" s="310"/>
      <c r="J20" s="307">
        <f>'Data Record'!S26</f>
        <v>149.9999</v>
      </c>
      <c r="K20" s="308"/>
      <c r="L20" s="309"/>
      <c r="M20" s="307">
        <f>'Data Record'!W26</f>
        <v>-99.999899999999997</v>
      </c>
      <c r="N20" s="308"/>
      <c r="O20" s="309"/>
      <c r="P20" s="296">
        <f>'Uncertainty Budget'!T8</f>
        <v>0.71907347793605592</v>
      </c>
      <c r="Q20" s="297"/>
      <c r="R20" s="297"/>
      <c r="S20" s="298"/>
    </row>
    <row r="21" spans="1:23" ht="21.95" customHeight="1">
      <c r="A21" s="220"/>
      <c r="B21" s="226"/>
      <c r="D21" s="239"/>
      <c r="E21" s="240"/>
      <c r="F21" s="241"/>
      <c r="G21" s="311">
        <v>1</v>
      </c>
      <c r="H21" s="311"/>
      <c r="I21" s="311"/>
      <c r="J21" s="314">
        <f>'Data Record'!S27</f>
        <v>149.99979999999999</v>
      </c>
      <c r="K21" s="315"/>
      <c r="L21" s="316"/>
      <c r="M21" s="314">
        <f>'Data Record'!W27</f>
        <v>-99.999799999999993</v>
      </c>
      <c r="N21" s="315"/>
      <c r="O21" s="316"/>
      <c r="P21" s="299"/>
      <c r="Q21" s="300"/>
      <c r="R21" s="300"/>
      <c r="S21" s="301"/>
    </row>
    <row r="22" spans="1:23" ht="21.95" customHeight="1">
      <c r="A22" s="220"/>
      <c r="B22" s="226"/>
      <c r="D22" s="239"/>
      <c r="E22" s="240"/>
      <c r="F22" s="241"/>
      <c r="G22" s="311">
        <v>2</v>
      </c>
      <c r="H22" s="311"/>
      <c r="I22" s="311"/>
      <c r="J22" s="314">
        <f>'Data Record'!S28</f>
        <v>149.99979999999999</v>
      </c>
      <c r="K22" s="315"/>
      <c r="L22" s="316"/>
      <c r="M22" s="314">
        <f>'Data Record'!W28</f>
        <v>-99.999799999999993</v>
      </c>
      <c r="N22" s="315"/>
      <c r="O22" s="316"/>
      <c r="P22" s="299"/>
      <c r="Q22" s="300"/>
      <c r="R22" s="300"/>
      <c r="S22" s="301"/>
    </row>
    <row r="23" spans="1:23" ht="21.95" customHeight="1">
      <c r="A23" s="220"/>
      <c r="B23" s="226"/>
      <c r="D23" s="239"/>
      <c r="E23" s="240"/>
      <c r="F23" s="241"/>
      <c r="G23" s="311">
        <v>3</v>
      </c>
      <c r="H23" s="311"/>
      <c r="I23" s="311"/>
      <c r="J23" s="314">
        <f>'Data Record'!S29</f>
        <v>149.9999</v>
      </c>
      <c r="K23" s="315"/>
      <c r="L23" s="316"/>
      <c r="M23" s="314">
        <f>'Data Record'!W29</f>
        <v>-99.999899999999997</v>
      </c>
      <c r="N23" s="315"/>
      <c r="O23" s="316"/>
      <c r="P23" s="299"/>
      <c r="Q23" s="300"/>
      <c r="R23" s="300"/>
      <c r="S23" s="301"/>
    </row>
    <row r="24" spans="1:23" ht="21.95" customHeight="1">
      <c r="A24" s="220"/>
      <c r="B24" s="226"/>
      <c r="D24" s="242"/>
      <c r="E24" s="243"/>
      <c r="F24" s="244"/>
      <c r="G24" s="312">
        <v>4</v>
      </c>
      <c r="H24" s="312"/>
      <c r="I24" s="312"/>
      <c r="J24" s="317">
        <f>'Data Record'!S30</f>
        <v>149.9999</v>
      </c>
      <c r="K24" s="318"/>
      <c r="L24" s="319"/>
      <c r="M24" s="317">
        <f>'Data Record'!W30</f>
        <v>-99.999899999999997</v>
      </c>
      <c r="N24" s="318"/>
      <c r="O24" s="319"/>
      <c r="P24" s="302"/>
      <c r="Q24" s="303"/>
      <c r="R24" s="303"/>
      <c r="S24" s="304"/>
    </row>
    <row r="25" spans="1:23" ht="21.95" customHeight="1">
      <c r="A25" s="220"/>
      <c r="B25" s="226"/>
      <c r="D25" s="236">
        <f>'Data Record'!A31</f>
        <v>75</v>
      </c>
      <c r="E25" s="237"/>
      <c r="F25" s="238"/>
      <c r="G25" s="254" t="s">
        <v>108</v>
      </c>
      <c r="H25" s="255"/>
      <c r="I25" s="310"/>
      <c r="J25" s="307">
        <f>'Data Record'!S31</f>
        <v>149.9999</v>
      </c>
      <c r="K25" s="308"/>
      <c r="L25" s="309"/>
      <c r="M25" s="307">
        <f>'Data Record'!W31</f>
        <v>-74.999899999999997</v>
      </c>
      <c r="N25" s="308"/>
      <c r="O25" s="309"/>
      <c r="P25" s="296">
        <f>'Uncertainty Budget'!T9</f>
        <v>1.0711247982087437</v>
      </c>
      <c r="Q25" s="297"/>
      <c r="R25" s="297"/>
      <c r="S25" s="298"/>
    </row>
    <row r="26" spans="1:23" ht="21.95" customHeight="1">
      <c r="A26" s="220"/>
      <c r="B26" s="226"/>
      <c r="D26" s="239"/>
      <c r="E26" s="240"/>
      <c r="F26" s="241"/>
      <c r="G26" s="311">
        <v>1</v>
      </c>
      <c r="H26" s="311"/>
      <c r="I26" s="311"/>
      <c r="J26" s="314">
        <f>'Data Record'!S32</f>
        <v>149.99979999999999</v>
      </c>
      <c r="K26" s="315"/>
      <c r="L26" s="316"/>
      <c r="M26" s="314">
        <f>'Data Record'!W32</f>
        <v>-74.999799999999993</v>
      </c>
      <c r="N26" s="315"/>
      <c r="O26" s="316"/>
      <c r="P26" s="299"/>
      <c r="Q26" s="300"/>
      <c r="R26" s="300"/>
      <c r="S26" s="301"/>
    </row>
    <row r="27" spans="1:23" ht="21.95" customHeight="1">
      <c r="A27" s="220"/>
      <c r="B27" s="226"/>
      <c r="D27" s="239"/>
      <c r="E27" s="240"/>
      <c r="F27" s="241"/>
      <c r="G27" s="311">
        <v>2</v>
      </c>
      <c r="H27" s="311"/>
      <c r="I27" s="311"/>
      <c r="J27" s="314">
        <f>'Data Record'!S33</f>
        <v>149.99979999999999</v>
      </c>
      <c r="K27" s="315"/>
      <c r="L27" s="316"/>
      <c r="M27" s="314">
        <f>'Data Record'!W33</f>
        <v>-74.999799999999993</v>
      </c>
      <c r="N27" s="315"/>
      <c r="O27" s="316"/>
      <c r="P27" s="299"/>
      <c r="Q27" s="300"/>
      <c r="R27" s="300"/>
      <c r="S27" s="301"/>
    </row>
    <row r="28" spans="1:23" ht="21.95" customHeight="1">
      <c r="A28" s="220"/>
      <c r="B28" s="226"/>
      <c r="D28" s="239"/>
      <c r="E28" s="240"/>
      <c r="F28" s="241"/>
      <c r="G28" s="311">
        <v>3</v>
      </c>
      <c r="H28" s="311"/>
      <c r="I28" s="311"/>
      <c r="J28" s="314">
        <f>'Data Record'!S34</f>
        <v>149.9999</v>
      </c>
      <c r="K28" s="315"/>
      <c r="L28" s="316"/>
      <c r="M28" s="314">
        <f>'Data Record'!W34</f>
        <v>-74.999899999999997</v>
      </c>
      <c r="N28" s="315"/>
      <c r="O28" s="316"/>
      <c r="P28" s="299"/>
      <c r="Q28" s="300"/>
      <c r="R28" s="300"/>
      <c r="S28" s="301"/>
    </row>
    <row r="29" spans="1:23" ht="21.95" customHeight="1">
      <c r="A29" s="220"/>
      <c r="B29" s="226"/>
      <c r="D29" s="242"/>
      <c r="E29" s="243"/>
      <c r="F29" s="244"/>
      <c r="G29" s="312">
        <v>4</v>
      </c>
      <c r="H29" s="312"/>
      <c r="I29" s="312"/>
      <c r="J29" s="317">
        <f>'Data Record'!S35</f>
        <v>149.9999</v>
      </c>
      <c r="K29" s="318"/>
      <c r="L29" s="319"/>
      <c r="M29" s="317">
        <f>'Data Record'!W35</f>
        <v>-74.999899999999997</v>
      </c>
      <c r="N29" s="318"/>
      <c r="O29" s="319"/>
      <c r="P29" s="302"/>
      <c r="Q29" s="303"/>
      <c r="R29" s="303"/>
      <c r="S29" s="304"/>
    </row>
    <row r="30" spans="1:23" ht="20.25" customHeight="1">
      <c r="A30" s="220"/>
      <c r="B30" s="226"/>
      <c r="D30" s="163"/>
      <c r="E30" s="163"/>
      <c r="F30" s="163"/>
      <c r="G30" s="163"/>
      <c r="H30" s="163"/>
      <c r="I30" s="163"/>
      <c r="J30" s="141"/>
      <c r="K30" s="141"/>
      <c r="L30" s="141"/>
      <c r="M30" s="141"/>
      <c r="N30" s="141"/>
      <c r="O30" s="141"/>
      <c r="P30" s="231"/>
      <c r="Q30" s="231"/>
      <c r="R30" s="231"/>
      <c r="S30" s="231"/>
      <c r="T30" s="227"/>
      <c r="U30" s="220"/>
      <c r="V30" s="220"/>
    </row>
    <row r="31" spans="1:23" ht="21" customHeight="1">
      <c r="A31" s="223"/>
      <c r="B31" s="111"/>
      <c r="D31" s="179" t="s">
        <v>139</v>
      </c>
      <c r="F31" s="228"/>
      <c r="G31" s="228"/>
      <c r="H31" s="228"/>
      <c r="I31" s="228"/>
      <c r="J31" s="228"/>
      <c r="K31" s="228"/>
      <c r="L31" s="228"/>
      <c r="M31" s="228"/>
      <c r="N31" s="228"/>
      <c r="O31" s="228"/>
      <c r="P31" s="228"/>
      <c r="Q31" s="228"/>
      <c r="R31" s="228"/>
      <c r="S31" s="228"/>
      <c r="T31" s="228"/>
      <c r="U31" s="111"/>
      <c r="V31" s="111"/>
      <c r="W31" s="223"/>
    </row>
    <row r="32" spans="1:23" ht="21" customHeight="1">
      <c r="A32" s="223"/>
      <c r="B32" s="111"/>
      <c r="C32" s="162" t="s">
        <v>140</v>
      </c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11"/>
      <c r="V32" s="111"/>
      <c r="W32" s="223"/>
    </row>
    <row r="33" spans="1:23" ht="21" customHeight="1">
      <c r="A33" s="162" t="s">
        <v>141</v>
      </c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11"/>
      <c r="V33" s="111"/>
      <c r="W33" s="223"/>
    </row>
    <row r="34" spans="1:23" ht="21" customHeight="1">
      <c r="A34" s="313" t="s">
        <v>142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223"/>
    </row>
    <row r="35" spans="1:23" ht="17.100000000000001" customHeight="1">
      <c r="V35" s="229"/>
      <c r="W35" s="220"/>
    </row>
    <row r="36" spans="1:23" ht="17.100000000000001" customHeight="1">
      <c r="A36" s="220"/>
      <c r="B36" s="220"/>
      <c r="C36" s="220"/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20"/>
      <c r="O36" s="220"/>
      <c r="P36" s="220"/>
      <c r="Q36" s="220"/>
      <c r="R36" s="220"/>
      <c r="S36" s="220"/>
      <c r="T36" s="220"/>
      <c r="U36" s="220"/>
      <c r="V36" s="220"/>
      <c r="W36" s="220"/>
    </row>
    <row r="37" spans="1:23" ht="17.100000000000001" customHeight="1">
      <c r="A37" s="230"/>
      <c r="B37" s="230"/>
      <c r="C37" s="230"/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  <c r="S37" s="230"/>
      <c r="T37" s="230"/>
      <c r="U37" s="230"/>
      <c r="V37" s="229"/>
      <c r="W37" s="220"/>
    </row>
    <row r="38" spans="1:23" ht="17.100000000000001" customHeight="1">
      <c r="A38" s="220"/>
      <c r="B38" s="220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220"/>
      <c r="R38" s="220"/>
      <c r="S38" s="220"/>
      <c r="T38" s="220"/>
      <c r="U38" s="220"/>
      <c r="V38" s="220"/>
      <c r="W38" s="220"/>
    </row>
    <row r="39" spans="1:23" ht="17.100000000000001" customHeight="1">
      <c r="A39" s="220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0"/>
      <c r="W39" s="220"/>
    </row>
    <row r="40" spans="1:23" ht="17.100000000000001" customHeight="1">
      <c r="A40" s="220"/>
      <c r="B40" s="220"/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0"/>
      <c r="W40" s="220"/>
    </row>
    <row r="41" spans="1:23" ht="17.100000000000001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20"/>
    </row>
    <row r="42" spans="1:23" ht="17.100000000000001" customHeight="1">
      <c r="A42" s="220"/>
      <c r="B42" s="220"/>
      <c r="C42" s="220"/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20"/>
      <c r="O42" s="220"/>
      <c r="P42" s="220"/>
      <c r="Q42" s="220"/>
      <c r="R42" s="220"/>
      <c r="S42" s="220"/>
      <c r="T42" s="220"/>
      <c r="U42" s="220"/>
      <c r="V42" s="220"/>
      <c r="W42" s="220"/>
    </row>
    <row r="43" spans="1:23" ht="17.100000000000001" customHeight="1">
      <c r="A43" s="220"/>
      <c r="B43" s="220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0"/>
    </row>
    <row r="44" spans="1:23" ht="17.100000000000001" customHeight="1">
      <c r="A44" s="220"/>
      <c r="B44" s="220"/>
      <c r="C44" s="220"/>
      <c r="D44" s="220"/>
      <c r="E44" s="220"/>
      <c r="F44" s="220"/>
      <c r="G44" s="220"/>
      <c r="H44" s="220"/>
      <c r="I44" s="220"/>
      <c r="J44" s="220"/>
      <c r="K44" s="220"/>
      <c r="L44" s="220"/>
      <c r="M44" s="220"/>
      <c r="N44" s="220"/>
      <c r="O44" s="220"/>
      <c r="P44" s="220"/>
      <c r="Q44" s="220"/>
      <c r="R44" s="220"/>
      <c r="S44" s="220"/>
      <c r="T44" s="220"/>
      <c r="U44" s="220"/>
      <c r="V44" s="220"/>
      <c r="W44" s="220"/>
    </row>
    <row r="45" spans="1:23" ht="17.100000000000001" customHeight="1">
      <c r="A45" s="220"/>
      <c r="B45" s="220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20"/>
    </row>
    <row r="46" spans="1:23" ht="17.100000000000001" customHeight="1">
      <c r="A46" s="220"/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0"/>
      <c r="O46" s="220"/>
      <c r="P46" s="220"/>
      <c r="Q46" s="220"/>
      <c r="R46" s="220"/>
      <c r="S46" s="220"/>
      <c r="T46" s="220"/>
      <c r="U46" s="220"/>
      <c r="V46" s="220"/>
      <c r="W46" s="220"/>
    </row>
    <row r="47" spans="1:23" ht="17.100000000000001" customHeight="1">
      <c r="A47" s="22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20"/>
    </row>
    <row r="48" spans="1:23" ht="17.100000000000001" customHeight="1">
      <c r="A48" s="220"/>
      <c r="B48" s="220"/>
      <c r="C48" s="220"/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20"/>
      <c r="O48" s="220"/>
      <c r="P48" s="220"/>
      <c r="Q48" s="220"/>
      <c r="R48" s="220"/>
      <c r="S48" s="220"/>
      <c r="T48" s="220"/>
      <c r="U48" s="220"/>
      <c r="V48" s="220"/>
      <c r="W48" s="220"/>
    </row>
    <row r="49" spans="1:23" ht="17.100000000000001" customHeight="1">
      <c r="A49" s="220"/>
      <c r="B49" s="220"/>
      <c r="C49" s="220"/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20"/>
    </row>
    <row r="50" spans="1:23" ht="17.100000000000001" customHeight="1">
      <c r="A50" s="220"/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20"/>
    </row>
    <row r="51" spans="1:23" ht="17.100000000000001" customHeight="1">
      <c r="A51" s="220"/>
      <c r="B51" s="220"/>
      <c r="C51" s="220"/>
      <c r="D51" s="220"/>
      <c r="E51" s="220"/>
      <c r="F51" s="220"/>
      <c r="G51" s="220"/>
      <c r="H51" s="220"/>
      <c r="I51" s="220"/>
      <c r="J51" s="220"/>
      <c r="K51" s="220"/>
      <c r="L51" s="220"/>
      <c r="M51" s="220"/>
      <c r="N51" s="220"/>
      <c r="O51" s="220"/>
      <c r="P51" s="220"/>
      <c r="Q51" s="220"/>
      <c r="R51" s="220"/>
      <c r="S51" s="220"/>
      <c r="T51" s="220"/>
      <c r="U51" s="220"/>
      <c r="V51" s="220"/>
      <c r="W51" s="220"/>
    </row>
    <row r="52" spans="1:23" ht="17.100000000000001" customHeight="1">
      <c r="A52" s="220"/>
      <c r="B52" s="220"/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20"/>
    </row>
    <row r="53" spans="1:23" ht="17.100000000000001" customHeight="1">
      <c r="A53" s="220"/>
      <c r="B53" s="220"/>
      <c r="C53" s="220"/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20"/>
      <c r="O53" s="220"/>
      <c r="P53" s="220"/>
      <c r="Q53" s="220"/>
      <c r="R53" s="220"/>
      <c r="S53" s="220"/>
      <c r="T53" s="220"/>
      <c r="U53" s="220"/>
      <c r="V53" s="220"/>
      <c r="W53" s="220"/>
    </row>
    <row r="54" spans="1:23" ht="17.100000000000001" customHeight="1">
      <c r="A54" s="220"/>
      <c r="B54" s="220"/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20"/>
    </row>
    <row r="55" spans="1:23" ht="17.100000000000001" customHeight="1">
      <c r="A55" s="220"/>
      <c r="B55" s="220"/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Q55" s="220"/>
      <c r="R55" s="220"/>
      <c r="S55" s="220"/>
      <c r="T55" s="220"/>
      <c r="U55" s="220"/>
      <c r="V55" s="220"/>
      <c r="W55" s="220"/>
    </row>
    <row r="56" spans="1:23" ht="17.100000000000001" customHeight="1">
      <c r="A56" s="220"/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20"/>
    </row>
    <row r="57" spans="1:23" ht="17.100000000000001" customHeight="1">
      <c r="A57" s="220"/>
      <c r="B57" s="220"/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20"/>
      <c r="R57" s="220"/>
      <c r="S57" s="220"/>
      <c r="T57" s="220"/>
      <c r="U57" s="220"/>
      <c r="V57" s="220"/>
      <c r="W57" s="220"/>
    </row>
    <row r="58" spans="1:23" ht="17.100000000000001" customHeight="1">
      <c r="A58" s="220"/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0"/>
      <c r="U58" s="220"/>
      <c r="V58" s="220"/>
      <c r="W58" s="220"/>
    </row>
    <row r="59" spans="1:23" ht="17.100000000000001" customHeight="1">
      <c r="A59" s="220"/>
      <c r="B59" s="220"/>
      <c r="C59" s="220"/>
      <c r="D59" s="220"/>
      <c r="E59" s="220"/>
      <c r="F59" s="220"/>
      <c r="G59" s="220"/>
      <c r="H59" s="220"/>
      <c r="I59" s="220"/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20"/>
    </row>
    <row r="60" spans="1:23" ht="17.100000000000001" customHeight="1">
      <c r="A60" s="220"/>
      <c r="B60" s="220"/>
      <c r="C60" s="220"/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0"/>
      <c r="U60" s="220"/>
      <c r="V60" s="220"/>
      <c r="W60" s="220"/>
    </row>
    <row r="61" spans="1:23" ht="17.100000000000001" customHeight="1">
      <c r="A61" s="220"/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20"/>
    </row>
    <row r="62" spans="1:23" ht="17.100000000000001" customHeight="1">
      <c r="A62" s="220"/>
      <c r="B62" s="220"/>
      <c r="C62" s="220"/>
      <c r="D62" s="220"/>
      <c r="E62" s="220"/>
      <c r="F62" s="220"/>
      <c r="G62" s="220"/>
      <c r="H62" s="220"/>
      <c r="I62" s="220"/>
      <c r="J62" s="220"/>
      <c r="K62" s="220"/>
      <c r="L62" s="220"/>
      <c r="M62" s="220"/>
      <c r="N62" s="220"/>
      <c r="O62" s="220"/>
      <c r="P62" s="220"/>
      <c r="Q62" s="220"/>
      <c r="R62" s="220"/>
      <c r="S62" s="220"/>
      <c r="T62" s="220"/>
      <c r="U62" s="220"/>
      <c r="V62" s="220"/>
      <c r="W62" s="220"/>
    </row>
    <row r="63" spans="1:23" ht="17.100000000000001" customHeight="1">
      <c r="A63" s="220"/>
      <c r="B63" s="220"/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20"/>
    </row>
    <row r="64" spans="1:23" ht="17.100000000000001" customHeight="1">
      <c r="A64" s="220"/>
      <c r="B64" s="220"/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220"/>
      <c r="R64" s="220"/>
      <c r="S64" s="220"/>
      <c r="T64" s="220"/>
      <c r="U64" s="220"/>
      <c r="V64" s="220"/>
      <c r="W64" s="220"/>
    </row>
    <row r="65" spans="1:23" ht="17.100000000000001" customHeight="1">
      <c r="A65" s="220"/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</row>
    <row r="66" spans="1:23" ht="17.100000000000001" customHeight="1">
      <c r="A66" s="220"/>
      <c r="B66" s="220"/>
      <c r="C66" s="220"/>
      <c r="D66" s="220"/>
      <c r="E66" s="220"/>
      <c r="F66" s="220"/>
      <c r="G66" s="220"/>
      <c r="H66" s="220"/>
      <c r="I66" s="220"/>
      <c r="J66" s="220"/>
      <c r="K66" s="220"/>
      <c r="L66" s="220"/>
      <c r="M66" s="220"/>
      <c r="N66" s="220"/>
      <c r="O66" s="220"/>
      <c r="P66" s="220"/>
      <c r="Q66" s="220"/>
      <c r="R66" s="220"/>
      <c r="S66" s="220"/>
      <c r="T66" s="220"/>
      <c r="U66" s="220"/>
      <c r="V66" s="220"/>
      <c r="W66" s="220"/>
    </row>
    <row r="67" spans="1:23" ht="17.100000000000001" customHeight="1">
      <c r="A67" s="220"/>
      <c r="B67" s="220"/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20"/>
    </row>
    <row r="68" spans="1:23" ht="17.100000000000001" customHeight="1">
      <c r="A68" s="220"/>
      <c r="B68" s="220"/>
      <c r="C68" s="220"/>
      <c r="D68" s="220"/>
      <c r="E68" s="220"/>
      <c r="F68" s="220"/>
      <c r="G68" s="220"/>
      <c r="H68" s="220"/>
      <c r="I68" s="220"/>
      <c r="J68" s="220"/>
      <c r="K68" s="220"/>
      <c r="L68" s="220"/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20"/>
    </row>
    <row r="69" spans="1:23" ht="17.100000000000001" customHeight="1">
      <c r="A69" s="220"/>
      <c r="B69" s="220"/>
      <c r="C69" s="220"/>
      <c r="D69" s="220"/>
      <c r="E69" s="220"/>
      <c r="F69" s="220"/>
      <c r="G69" s="220"/>
      <c r="H69" s="220"/>
      <c r="I69" s="220"/>
      <c r="J69" s="220"/>
      <c r="K69" s="220"/>
      <c r="L69" s="220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20"/>
    </row>
    <row r="70" spans="1:23" ht="17.100000000000001" customHeight="1">
      <c r="A70" s="220"/>
      <c r="B70" s="220"/>
      <c r="C70" s="220"/>
      <c r="D70" s="220"/>
      <c r="E70" s="220"/>
      <c r="F70" s="220"/>
      <c r="G70" s="220"/>
      <c r="H70" s="220"/>
      <c r="I70" s="220"/>
      <c r="J70" s="220"/>
      <c r="K70" s="220"/>
      <c r="L70" s="220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20"/>
    </row>
    <row r="71" spans="1:23" ht="17.100000000000001" customHeight="1">
      <c r="A71" s="220"/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20"/>
    </row>
    <row r="72" spans="1:23" ht="17.100000000000001" customHeight="1">
      <c r="A72" s="220"/>
      <c r="B72" s="220"/>
      <c r="C72" s="220"/>
      <c r="D72" s="220"/>
      <c r="E72" s="220"/>
      <c r="F72" s="220"/>
      <c r="G72" s="220"/>
      <c r="H72" s="220"/>
      <c r="I72" s="220"/>
      <c r="J72" s="220"/>
      <c r="K72" s="220"/>
      <c r="L72" s="220"/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20"/>
    </row>
    <row r="73" spans="1:23" ht="17.100000000000001" customHeight="1">
      <c r="A73" s="220"/>
      <c r="B73" s="220"/>
      <c r="C73" s="220"/>
      <c r="D73" s="220"/>
      <c r="E73" s="220"/>
      <c r="F73" s="220"/>
      <c r="G73" s="220"/>
      <c r="H73" s="220"/>
      <c r="I73" s="220"/>
      <c r="J73" s="220"/>
      <c r="K73" s="220"/>
      <c r="L73" s="220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20"/>
    </row>
    <row r="74" spans="1:23" ht="17.100000000000001" customHeight="1">
      <c r="A74" s="220"/>
      <c r="B74" s="220"/>
      <c r="C74" s="220"/>
      <c r="D74" s="220"/>
      <c r="E74" s="220"/>
      <c r="F74" s="220"/>
      <c r="G74" s="220"/>
      <c r="H74" s="220"/>
      <c r="I74" s="220"/>
      <c r="J74" s="220"/>
      <c r="K74" s="220"/>
      <c r="L74" s="220"/>
      <c r="M74" s="220"/>
      <c r="N74" s="220"/>
      <c r="O74" s="220"/>
      <c r="P74" s="220"/>
      <c r="Q74" s="220"/>
      <c r="R74" s="220"/>
      <c r="S74" s="220"/>
      <c r="T74" s="220"/>
      <c r="U74" s="220"/>
      <c r="V74" s="220"/>
      <c r="W74" s="220"/>
    </row>
    <row r="75" spans="1:23" ht="17.100000000000001" customHeight="1">
      <c r="A75" s="220"/>
      <c r="B75" s="220"/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20"/>
    </row>
    <row r="76" spans="1:23" ht="17.100000000000001" customHeight="1">
      <c r="A76" s="220"/>
      <c r="B76" s="220"/>
      <c r="C76" s="220"/>
      <c r="D76" s="220"/>
      <c r="E76" s="220"/>
      <c r="F76" s="220"/>
      <c r="G76" s="220"/>
      <c r="H76" s="220"/>
      <c r="I76" s="220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0"/>
    </row>
    <row r="77" spans="1:23" ht="17.100000000000001" customHeight="1">
      <c r="A77" s="220"/>
      <c r="B77" s="220"/>
      <c r="C77" s="220"/>
      <c r="D77" s="220"/>
      <c r="E77" s="220"/>
      <c r="F77" s="220"/>
      <c r="G77" s="220"/>
      <c r="H77" s="220"/>
      <c r="I77" s="220"/>
      <c r="J77" s="220"/>
      <c r="K77" s="220"/>
      <c r="L77" s="220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20"/>
    </row>
    <row r="78" spans="1:23" ht="17.100000000000001" customHeight="1">
      <c r="A78" s="220"/>
      <c r="B78" s="220"/>
      <c r="C78" s="220"/>
      <c r="D78" s="220"/>
      <c r="E78" s="220"/>
      <c r="F78" s="220"/>
      <c r="G78" s="220"/>
      <c r="H78" s="220"/>
      <c r="I78" s="220"/>
      <c r="J78" s="220"/>
      <c r="K78" s="220"/>
      <c r="L78" s="220"/>
      <c r="M78" s="220"/>
      <c r="N78" s="220"/>
      <c r="O78" s="220"/>
      <c r="P78" s="220"/>
      <c r="Q78" s="220"/>
      <c r="R78" s="220"/>
      <c r="S78" s="220"/>
      <c r="T78" s="220"/>
      <c r="U78" s="220"/>
      <c r="V78" s="220"/>
      <c r="W78" s="220"/>
    </row>
    <row r="79" spans="1:23" ht="17.100000000000001" customHeight="1">
      <c r="A79" s="220"/>
      <c r="B79" s="220"/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20"/>
    </row>
    <row r="80" spans="1:23" ht="17.100000000000001" customHeight="1">
      <c r="A80" s="220"/>
      <c r="B80" s="220"/>
      <c r="C80" s="220"/>
      <c r="D80" s="220"/>
      <c r="E80" s="220"/>
      <c r="F80" s="220"/>
      <c r="G80" s="220"/>
      <c r="H80" s="220"/>
      <c r="I80" s="220"/>
      <c r="J80" s="220"/>
      <c r="K80" s="220"/>
      <c r="L80" s="220"/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20"/>
    </row>
    <row r="81" spans="1:23" ht="17.100000000000001" customHeight="1">
      <c r="A81" s="220"/>
      <c r="B81" s="220"/>
      <c r="C81" s="220"/>
      <c r="D81" s="220"/>
      <c r="E81" s="220"/>
      <c r="F81" s="220"/>
      <c r="G81" s="220"/>
      <c r="H81" s="220"/>
      <c r="I81" s="220"/>
      <c r="J81" s="220"/>
      <c r="K81" s="220"/>
      <c r="L81" s="220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20"/>
    </row>
    <row r="82" spans="1:23" ht="17.100000000000001" customHeight="1">
      <c r="A82" s="220"/>
      <c r="B82" s="220"/>
      <c r="C82" s="220"/>
      <c r="D82" s="220"/>
      <c r="E82" s="220"/>
      <c r="F82" s="220"/>
      <c r="G82" s="220"/>
      <c r="H82" s="220"/>
      <c r="I82" s="220"/>
      <c r="J82" s="220"/>
      <c r="K82" s="220"/>
      <c r="L82" s="220"/>
      <c r="M82" s="220"/>
      <c r="N82" s="220"/>
      <c r="O82" s="220"/>
      <c r="P82" s="220"/>
      <c r="Q82" s="220"/>
      <c r="R82" s="220"/>
      <c r="S82" s="220"/>
      <c r="T82" s="220"/>
      <c r="U82" s="220"/>
      <c r="V82" s="220"/>
      <c r="W82" s="220"/>
    </row>
    <row r="83" spans="1:23" ht="17.100000000000001" customHeight="1">
      <c r="A83" s="22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20"/>
    </row>
    <row r="84" spans="1:23" ht="17.100000000000001" customHeight="1">
      <c r="A84" s="220"/>
      <c r="B84" s="220"/>
      <c r="C84" s="220"/>
      <c r="D84" s="220"/>
      <c r="E84" s="220"/>
      <c r="F84" s="220"/>
      <c r="G84" s="220"/>
      <c r="H84" s="220"/>
      <c r="I84" s="220"/>
      <c r="J84" s="220"/>
      <c r="K84" s="220"/>
      <c r="L84" s="220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20"/>
    </row>
    <row r="85" spans="1:23" ht="17.100000000000001" customHeight="1">
      <c r="A85" s="220"/>
      <c r="B85" s="220"/>
      <c r="C85" s="220"/>
      <c r="D85" s="220"/>
      <c r="E85" s="220"/>
      <c r="F85" s="220"/>
      <c r="G85" s="220"/>
      <c r="H85" s="220"/>
      <c r="I85" s="220"/>
      <c r="J85" s="220"/>
      <c r="K85" s="220"/>
      <c r="L85" s="220"/>
      <c r="M85" s="220"/>
      <c r="N85" s="220"/>
      <c r="O85" s="220"/>
      <c r="P85" s="220"/>
      <c r="Q85" s="220"/>
      <c r="R85" s="220"/>
      <c r="S85" s="220"/>
      <c r="T85" s="220"/>
      <c r="U85" s="220"/>
      <c r="V85" s="220"/>
      <c r="W85" s="220"/>
    </row>
    <row r="86" spans="1:23" ht="17.100000000000001" customHeight="1">
      <c r="A86" s="220"/>
      <c r="B86" s="220"/>
      <c r="C86" s="220"/>
      <c r="D86" s="220"/>
      <c r="E86" s="220"/>
      <c r="F86" s="220"/>
      <c r="G86" s="220"/>
      <c r="H86" s="220"/>
      <c r="I86" s="220"/>
      <c r="J86" s="220"/>
      <c r="K86" s="220"/>
      <c r="L86" s="220"/>
      <c r="M86" s="220"/>
      <c r="N86" s="220"/>
      <c r="O86" s="220"/>
      <c r="P86" s="220"/>
      <c r="Q86" s="220"/>
      <c r="R86" s="220"/>
      <c r="S86" s="220"/>
      <c r="T86" s="220"/>
      <c r="U86" s="220"/>
      <c r="V86" s="220"/>
      <c r="W86" s="220"/>
    </row>
    <row r="87" spans="1:23" ht="17.100000000000001" customHeight="1">
      <c r="A87" s="220"/>
      <c r="B87" s="220"/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20"/>
    </row>
    <row r="88" spans="1:23" ht="17.100000000000001" customHeight="1">
      <c r="A88" s="220"/>
      <c r="B88" s="220"/>
      <c r="C88" s="220"/>
      <c r="D88" s="220"/>
      <c r="E88" s="220"/>
      <c r="F88" s="220"/>
      <c r="G88" s="220"/>
      <c r="H88" s="220"/>
      <c r="I88" s="220"/>
      <c r="J88" s="220"/>
      <c r="K88" s="220"/>
      <c r="L88" s="220"/>
      <c r="M88" s="220"/>
      <c r="N88" s="220"/>
      <c r="O88" s="220"/>
      <c r="P88" s="220"/>
      <c r="Q88" s="220"/>
      <c r="R88" s="220"/>
      <c r="S88" s="220"/>
      <c r="T88" s="220"/>
      <c r="U88" s="220"/>
      <c r="V88" s="220"/>
      <c r="W88" s="220"/>
    </row>
    <row r="89" spans="1:23" ht="17.100000000000001" customHeight="1"/>
    <row r="90" spans="1:23" ht="17.100000000000001" customHeight="1"/>
    <row r="91" spans="1:23" ht="17.100000000000001" customHeight="1"/>
    <row r="92" spans="1:23" ht="17.100000000000001" customHeight="1"/>
    <row r="93" spans="1:23" ht="17.100000000000001" customHeight="1"/>
    <row r="94" spans="1:23" ht="17.100000000000001" customHeight="1"/>
    <row r="95" spans="1:23" ht="17.100000000000001" customHeight="1"/>
    <row r="96" spans="1:23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  <row r="212" ht="17.100000000000001" customHeight="1"/>
    <row r="213" ht="17.100000000000001" customHeight="1"/>
    <row r="214" ht="17.100000000000001" customHeight="1"/>
    <row r="215" ht="17.100000000000001" customHeight="1"/>
    <row r="216" ht="17.100000000000001" customHeight="1"/>
    <row r="217" ht="17.100000000000001" customHeight="1"/>
    <row r="218" ht="17.100000000000001" customHeight="1"/>
    <row r="219" ht="17.100000000000001" customHeight="1"/>
    <row r="220" ht="17.100000000000001" customHeight="1"/>
    <row r="221" ht="17.100000000000001" customHeight="1"/>
    <row r="222" ht="17.100000000000001" customHeight="1"/>
    <row r="223" ht="17.100000000000001" customHeight="1"/>
    <row r="224" ht="17.100000000000001" customHeight="1"/>
    <row r="225" ht="17.100000000000001" customHeight="1"/>
    <row r="226" ht="17.100000000000001" customHeight="1"/>
    <row r="227" ht="17.100000000000001" customHeight="1"/>
    <row r="228" ht="17.100000000000001" customHeight="1"/>
    <row r="229" ht="17.100000000000001" customHeight="1"/>
    <row r="230" ht="17.100000000000001" customHeight="1"/>
    <row r="231" ht="17.100000000000001" customHeight="1"/>
    <row r="232" ht="17.100000000000001" customHeight="1"/>
    <row r="233" ht="17.100000000000001" customHeight="1"/>
    <row r="234" ht="17.100000000000001" customHeight="1"/>
    <row r="235" ht="17.100000000000001" customHeight="1"/>
    <row r="236" ht="17.100000000000001" customHeight="1"/>
    <row r="237" ht="17.100000000000001" customHeight="1"/>
    <row r="238" ht="17.100000000000001" customHeight="1"/>
    <row r="239" ht="17.100000000000001" customHeight="1"/>
    <row r="240" ht="17.100000000000001" customHeight="1"/>
    <row r="241" ht="17.100000000000001" customHeight="1"/>
    <row r="242" ht="17.100000000000001" customHeight="1"/>
    <row r="243" ht="17.100000000000001" customHeight="1"/>
    <row r="244" ht="17.100000000000001" customHeight="1"/>
    <row r="245" ht="17.100000000000001" customHeight="1"/>
    <row r="246" ht="17.100000000000001" customHeight="1"/>
  </sheetData>
  <mergeCells count="65">
    <mergeCell ref="A3:V3"/>
    <mergeCell ref="D13:F14"/>
    <mergeCell ref="G13:I14"/>
    <mergeCell ref="J13:L14"/>
    <mergeCell ref="M13:O14"/>
    <mergeCell ref="P13:S14"/>
    <mergeCell ref="Q12:R12"/>
    <mergeCell ref="J16:L16"/>
    <mergeCell ref="M16:O16"/>
    <mergeCell ref="G17:I17"/>
    <mergeCell ref="J17:L17"/>
    <mergeCell ref="M17:O17"/>
    <mergeCell ref="J24:L24"/>
    <mergeCell ref="M24:O24"/>
    <mergeCell ref="J18:L18"/>
    <mergeCell ref="M18:O18"/>
    <mergeCell ref="G19:I19"/>
    <mergeCell ref="J19:L19"/>
    <mergeCell ref="M19:O19"/>
    <mergeCell ref="G21:I21"/>
    <mergeCell ref="J21:L21"/>
    <mergeCell ref="M21:O21"/>
    <mergeCell ref="G18:I18"/>
    <mergeCell ref="J22:L22"/>
    <mergeCell ref="M22:O22"/>
    <mergeCell ref="G23:I23"/>
    <mergeCell ref="J23:L23"/>
    <mergeCell ref="M23:O23"/>
    <mergeCell ref="J26:L26"/>
    <mergeCell ref="M26:O26"/>
    <mergeCell ref="G27:I27"/>
    <mergeCell ref="J27:L27"/>
    <mergeCell ref="M27:O27"/>
    <mergeCell ref="A34:V34"/>
    <mergeCell ref="J28:L28"/>
    <mergeCell ref="M28:O28"/>
    <mergeCell ref="G29:I29"/>
    <mergeCell ref="J29:L29"/>
    <mergeCell ref="M29:O29"/>
    <mergeCell ref="G28:I28"/>
    <mergeCell ref="D20:F24"/>
    <mergeCell ref="D25:F29"/>
    <mergeCell ref="G15:I15"/>
    <mergeCell ref="G20:I20"/>
    <mergeCell ref="G25:I25"/>
    <mergeCell ref="G26:I26"/>
    <mergeCell ref="G22:I22"/>
    <mergeCell ref="G24:I24"/>
    <mergeCell ref="G16:I16"/>
    <mergeCell ref="P15:S19"/>
    <mergeCell ref="P20:S24"/>
    <mergeCell ref="P25:S29"/>
    <mergeCell ref="D8:J8"/>
    <mergeCell ref="K8:O8"/>
    <mergeCell ref="D9:J9"/>
    <mergeCell ref="K9:O9"/>
    <mergeCell ref="D10:J10"/>
    <mergeCell ref="K10:O10"/>
    <mergeCell ref="J15:L15"/>
    <mergeCell ref="J20:L20"/>
    <mergeCell ref="J25:L25"/>
    <mergeCell ref="M15:O15"/>
    <mergeCell ref="M20:O20"/>
    <mergeCell ref="M25:O25"/>
    <mergeCell ref="D15:F19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246"/>
  <sheetViews>
    <sheetView view="pageBreakPreview" topLeftCell="A9" zoomScaleNormal="100" zoomScaleSheetLayoutView="100" workbookViewId="0">
      <selection activeCell="R1" sqref="R1:V1"/>
    </sheetView>
  </sheetViews>
  <sheetFormatPr defaultRowHeight="15"/>
  <cols>
    <col min="1" max="1" width="4.140625" customWidth="1"/>
    <col min="2" max="116" width="4.42578125" customWidth="1"/>
    <col min="257" max="257" width="4.140625" customWidth="1"/>
    <col min="258" max="372" width="4.42578125" customWidth="1"/>
    <col min="513" max="513" width="4.140625" customWidth="1"/>
    <col min="514" max="628" width="4.42578125" customWidth="1"/>
    <col min="769" max="769" width="4.140625" customWidth="1"/>
    <col min="770" max="884" width="4.42578125" customWidth="1"/>
    <col min="1025" max="1025" width="4.140625" customWidth="1"/>
    <col min="1026" max="1140" width="4.42578125" customWidth="1"/>
    <col min="1281" max="1281" width="4.140625" customWidth="1"/>
    <col min="1282" max="1396" width="4.42578125" customWidth="1"/>
    <col min="1537" max="1537" width="4.140625" customWidth="1"/>
    <col min="1538" max="1652" width="4.42578125" customWidth="1"/>
    <col min="1793" max="1793" width="4.140625" customWidth="1"/>
    <col min="1794" max="1908" width="4.42578125" customWidth="1"/>
    <col min="2049" max="2049" width="4.140625" customWidth="1"/>
    <col min="2050" max="2164" width="4.42578125" customWidth="1"/>
    <col min="2305" max="2305" width="4.140625" customWidth="1"/>
    <col min="2306" max="2420" width="4.42578125" customWidth="1"/>
    <col min="2561" max="2561" width="4.140625" customWidth="1"/>
    <col min="2562" max="2676" width="4.42578125" customWidth="1"/>
    <col min="2817" max="2817" width="4.140625" customWidth="1"/>
    <col min="2818" max="2932" width="4.42578125" customWidth="1"/>
    <col min="3073" max="3073" width="4.140625" customWidth="1"/>
    <col min="3074" max="3188" width="4.42578125" customWidth="1"/>
    <col min="3329" max="3329" width="4.140625" customWidth="1"/>
    <col min="3330" max="3444" width="4.42578125" customWidth="1"/>
    <col min="3585" max="3585" width="4.140625" customWidth="1"/>
    <col min="3586" max="3700" width="4.42578125" customWidth="1"/>
    <col min="3841" max="3841" width="4.140625" customWidth="1"/>
    <col min="3842" max="3956" width="4.42578125" customWidth="1"/>
    <col min="4097" max="4097" width="4.140625" customWidth="1"/>
    <col min="4098" max="4212" width="4.42578125" customWidth="1"/>
    <col min="4353" max="4353" width="4.140625" customWidth="1"/>
    <col min="4354" max="4468" width="4.42578125" customWidth="1"/>
    <col min="4609" max="4609" width="4.140625" customWidth="1"/>
    <col min="4610" max="4724" width="4.42578125" customWidth="1"/>
    <col min="4865" max="4865" width="4.140625" customWidth="1"/>
    <col min="4866" max="4980" width="4.42578125" customWidth="1"/>
    <col min="5121" max="5121" width="4.140625" customWidth="1"/>
    <col min="5122" max="5236" width="4.42578125" customWidth="1"/>
    <col min="5377" max="5377" width="4.140625" customWidth="1"/>
    <col min="5378" max="5492" width="4.42578125" customWidth="1"/>
    <col min="5633" max="5633" width="4.140625" customWidth="1"/>
    <col min="5634" max="5748" width="4.42578125" customWidth="1"/>
    <col min="5889" max="5889" width="4.140625" customWidth="1"/>
    <col min="5890" max="6004" width="4.42578125" customWidth="1"/>
    <col min="6145" max="6145" width="4.140625" customWidth="1"/>
    <col min="6146" max="6260" width="4.42578125" customWidth="1"/>
    <col min="6401" max="6401" width="4.140625" customWidth="1"/>
    <col min="6402" max="6516" width="4.42578125" customWidth="1"/>
    <col min="6657" max="6657" width="4.140625" customWidth="1"/>
    <col min="6658" max="6772" width="4.42578125" customWidth="1"/>
    <col min="6913" max="6913" width="4.140625" customWidth="1"/>
    <col min="6914" max="7028" width="4.42578125" customWidth="1"/>
    <col min="7169" max="7169" width="4.140625" customWidth="1"/>
    <col min="7170" max="7284" width="4.42578125" customWidth="1"/>
    <col min="7425" max="7425" width="4.140625" customWidth="1"/>
    <col min="7426" max="7540" width="4.42578125" customWidth="1"/>
    <col min="7681" max="7681" width="4.140625" customWidth="1"/>
    <col min="7682" max="7796" width="4.42578125" customWidth="1"/>
    <col min="7937" max="7937" width="4.140625" customWidth="1"/>
    <col min="7938" max="8052" width="4.42578125" customWidth="1"/>
    <col min="8193" max="8193" width="4.140625" customWidth="1"/>
    <col min="8194" max="8308" width="4.42578125" customWidth="1"/>
    <col min="8449" max="8449" width="4.140625" customWidth="1"/>
    <col min="8450" max="8564" width="4.42578125" customWidth="1"/>
    <col min="8705" max="8705" width="4.140625" customWidth="1"/>
    <col min="8706" max="8820" width="4.42578125" customWidth="1"/>
    <col min="8961" max="8961" width="4.140625" customWidth="1"/>
    <col min="8962" max="9076" width="4.42578125" customWidth="1"/>
    <col min="9217" max="9217" width="4.140625" customWidth="1"/>
    <col min="9218" max="9332" width="4.42578125" customWidth="1"/>
    <col min="9473" max="9473" width="4.140625" customWidth="1"/>
    <col min="9474" max="9588" width="4.42578125" customWidth="1"/>
    <col min="9729" max="9729" width="4.140625" customWidth="1"/>
    <col min="9730" max="9844" width="4.42578125" customWidth="1"/>
    <col min="9985" max="9985" width="4.140625" customWidth="1"/>
    <col min="9986" max="10100" width="4.42578125" customWidth="1"/>
    <col min="10241" max="10241" width="4.140625" customWidth="1"/>
    <col min="10242" max="10356" width="4.42578125" customWidth="1"/>
    <col min="10497" max="10497" width="4.140625" customWidth="1"/>
    <col min="10498" max="10612" width="4.42578125" customWidth="1"/>
    <col min="10753" max="10753" width="4.140625" customWidth="1"/>
    <col min="10754" max="10868" width="4.42578125" customWidth="1"/>
    <col min="11009" max="11009" width="4.140625" customWidth="1"/>
    <col min="11010" max="11124" width="4.42578125" customWidth="1"/>
    <col min="11265" max="11265" width="4.140625" customWidth="1"/>
    <col min="11266" max="11380" width="4.42578125" customWidth="1"/>
    <col min="11521" max="11521" width="4.140625" customWidth="1"/>
    <col min="11522" max="11636" width="4.42578125" customWidth="1"/>
    <col min="11777" max="11777" width="4.140625" customWidth="1"/>
    <col min="11778" max="11892" width="4.42578125" customWidth="1"/>
    <col min="12033" max="12033" width="4.140625" customWidth="1"/>
    <col min="12034" max="12148" width="4.42578125" customWidth="1"/>
    <col min="12289" max="12289" width="4.140625" customWidth="1"/>
    <col min="12290" max="12404" width="4.42578125" customWidth="1"/>
    <col min="12545" max="12545" width="4.140625" customWidth="1"/>
    <col min="12546" max="12660" width="4.42578125" customWidth="1"/>
    <col min="12801" max="12801" width="4.140625" customWidth="1"/>
    <col min="12802" max="12916" width="4.42578125" customWidth="1"/>
    <col min="13057" max="13057" width="4.140625" customWidth="1"/>
    <col min="13058" max="13172" width="4.42578125" customWidth="1"/>
    <col min="13313" max="13313" width="4.140625" customWidth="1"/>
    <col min="13314" max="13428" width="4.42578125" customWidth="1"/>
    <col min="13569" max="13569" width="4.140625" customWidth="1"/>
    <col min="13570" max="13684" width="4.42578125" customWidth="1"/>
    <col min="13825" max="13825" width="4.140625" customWidth="1"/>
    <col min="13826" max="13940" width="4.42578125" customWidth="1"/>
    <col min="14081" max="14081" width="4.140625" customWidth="1"/>
    <col min="14082" max="14196" width="4.42578125" customWidth="1"/>
    <col min="14337" max="14337" width="4.140625" customWidth="1"/>
    <col min="14338" max="14452" width="4.42578125" customWidth="1"/>
    <col min="14593" max="14593" width="4.140625" customWidth="1"/>
    <col min="14594" max="14708" width="4.42578125" customWidth="1"/>
    <col min="14849" max="14849" width="4.140625" customWidth="1"/>
    <col min="14850" max="14964" width="4.42578125" customWidth="1"/>
    <col min="15105" max="15105" width="4.140625" customWidth="1"/>
    <col min="15106" max="15220" width="4.42578125" customWidth="1"/>
    <col min="15361" max="15361" width="4.140625" customWidth="1"/>
    <col min="15362" max="15476" width="4.42578125" customWidth="1"/>
    <col min="15617" max="15617" width="4.140625" customWidth="1"/>
    <col min="15618" max="15732" width="4.42578125" customWidth="1"/>
    <col min="15873" max="15873" width="4.140625" customWidth="1"/>
    <col min="15874" max="15988" width="4.42578125" customWidth="1"/>
    <col min="16129" max="16129" width="4.140625" customWidth="1"/>
    <col min="16130" max="16244" width="4.42578125" customWidth="1"/>
  </cols>
  <sheetData>
    <row r="1" spans="1:23" ht="17.100000000000001" customHeight="1"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</row>
    <row r="2" spans="1:23" ht="17.100000000000001" customHeight="1"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</row>
    <row r="3" spans="1:23" ht="34.5" customHeight="1">
      <c r="A3" s="320" t="s">
        <v>37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0"/>
      <c r="R3" s="320"/>
      <c r="S3" s="320"/>
      <c r="T3" s="320"/>
      <c r="U3" s="320"/>
      <c r="V3" s="320"/>
    </row>
    <row r="4" spans="1:23" ht="17.100000000000001" customHeight="1"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R4" s="219"/>
      <c r="S4" s="219"/>
      <c r="T4" s="219"/>
      <c r="U4" s="219"/>
      <c r="V4" s="219"/>
    </row>
    <row r="5" spans="1:23" ht="17.25" customHeight="1">
      <c r="A5" s="220"/>
      <c r="B5" s="109"/>
      <c r="C5" s="108" t="s">
        <v>80</v>
      </c>
      <c r="D5" s="108"/>
      <c r="E5" s="108"/>
      <c r="G5" s="221" t="str">
        <f>Report!H5</f>
        <v>SPR15120023-1</v>
      </c>
      <c r="I5" s="221"/>
      <c r="J5" s="221"/>
      <c r="K5" s="221"/>
      <c r="L5" s="221"/>
      <c r="M5" s="106"/>
      <c r="N5" s="106"/>
      <c r="O5" s="107"/>
      <c r="P5" s="222"/>
      <c r="Q5" s="223"/>
      <c r="T5" s="224" t="s">
        <v>137</v>
      </c>
      <c r="U5" s="225"/>
      <c r="V5" s="109"/>
      <c r="W5" s="220"/>
    </row>
    <row r="6" spans="1:23" ht="17.100000000000001" customHeight="1">
      <c r="A6" s="223"/>
      <c r="B6" s="107"/>
      <c r="C6" s="137"/>
      <c r="D6" s="137"/>
      <c r="E6" s="137"/>
      <c r="F6" s="106"/>
      <c r="G6" s="106"/>
      <c r="H6" s="106"/>
      <c r="I6" s="106"/>
      <c r="J6" s="106"/>
      <c r="K6" s="106"/>
      <c r="L6" s="106"/>
      <c r="M6" s="223"/>
      <c r="N6" s="223"/>
      <c r="O6" s="223"/>
      <c r="P6" s="223"/>
      <c r="Q6" s="223"/>
      <c r="R6" s="107"/>
      <c r="S6" s="107"/>
      <c r="T6" s="107"/>
      <c r="U6" s="107"/>
      <c r="V6" s="107"/>
      <c r="W6" s="223"/>
    </row>
    <row r="7" spans="1:23" ht="17.100000000000001" customHeight="1">
      <c r="A7" s="220"/>
      <c r="B7" s="226"/>
      <c r="C7" s="226"/>
      <c r="D7" s="232"/>
      <c r="E7" s="232"/>
      <c r="F7" s="232"/>
      <c r="G7" s="232"/>
      <c r="H7" s="232"/>
      <c r="I7" s="232"/>
      <c r="J7" s="232"/>
      <c r="K7" s="233"/>
      <c r="L7" s="233"/>
      <c r="M7" s="233"/>
      <c r="N7" s="233"/>
      <c r="O7" s="233"/>
      <c r="P7" s="109"/>
      <c r="Q7" s="327" t="s">
        <v>114</v>
      </c>
      <c r="R7" s="327"/>
      <c r="S7" s="107" t="s">
        <v>7</v>
      </c>
      <c r="T7" s="227"/>
      <c r="U7" s="227"/>
      <c r="V7" s="220"/>
    </row>
    <row r="8" spans="1:23" ht="21" customHeight="1">
      <c r="A8" s="223"/>
      <c r="B8" s="107"/>
      <c r="D8" s="248" t="s">
        <v>102</v>
      </c>
      <c r="E8" s="249"/>
      <c r="F8" s="250"/>
      <c r="G8" s="254" t="s">
        <v>103</v>
      </c>
      <c r="H8" s="255"/>
      <c r="I8" s="255"/>
      <c r="J8" s="321" t="s">
        <v>109</v>
      </c>
      <c r="K8" s="308"/>
      <c r="L8" s="309"/>
      <c r="M8" s="307" t="s">
        <v>43</v>
      </c>
      <c r="N8" s="308"/>
      <c r="O8" s="309"/>
      <c r="P8" s="321" t="s">
        <v>138</v>
      </c>
      <c r="Q8" s="322"/>
      <c r="R8" s="322"/>
      <c r="S8" s="323"/>
    </row>
    <row r="9" spans="1:23" ht="21" customHeight="1">
      <c r="A9" s="223"/>
      <c r="B9" s="107"/>
      <c r="D9" s="251"/>
      <c r="E9" s="252"/>
      <c r="F9" s="253"/>
      <c r="G9" s="256"/>
      <c r="H9" s="257"/>
      <c r="I9" s="257"/>
      <c r="J9" s="317"/>
      <c r="K9" s="318"/>
      <c r="L9" s="319"/>
      <c r="M9" s="317"/>
      <c r="N9" s="318"/>
      <c r="O9" s="319"/>
      <c r="P9" s="324"/>
      <c r="Q9" s="325"/>
      <c r="R9" s="325"/>
      <c r="S9" s="326"/>
    </row>
    <row r="10" spans="1:23" ht="21.95" customHeight="1">
      <c r="A10" s="223"/>
      <c r="B10" s="107"/>
      <c r="D10" s="236">
        <f>'Data Record'!A36</f>
        <v>100</v>
      </c>
      <c r="E10" s="237"/>
      <c r="F10" s="238"/>
      <c r="G10" s="254" t="s">
        <v>108</v>
      </c>
      <c r="H10" s="255"/>
      <c r="I10" s="310"/>
      <c r="J10" s="307">
        <f>'Data Record'!S36</f>
        <v>149.9999</v>
      </c>
      <c r="K10" s="308"/>
      <c r="L10" s="309"/>
      <c r="M10" s="307">
        <f>'Data Record'!W36</f>
        <v>-49.999899999999997</v>
      </c>
      <c r="N10" s="308"/>
      <c r="O10" s="309"/>
      <c r="P10" s="296">
        <f>'Uncertainty Budget'!T10</f>
        <v>1.3851955337319912</v>
      </c>
      <c r="Q10" s="297"/>
      <c r="R10" s="297"/>
      <c r="S10" s="298"/>
    </row>
    <row r="11" spans="1:23" ht="21.95" customHeight="1">
      <c r="A11" s="220"/>
      <c r="B11" s="226"/>
      <c r="D11" s="239"/>
      <c r="E11" s="240"/>
      <c r="F11" s="241"/>
      <c r="G11" s="311">
        <v>1</v>
      </c>
      <c r="H11" s="311"/>
      <c r="I11" s="311"/>
      <c r="J11" s="314">
        <f>'Data Record'!S37</f>
        <v>149.99979999999999</v>
      </c>
      <c r="K11" s="315"/>
      <c r="L11" s="316"/>
      <c r="M11" s="314">
        <f>'Data Record'!W37</f>
        <v>-49.999799999999993</v>
      </c>
      <c r="N11" s="315"/>
      <c r="O11" s="316"/>
      <c r="P11" s="299"/>
      <c r="Q11" s="300"/>
      <c r="R11" s="300"/>
      <c r="S11" s="301"/>
    </row>
    <row r="12" spans="1:23" ht="21.95" customHeight="1">
      <c r="A12" s="220"/>
      <c r="B12" s="226"/>
      <c r="D12" s="239"/>
      <c r="E12" s="240"/>
      <c r="F12" s="241"/>
      <c r="G12" s="311">
        <v>2</v>
      </c>
      <c r="H12" s="311"/>
      <c r="I12" s="311"/>
      <c r="J12" s="314">
        <f>'Data Record'!S38</f>
        <v>149.99979999999999</v>
      </c>
      <c r="K12" s="315"/>
      <c r="L12" s="316"/>
      <c r="M12" s="314">
        <f>'Data Record'!W38</f>
        <v>-49.999799999999993</v>
      </c>
      <c r="N12" s="315"/>
      <c r="O12" s="316"/>
      <c r="P12" s="299"/>
      <c r="Q12" s="300"/>
      <c r="R12" s="300"/>
      <c r="S12" s="301"/>
    </row>
    <row r="13" spans="1:23" ht="21.95" customHeight="1">
      <c r="A13" s="220"/>
      <c r="B13" s="226"/>
      <c r="D13" s="239"/>
      <c r="E13" s="240"/>
      <c r="F13" s="241"/>
      <c r="G13" s="311">
        <v>3</v>
      </c>
      <c r="H13" s="311"/>
      <c r="I13" s="311"/>
      <c r="J13" s="314">
        <f>'Data Record'!S39</f>
        <v>149.9999</v>
      </c>
      <c r="K13" s="315"/>
      <c r="L13" s="316"/>
      <c r="M13" s="314">
        <f>'Data Record'!W39</f>
        <v>-49.999899999999997</v>
      </c>
      <c r="N13" s="315"/>
      <c r="O13" s="316"/>
      <c r="P13" s="299"/>
      <c r="Q13" s="300"/>
      <c r="R13" s="300"/>
      <c r="S13" s="301"/>
    </row>
    <row r="14" spans="1:23" ht="21.95" customHeight="1">
      <c r="A14" s="220"/>
      <c r="B14" s="226"/>
      <c r="D14" s="242"/>
      <c r="E14" s="243"/>
      <c r="F14" s="244"/>
      <c r="G14" s="312">
        <v>4</v>
      </c>
      <c r="H14" s="312"/>
      <c r="I14" s="312"/>
      <c r="J14" s="317">
        <f>'Data Record'!S40</f>
        <v>149.9999</v>
      </c>
      <c r="K14" s="318"/>
      <c r="L14" s="319"/>
      <c r="M14" s="317">
        <f>'Data Record'!W40</f>
        <v>-49.999899999999997</v>
      </c>
      <c r="N14" s="318"/>
      <c r="O14" s="319"/>
      <c r="P14" s="302"/>
      <c r="Q14" s="303"/>
      <c r="R14" s="303"/>
      <c r="S14" s="304"/>
    </row>
    <row r="15" spans="1:23" ht="21.95" customHeight="1">
      <c r="A15" s="220"/>
      <c r="B15" s="226"/>
      <c r="D15" s="236">
        <f>'Data Record'!A41</f>
        <v>125</v>
      </c>
      <c r="E15" s="237"/>
      <c r="F15" s="238"/>
      <c r="G15" s="254" t="s">
        <v>108</v>
      </c>
      <c r="H15" s="255"/>
      <c r="I15" s="310"/>
      <c r="J15" s="314">
        <f>'Data Record'!S41</f>
        <v>149.9999</v>
      </c>
      <c r="K15" s="315"/>
      <c r="L15" s="316"/>
      <c r="M15" s="314">
        <f>'Data Record'!W41</f>
        <v>-24.999899999999997</v>
      </c>
      <c r="N15" s="315"/>
      <c r="O15" s="316"/>
      <c r="P15" s="296">
        <f>'Uncertainty Budget'!T11</f>
        <v>1.7074957296201521</v>
      </c>
      <c r="Q15" s="297"/>
      <c r="R15" s="297"/>
      <c r="S15" s="298"/>
    </row>
    <row r="16" spans="1:23" ht="21.95" customHeight="1">
      <c r="A16" s="220"/>
      <c r="B16" s="226"/>
      <c r="D16" s="239"/>
      <c r="E16" s="240"/>
      <c r="F16" s="241"/>
      <c r="G16" s="311">
        <v>1</v>
      </c>
      <c r="H16" s="311"/>
      <c r="I16" s="311"/>
      <c r="J16" s="314">
        <f>'Data Record'!S42</f>
        <v>149.99979999999999</v>
      </c>
      <c r="K16" s="315"/>
      <c r="L16" s="316"/>
      <c r="M16" s="314">
        <f>'Data Record'!W42</f>
        <v>-24.999799999999993</v>
      </c>
      <c r="N16" s="315"/>
      <c r="O16" s="316"/>
      <c r="P16" s="299"/>
      <c r="Q16" s="300"/>
      <c r="R16" s="300"/>
      <c r="S16" s="301"/>
    </row>
    <row r="17" spans="1:29" ht="21.95" customHeight="1">
      <c r="A17" s="220"/>
      <c r="B17" s="226"/>
      <c r="D17" s="239"/>
      <c r="E17" s="240"/>
      <c r="F17" s="241"/>
      <c r="G17" s="311">
        <v>2</v>
      </c>
      <c r="H17" s="311"/>
      <c r="I17" s="311"/>
      <c r="J17" s="314">
        <f>'Data Record'!S43</f>
        <v>149.99979999999999</v>
      </c>
      <c r="K17" s="315"/>
      <c r="L17" s="316"/>
      <c r="M17" s="314">
        <f>'Data Record'!W43</f>
        <v>-24.999799999999993</v>
      </c>
      <c r="N17" s="315"/>
      <c r="O17" s="316"/>
      <c r="P17" s="299"/>
      <c r="Q17" s="300"/>
      <c r="R17" s="300"/>
      <c r="S17" s="301"/>
    </row>
    <row r="18" spans="1:29" ht="21.95" customHeight="1">
      <c r="A18" s="220"/>
      <c r="B18" s="226"/>
      <c r="D18" s="239"/>
      <c r="E18" s="240"/>
      <c r="F18" s="241"/>
      <c r="G18" s="311">
        <v>3</v>
      </c>
      <c r="H18" s="311"/>
      <c r="I18" s="311"/>
      <c r="J18" s="314">
        <f>'Data Record'!S44</f>
        <v>149.9999</v>
      </c>
      <c r="K18" s="315"/>
      <c r="L18" s="316"/>
      <c r="M18" s="314">
        <f>'Data Record'!W44</f>
        <v>-24.999899999999997</v>
      </c>
      <c r="N18" s="315"/>
      <c r="O18" s="316"/>
      <c r="P18" s="299"/>
      <c r="Q18" s="300"/>
      <c r="R18" s="300"/>
      <c r="S18" s="301"/>
    </row>
    <row r="19" spans="1:29" ht="21.95" customHeight="1">
      <c r="A19" s="220"/>
      <c r="B19" s="226"/>
      <c r="D19" s="242"/>
      <c r="E19" s="243"/>
      <c r="F19" s="244"/>
      <c r="G19" s="312">
        <v>4</v>
      </c>
      <c r="H19" s="312"/>
      <c r="I19" s="312"/>
      <c r="J19" s="317">
        <f>'Data Record'!S45</f>
        <v>149.9999</v>
      </c>
      <c r="K19" s="318"/>
      <c r="L19" s="319"/>
      <c r="M19" s="317">
        <f>'Data Record'!W45</f>
        <v>-24.999899999999997</v>
      </c>
      <c r="N19" s="318"/>
      <c r="O19" s="319"/>
      <c r="P19" s="302"/>
      <c r="Q19" s="303"/>
      <c r="R19" s="303"/>
      <c r="S19" s="304"/>
    </row>
    <row r="20" spans="1:29" ht="21.95" customHeight="1">
      <c r="A20" s="220"/>
      <c r="B20" s="226"/>
      <c r="D20" s="236">
        <f>'Data Record'!A46</f>
        <v>150</v>
      </c>
      <c r="E20" s="237"/>
      <c r="F20" s="238"/>
      <c r="G20" s="254" t="s">
        <v>108</v>
      </c>
      <c r="H20" s="255"/>
      <c r="I20" s="310"/>
      <c r="J20" s="314">
        <f>'Data Record'!S46</f>
        <v>149.9999</v>
      </c>
      <c r="K20" s="315"/>
      <c r="L20" s="316"/>
      <c r="M20" s="314">
        <f>'Data Record'!W46</f>
        <v>1.0000000000331966E-4</v>
      </c>
      <c r="N20" s="315"/>
      <c r="O20" s="316"/>
      <c r="P20" s="296">
        <f>'Uncertainty Budget'!T12</f>
        <v>2.0324943624368852</v>
      </c>
      <c r="Q20" s="297"/>
      <c r="R20" s="297"/>
      <c r="S20" s="298"/>
    </row>
    <row r="21" spans="1:29" ht="21.95" customHeight="1">
      <c r="A21" s="220"/>
      <c r="B21" s="226"/>
      <c r="D21" s="239"/>
      <c r="E21" s="240"/>
      <c r="F21" s="241"/>
      <c r="G21" s="311">
        <v>1</v>
      </c>
      <c r="H21" s="311"/>
      <c r="I21" s="311"/>
      <c r="J21" s="314">
        <f>'Data Record'!S47</f>
        <v>149.99979999999999</v>
      </c>
      <c r="K21" s="315"/>
      <c r="L21" s="316"/>
      <c r="M21" s="314">
        <f>'Data Record'!W47</f>
        <v>2.0000000000663931E-4</v>
      </c>
      <c r="N21" s="315"/>
      <c r="O21" s="316"/>
      <c r="P21" s="299"/>
      <c r="Q21" s="300"/>
      <c r="R21" s="300"/>
      <c r="S21" s="301"/>
    </row>
    <row r="22" spans="1:29" ht="21.95" customHeight="1">
      <c r="A22" s="220"/>
      <c r="B22" s="226"/>
      <c r="D22" s="239"/>
      <c r="E22" s="240"/>
      <c r="F22" s="241"/>
      <c r="G22" s="311">
        <v>2</v>
      </c>
      <c r="H22" s="311"/>
      <c r="I22" s="311"/>
      <c r="J22" s="314">
        <f>'Data Record'!S48</f>
        <v>149.99979999999999</v>
      </c>
      <c r="K22" s="315"/>
      <c r="L22" s="316"/>
      <c r="M22" s="314">
        <f>'Data Record'!W48</f>
        <v>2.0000000000663931E-4</v>
      </c>
      <c r="N22" s="315"/>
      <c r="O22" s="316"/>
      <c r="P22" s="299"/>
      <c r="Q22" s="300"/>
      <c r="R22" s="300"/>
      <c r="S22" s="301"/>
    </row>
    <row r="23" spans="1:29" ht="21.95" customHeight="1">
      <c r="A23" s="220"/>
      <c r="B23" s="226"/>
      <c r="D23" s="239"/>
      <c r="E23" s="240"/>
      <c r="F23" s="241"/>
      <c r="G23" s="311">
        <v>3</v>
      </c>
      <c r="H23" s="311"/>
      <c r="I23" s="311"/>
      <c r="J23" s="314">
        <f>'Data Record'!S49</f>
        <v>149.9999</v>
      </c>
      <c r="K23" s="315"/>
      <c r="L23" s="316"/>
      <c r="M23" s="314">
        <f>'Data Record'!W49</f>
        <v>1.0000000000331966E-4</v>
      </c>
      <c r="N23" s="315"/>
      <c r="O23" s="316"/>
      <c r="P23" s="299"/>
      <c r="Q23" s="300"/>
      <c r="R23" s="300"/>
      <c r="S23" s="301"/>
    </row>
    <row r="24" spans="1:29" ht="21.95" customHeight="1">
      <c r="A24" s="220"/>
      <c r="B24" s="226"/>
      <c r="D24" s="242"/>
      <c r="E24" s="243"/>
      <c r="F24" s="244"/>
      <c r="G24" s="312">
        <v>4</v>
      </c>
      <c r="H24" s="312"/>
      <c r="I24" s="312"/>
      <c r="J24" s="317">
        <f>'Data Record'!S50</f>
        <v>149.9999</v>
      </c>
      <c r="K24" s="318"/>
      <c r="L24" s="319"/>
      <c r="M24" s="317">
        <f>'Data Record'!W50</f>
        <v>1.0000000000331966E-4</v>
      </c>
      <c r="N24" s="318"/>
      <c r="O24" s="319"/>
      <c r="P24" s="302"/>
      <c r="Q24" s="303"/>
      <c r="R24" s="303"/>
      <c r="S24" s="304"/>
    </row>
    <row r="25" spans="1:29" ht="21.95" customHeight="1">
      <c r="A25" s="220"/>
      <c r="B25" s="226"/>
      <c r="C25" s="109"/>
      <c r="D25" s="236">
        <f>'Data Record'!A51</f>
        <v>200</v>
      </c>
      <c r="E25" s="237"/>
      <c r="F25" s="238"/>
      <c r="G25" s="254" t="s">
        <v>108</v>
      </c>
      <c r="H25" s="255"/>
      <c r="I25" s="310"/>
      <c r="J25" s="314">
        <f>'Data Record'!S51</f>
        <v>149.9999</v>
      </c>
      <c r="K25" s="315"/>
      <c r="L25" s="316"/>
      <c r="M25" s="314">
        <f>'Data Record'!W51</f>
        <v>50.000100000000003</v>
      </c>
      <c r="N25" s="315"/>
      <c r="O25" s="316"/>
      <c r="P25" s="296">
        <f>'Uncertainty Budget'!T13</f>
        <v>2.6869809576308978</v>
      </c>
      <c r="Q25" s="297"/>
      <c r="R25" s="297"/>
      <c r="S25" s="298"/>
      <c r="T25" s="329"/>
      <c r="U25" s="329"/>
      <c r="V25" s="329"/>
      <c r="W25" s="329"/>
      <c r="X25" s="329"/>
      <c r="Y25" s="329"/>
      <c r="Z25" s="328"/>
      <c r="AA25" s="328"/>
      <c r="AB25" s="328"/>
      <c r="AC25" s="328"/>
    </row>
    <row r="26" spans="1:29" ht="21.95" customHeight="1">
      <c r="A26" s="220"/>
      <c r="B26" s="226"/>
      <c r="D26" s="239"/>
      <c r="E26" s="240"/>
      <c r="F26" s="241"/>
      <c r="G26" s="311">
        <v>1</v>
      </c>
      <c r="H26" s="311"/>
      <c r="I26" s="311"/>
      <c r="J26" s="314">
        <f>'Data Record'!S52</f>
        <v>149.99979999999999</v>
      </c>
      <c r="K26" s="315"/>
      <c r="L26" s="316"/>
      <c r="M26" s="314">
        <f>'Data Record'!W52</f>
        <v>50.000200000000007</v>
      </c>
      <c r="N26" s="315"/>
      <c r="O26" s="316"/>
      <c r="P26" s="299"/>
      <c r="Q26" s="300"/>
      <c r="R26" s="300"/>
      <c r="S26" s="301"/>
      <c r="T26" s="227"/>
      <c r="U26" s="220"/>
      <c r="V26" s="220"/>
    </row>
    <row r="27" spans="1:29" ht="21.95" customHeight="1">
      <c r="A27" s="220"/>
      <c r="B27" s="226"/>
      <c r="D27" s="239"/>
      <c r="E27" s="240"/>
      <c r="F27" s="241"/>
      <c r="G27" s="311">
        <v>2</v>
      </c>
      <c r="H27" s="311"/>
      <c r="I27" s="311"/>
      <c r="J27" s="314">
        <f>'Data Record'!S53</f>
        <v>149.99979999999999</v>
      </c>
      <c r="K27" s="315"/>
      <c r="L27" s="316"/>
      <c r="M27" s="314">
        <f>'Data Record'!W53</f>
        <v>50.000200000000007</v>
      </c>
      <c r="N27" s="315"/>
      <c r="O27" s="316"/>
      <c r="P27" s="299"/>
      <c r="Q27" s="300"/>
      <c r="R27" s="300"/>
      <c r="S27" s="301"/>
      <c r="T27" s="227"/>
      <c r="U27" s="220"/>
      <c r="V27" s="220"/>
    </row>
    <row r="28" spans="1:29" ht="21.95" customHeight="1">
      <c r="A28" s="220"/>
      <c r="B28" s="226"/>
      <c r="D28" s="239"/>
      <c r="E28" s="240"/>
      <c r="F28" s="241"/>
      <c r="G28" s="311">
        <v>3</v>
      </c>
      <c r="H28" s="311"/>
      <c r="I28" s="311"/>
      <c r="J28" s="314">
        <f>'Data Record'!S54</f>
        <v>149.9999</v>
      </c>
      <c r="K28" s="315"/>
      <c r="L28" s="316"/>
      <c r="M28" s="314">
        <f>'Data Record'!W54</f>
        <v>50.000100000000003</v>
      </c>
      <c r="N28" s="315"/>
      <c r="O28" s="316"/>
      <c r="P28" s="299"/>
      <c r="Q28" s="300"/>
      <c r="R28" s="300"/>
      <c r="S28" s="301"/>
      <c r="T28" s="227"/>
      <c r="U28" s="220"/>
      <c r="V28" s="220"/>
    </row>
    <row r="29" spans="1:29" ht="21.95" customHeight="1">
      <c r="A29" s="220"/>
      <c r="B29" s="226"/>
      <c r="D29" s="242"/>
      <c r="E29" s="243"/>
      <c r="F29" s="244"/>
      <c r="G29" s="312">
        <v>4</v>
      </c>
      <c r="H29" s="312"/>
      <c r="I29" s="312"/>
      <c r="J29" s="317">
        <f>'Data Record'!S55</f>
        <v>149.9999</v>
      </c>
      <c r="K29" s="318"/>
      <c r="L29" s="319"/>
      <c r="M29" s="317">
        <f>'Data Record'!W55</f>
        <v>50.000100000000003</v>
      </c>
      <c r="N29" s="318"/>
      <c r="O29" s="319"/>
      <c r="P29" s="302"/>
      <c r="Q29" s="303"/>
      <c r="R29" s="303"/>
      <c r="S29" s="304"/>
      <c r="T29" s="227"/>
      <c r="U29" s="220"/>
      <c r="V29" s="220"/>
    </row>
    <row r="30" spans="1:29" ht="20.25" customHeight="1">
      <c r="A30" s="220"/>
      <c r="B30" s="226"/>
      <c r="D30" s="163"/>
      <c r="E30" s="163"/>
      <c r="F30" s="163"/>
      <c r="G30" s="163"/>
      <c r="H30" s="163"/>
      <c r="I30" s="163"/>
      <c r="J30" s="141"/>
      <c r="K30" s="141"/>
      <c r="L30" s="141"/>
      <c r="M30" s="141"/>
      <c r="N30" s="141"/>
      <c r="O30" s="141"/>
      <c r="P30" s="231"/>
      <c r="Q30" s="231"/>
      <c r="R30" s="231"/>
      <c r="S30" s="231"/>
      <c r="T30" s="227"/>
      <c r="U30" s="220"/>
      <c r="V30" s="220"/>
    </row>
    <row r="31" spans="1:29" ht="21" customHeight="1">
      <c r="A31" s="223"/>
      <c r="B31" s="111"/>
      <c r="D31" s="179" t="s">
        <v>139</v>
      </c>
      <c r="F31" s="228"/>
      <c r="G31" s="228"/>
      <c r="H31" s="228"/>
      <c r="I31" s="228"/>
      <c r="J31" s="228"/>
      <c r="K31" s="228"/>
      <c r="L31" s="228"/>
      <c r="M31" s="228"/>
      <c r="N31" s="228"/>
      <c r="O31" s="228"/>
      <c r="P31" s="228"/>
      <c r="Q31" s="228"/>
      <c r="R31" s="228"/>
      <c r="S31" s="228"/>
      <c r="T31" s="228"/>
      <c r="U31" s="111"/>
      <c r="V31" s="111"/>
      <c r="W31" s="223"/>
    </row>
    <row r="32" spans="1:29" ht="21" customHeight="1">
      <c r="A32" s="223"/>
      <c r="B32" s="111"/>
      <c r="C32" s="162" t="s">
        <v>140</v>
      </c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11"/>
      <c r="V32" s="111"/>
      <c r="W32" s="223"/>
    </row>
    <row r="33" spans="1:23" ht="21" customHeight="1">
      <c r="A33" s="162" t="s">
        <v>141</v>
      </c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11"/>
      <c r="V33" s="111"/>
      <c r="W33" s="223"/>
    </row>
    <row r="34" spans="1:23" ht="21" customHeight="1">
      <c r="A34" s="313" t="s">
        <v>142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223"/>
    </row>
    <row r="35" spans="1:23" ht="17.100000000000001" customHeight="1">
      <c r="V35" s="229"/>
      <c r="W35" s="220"/>
    </row>
    <row r="36" spans="1:23" ht="17.100000000000001" customHeight="1">
      <c r="A36" s="220"/>
      <c r="B36" s="220"/>
      <c r="C36" s="220"/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20"/>
      <c r="O36" s="220"/>
      <c r="P36" s="220"/>
      <c r="Q36" s="220"/>
      <c r="R36" s="220"/>
      <c r="S36" s="220"/>
      <c r="T36" s="220"/>
      <c r="U36" s="220"/>
      <c r="V36" s="220"/>
      <c r="W36" s="220"/>
    </row>
    <row r="37" spans="1:23" ht="17.100000000000001" customHeight="1">
      <c r="A37" s="230"/>
      <c r="B37" s="230"/>
      <c r="C37" s="230"/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  <c r="S37" s="230"/>
      <c r="T37" s="230"/>
      <c r="U37" s="230"/>
      <c r="V37" s="229"/>
      <c r="W37" s="220"/>
    </row>
    <row r="38" spans="1:23" ht="17.100000000000001" customHeight="1">
      <c r="A38" s="220"/>
      <c r="B38" s="220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220"/>
      <c r="R38" s="220"/>
      <c r="S38" s="220"/>
      <c r="T38" s="220"/>
      <c r="U38" s="220"/>
      <c r="V38" s="220"/>
      <c r="W38" s="220"/>
    </row>
    <row r="39" spans="1:23" ht="17.100000000000001" customHeight="1">
      <c r="A39" s="220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0"/>
      <c r="W39" s="220"/>
    </row>
    <row r="40" spans="1:23" ht="17.100000000000001" customHeight="1">
      <c r="A40" s="220"/>
      <c r="B40" s="220"/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0"/>
      <c r="W40" s="220"/>
    </row>
    <row r="41" spans="1:23" ht="17.100000000000001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20"/>
    </row>
    <row r="42" spans="1:23" ht="17.100000000000001" customHeight="1">
      <c r="A42" s="220"/>
      <c r="B42" s="220"/>
      <c r="C42" s="220"/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20"/>
      <c r="O42" s="220"/>
      <c r="P42" s="220"/>
      <c r="Q42" s="220"/>
      <c r="R42" s="220"/>
      <c r="S42" s="220"/>
      <c r="T42" s="220"/>
      <c r="U42" s="220"/>
      <c r="V42" s="220"/>
      <c r="W42" s="220"/>
    </row>
    <row r="43" spans="1:23" ht="17.100000000000001" customHeight="1">
      <c r="A43" s="220"/>
      <c r="B43" s="220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0"/>
    </row>
    <row r="44" spans="1:23" ht="17.100000000000001" customHeight="1">
      <c r="A44" s="220"/>
      <c r="B44" s="220"/>
      <c r="C44" s="220"/>
      <c r="D44" s="220"/>
      <c r="E44" s="220"/>
      <c r="F44" s="220"/>
      <c r="G44" s="220"/>
      <c r="H44" s="220"/>
      <c r="I44" s="220"/>
      <c r="J44" s="220"/>
      <c r="K44" s="220"/>
      <c r="L44" s="220"/>
      <c r="M44" s="220"/>
      <c r="N44" s="220"/>
      <c r="O44" s="220"/>
      <c r="P44" s="220"/>
      <c r="Q44" s="220"/>
      <c r="R44" s="220"/>
      <c r="S44" s="220"/>
      <c r="T44" s="220"/>
      <c r="U44" s="220"/>
      <c r="V44" s="220"/>
      <c r="W44" s="220"/>
    </row>
    <row r="45" spans="1:23" ht="17.100000000000001" customHeight="1">
      <c r="A45" s="220"/>
      <c r="B45" s="220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20"/>
    </row>
    <row r="46" spans="1:23" ht="17.100000000000001" customHeight="1">
      <c r="A46" s="220"/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0"/>
      <c r="O46" s="220"/>
      <c r="P46" s="220"/>
      <c r="Q46" s="220"/>
      <c r="R46" s="220"/>
      <c r="S46" s="220"/>
      <c r="T46" s="220"/>
      <c r="U46" s="220"/>
      <c r="V46" s="220"/>
      <c r="W46" s="220"/>
    </row>
    <row r="47" spans="1:23" ht="17.100000000000001" customHeight="1">
      <c r="A47" s="22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20"/>
    </row>
    <row r="48" spans="1:23" ht="17.100000000000001" customHeight="1">
      <c r="A48" s="220"/>
      <c r="B48" s="220"/>
      <c r="C48" s="220"/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20"/>
      <c r="O48" s="220"/>
      <c r="P48" s="220"/>
      <c r="Q48" s="220"/>
      <c r="R48" s="220"/>
      <c r="S48" s="220"/>
      <c r="T48" s="220"/>
      <c r="U48" s="220"/>
      <c r="V48" s="220"/>
      <c r="W48" s="220"/>
    </row>
    <row r="49" spans="1:23" ht="17.100000000000001" customHeight="1">
      <c r="A49" s="220"/>
      <c r="B49" s="220"/>
      <c r="C49" s="220"/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20"/>
    </row>
    <row r="50" spans="1:23" ht="17.100000000000001" customHeight="1">
      <c r="A50" s="220"/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20"/>
    </row>
    <row r="51" spans="1:23" ht="17.100000000000001" customHeight="1">
      <c r="A51" s="220"/>
      <c r="B51" s="220"/>
      <c r="C51" s="220"/>
      <c r="D51" s="220"/>
      <c r="E51" s="220"/>
      <c r="F51" s="220"/>
      <c r="G51" s="220"/>
      <c r="H51" s="220"/>
      <c r="I51" s="220"/>
      <c r="J51" s="220"/>
      <c r="K51" s="220"/>
      <c r="L51" s="220"/>
      <c r="M51" s="220"/>
      <c r="N51" s="220"/>
      <c r="O51" s="220"/>
      <c r="P51" s="220"/>
      <c r="Q51" s="220"/>
      <c r="R51" s="220"/>
      <c r="S51" s="220"/>
      <c r="T51" s="220"/>
      <c r="U51" s="220"/>
      <c r="V51" s="220"/>
      <c r="W51" s="220"/>
    </row>
    <row r="52" spans="1:23" ht="17.100000000000001" customHeight="1">
      <c r="A52" s="220"/>
      <c r="B52" s="220"/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20"/>
    </row>
    <row r="53" spans="1:23" ht="17.100000000000001" customHeight="1">
      <c r="A53" s="220"/>
      <c r="B53" s="220"/>
      <c r="C53" s="220"/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20"/>
      <c r="O53" s="220"/>
      <c r="P53" s="220"/>
      <c r="Q53" s="220"/>
      <c r="R53" s="220"/>
      <c r="S53" s="220"/>
      <c r="T53" s="220"/>
      <c r="U53" s="220"/>
      <c r="V53" s="220"/>
      <c r="W53" s="220"/>
    </row>
    <row r="54" spans="1:23" ht="17.100000000000001" customHeight="1">
      <c r="A54" s="220"/>
      <c r="B54" s="220"/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20"/>
    </row>
    <row r="55" spans="1:23" ht="17.100000000000001" customHeight="1">
      <c r="A55" s="220"/>
      <c r="B55" s="220"/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Q55" s="220"/>
      <c r="R55" s="220"/>
      <c r="S55" s="220"/>
      <c r="T55" s="220"/>
      <c r="U55" s="220"/>
      <c r="V55" s="220"/>
      <c r="W55" s="220"/>
    </row>
    <row r="56" spans="1:23" ht="17.100000000000001" customHeight="1">
      <c r="A56" s="220"/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20"/>
    </row>
    <row r="57" spans="1:23" ht="17.100000000000001" customHeight="1">
      <c r="A57" s="220"/>
      <c r="B57" s="220"/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20"/>
      <c r="R57" s="220"/>
      <c r="S57" s="220"/>
      <c r="T57" s="220"/>
      <c r="U57" s="220"/>
      <c r="V57" s="220"/>
      <c r="W57" s="220"/>
    </row>
    <row r="58" spans="1:23" ht="17.100000000000001" customHeight="1">
      <c r="A58" s="220"/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0"/>
      <c r="U58" s="220"/>
      <c r="V58" s="220"/>
      <c r="W58" s="220"/>
    </row>
    <row r="59" spans="1:23" ht="17.100000000000001" customHeight="1">
      <c r="A59" s="220"/>
      <c r="B59" s="220"/>
      <c r="C59" s="220"/>
      <c r="D59" s="220"/>
      <c r="E59" s="220"/>
      <c r="F59" s="220"/>
      <c r="G59" s="220"/>
      <c r="H59" s="220"/>
      <c r="I59" s="220"/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20"/>
    </row>
    <row r="60" spans="1:23" ht="17.100000000000001" customHeight="1">
      <c r="A60" s="220"/>
      <c r="B60" s="220"/>
      <c r="C60" s="220"/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0"/>
      <c r="U60" s="220"/>
      <c r="V60" s="220"/>
      <c r="W60" s="220"/>
    </row>
    <row r="61" spans="1:23" ht="17.100000000000001" customHeight="1">
      <c r="A61" s="220"/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20"/>
    </row>
    <row r="62" spans="1:23" ht="17.100000000000001" customHeight="1">
      <c r="A62" s="220"/>
      <c r="B62" s="220"/>
      <c r="C62" s="220"/>
      <c r="D62" s="220"/>
      <c r="E62" s="220"/>
      <c r="F62" s="220"/>
      <c r="G62" s="220"/>
      <c r="H62" s="220"/>
      <c r="I62" s="220"/>
      <c r="J62" s="220"/>
      <c r="K62" s="220"/>
      <c r="L62" s="220"/>
      <c r="M62" s="220"/>
      <c r="N62" s="220"/>
      <c r="O62" s="220"/>
      <c r="P62" s="220"/>
      <c r="Q62" s="220"/>
      <c r="R62" s="220"/>
      <c r="S62" s="220"/>
      <c r="T62" s="220"/>
      <c r="U62" s="220"/>
      <c r="V62" s="220"/>
      <c r="W62" s="220"/>
    </row>
    <row r="63" spans="1:23" ht="17.100000000000001" customHeight="1">
      <c r="A63" s="220"/>
      <c r="B63" s="220"/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20"/>
    </row>
    <row r="64" spans="1:23" ht="17.100000000000001" customHeight="1">
      <c r="A64" s="220"/>
      <c r="B64" s="220"/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220"/>
      <c r="R64" s="220"/>
      <c r="S64" s="220"/>
      <c r="T64" s="220"/>
      <c r="U64" s="220"/>
      <c r="V64" s="220"/>
      <c r="W64" s="220"/>
    </row>
    <row r="65" spans="1:23" ht="17.100000000000001" customHeight="1">
      <c r="A65" s="220"/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</row>
    <row r="66" spans="1:23" ht="17.100000000000001" customHeight="1">
      <c r="A66" s="220"/>
      <c r="B66" s="220"/>
      <c r="C66" s="220"/>
      <c r="D66" s="220"/>
      <c r="E66" s="220"/>
      <c r="F66" s="220"/>
      <c r="G66" s="220"/>
      <c r="H66" s="220"/>
      <c r="I66" s="220"/>
      <c r="J66" s="220"/>
      <c r="K66" s="220"/>
      <c r="L66" s="220"/>
      <c r="M66" s="220"/>
      <c r="N66" s="220"/>
      <c r="O66" s="220"/>
      <c r="P66" s="220"/>
      <c r="Q66" s="220"/>
      <c r="R66" s="220"/>
      <c r="S66" s="220"/>
      <c r="T66" s="220"/>
      <c r="U66" s="220"/>
      <c r="V66" s="220"/>
      <c r="W66" s="220"/>
    </row>
    <row r="67" spans="1:23" ht="17.100000000000001" customHeight="1">
      <c r="A67" s="220"/>
      <c r="B67" s="220"/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20"/>
    </row>
    <row r="68" spans="1:23" ht="17.100000000000001" customHeight="1">
      <c r="A68" s="220"/>
      <c r="B68" s="220"/>
      <c r="C68" s="220"/>
      <c r="D68" s="220"/>
      <c r="E68" s="220"/>
      <c r="F68" s="220"/>
      <c r="G68" s="220"/>
      <c r="H68" s="220"/>
      <c r="I68" s="220"/>
      <c r="J68" s="220"/>
      <c r="K68" s="220"/>
      <c r="L68" s="220"/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20"/>
    </row>
    <row r="69" spans="1:23" ht="17.100000000000001" customHeight="1">
      <c r="A69" s="220"/>
      <c r="B69" s="220"/>
      <c r="C69" s="220"/>
      <c r="D69" s="220"/>
      <c r="E69" s="220"/>
      <c r="F69" s="220"/>
      <c r="G69" s="220"/>
      <c r="H69" s="220"/>
      <c r="I69" s="220"/>
      <c r="J69" s="220"/>
      <c r="K69" s="220"/>
      <c r="L69" s="220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20"/>
    </row>
    <row r="70" spans="1:23" ht="17.100000000000001" customHeight="1">
      <c r="A70" s="220"/>
      <c r="B70" s="220"/>
      <c r="C70" s="220"/>
      <c r="D70" s="220"/>
      <c r="E70" s="220"/>
      <c r="F70" s="220"/>
      <c r="G70" s="220"/>
      <c r="H70" s="220"/>
      <c r="I70" s="220"/>
      <c r="J70" s="220"/>
      <c r="K70" s="220"/>
      <c r="L70" s="220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20"/>
    </row>
    <row r="71" spans="1:23" ht="17.100000000000001" customHeight="1">
      <c r="A71" s="220"/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20"/>
    </row>
    <row r="72" spans="1:23" ht="17.100000000000001" customHeight="1">
      <c r="A72" s="220"/>
      <c r="B72" s="220"/>
      <c r="C72" s="220"/>
      <c r="D72" s="220"/>
      <c r="E72" s="220"/>
      <c r="F72" s="220"/>
      <c r="G72" s="220"/>
      <c r="H72" s="220"/>
      <c r="I72" s="220"/>
      <c r="J72" s="220"/>
      <c r="K72" s="220"/>
      <c r="L72" s="220"/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20"/>
    </row>
    <row r="73" spans="1:23" ht="17.100000000000001" customHeight="1">
      <c r="A73" s="220"/>
      <c r="B73" s="220"/>
      <c r="C73" s="220"/>
      <c r="D73" s="220"/>
      <c r="E73" s="220"/>
      <c r="F73" s="220"/>
      <c r="G73" s="220"/>
      <c r="H73" s="220"/>
      <c r="I73" s="220"/>
      <c r="J73" s="220"/>
      <c r="K73" s="220"/>
      <c r="L73" s="220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20"/>
    </row>
    <row r="74" spans="1:23" ht="17.100000000000001" customHeight="1">
      <c r="A74" s="220"/>
      <c r="B74" s="220"/>
      <c r="C74" s="220"/>
      <c r="D74" s="220"/>
      <c r="E74" s="220"/>
      <c r="F74" s="220"/>
      <c r="G74" s="220"/>
      <c r="H74" s="220"/>
      <c r="I74" s="220"/>
      <c r="J74" s="220"/>
      <c r="K74" s="220"/>
      <c r="L74" s="220"/>
      <c r="M74" s="220"/>
      <c r="N74" s="220"/>
      <c r="O74" s="220"/>
      <c r="P74" s="220"/>
      <c r="Q74" s="220"/>
      <c r="R74" s="220"/>
      <c r="S74" s="220"/>
      <c r="T74" s="220"/>
      <c r="U74" s="220"/>
      <c r="V74" s="220"/>
      <c r="W74" s="220"/>
    </row>
    <row r="75" spans="1:23" ht="17.100000000000001" customHeight="1">
      <c r="A75" s="220"/>
      <c r="B75" s="220"/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20"/>
    </row>
    <row r="76" spans="1:23" ht="17.100000000000001" customHeight="1">
      <c r="A76" s="220"/>
      <c r="B76" s="220"/>
      <c r="C76" s="220"/>
      <c r="D76" s="220"/>
      <c r="E76" s="220"/>
      <c r="F76" s="220"/>
      <c r="G76" s="220"/>
      <c r="H76" s="220"/>
      <c r="I76" s="220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0"/>
    </row>
    <row r="77" spans="1:23" ht="17.100000000000001" customHeight="1">
      <c r="A77" s="220"/>
      <c r="B77" s="220"/>
      <c r="C77" s="220"/>
      <c r="D77" s="220"/>
      <c r="E77" s="220"/>
      <c r="F77" s="220"/>
      <c r="G77" s="220"/>
      <c r="H77" s="220"/>
      <c r="I77" s="220"/>
      <c r="J77" s="220"/>
      <c r="K77" s="220"/>
      <c r="L77" s="220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20"/>
    </row>
    <row r="78" spans="1:23" ht="17.100000000000001" customHeight="1">
      <c r="A78" s="220"/>
      <c r="B78" s="220"/>
      <c r="C78" s="220"/>
      <c r="D78" s="220"/>
      <c r="E78" s="220"/>
      <c r="F78" s="220"/>
      <c r="G78" s="220"/>
      <c r="H78" s="220"/>
      <c r="I78" s="220"/>
      <c r="J78" s="220"/>
      <c r="K78" s="220"/>
      <c r="L78" s="220"/>
      <c r="M78" s="220"/>
      <c r="N78" s="220"/>
      <c r="O78" s="220"/>
      <c r="P78" s="220"/>
      <c r="Q78" s="220"/>
      <c r="R78" s="220"/>
      <c r="S78" s="220"/>
      <c r="T78" s="220"/>
      <c r="U78" s="220"/>
      <c r="V78" s="220"/>
      <c r="W78" s="220"/>
    </row>
    <row r="79" spans="1:23" ht="17.100000000000001" customHeight="1">
      <c r="A79" s="220"/>
      <c r="B79" s="220"/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20"/>
    </row>
    <row r="80" spans="1:23" ht="17.100000000000001" customHeight="1">
      <c r="A80" s="220"/>
      <c r="B80" s="220"/>
      <c r="C80" s="220"/>
      <c r="D80" s="220"/>
      <c r="E80" s="220"/>
      <c r="F80" s="220"/>
      <c r="G80" s="220"/>
      <c r="H80" s="220"/>
      <c r="I80" s="220"/>
      <c r="J80" s="220"/>
      <c r="K80" s="220"/>
      <c r="L80" s="220"/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20"/>
    </row>
    <row r="81" spans="1:23" ht="17.100000000000001" customHeight="1">
      <c r="A81" s="220"/>
      <c r="B81" s="220"/>
      <c r="C81" s="220"/>
      <c r="D81" s="220"/>
      <c r="E81" s="220"/>
      <c r="F81" s="220"/>
      <c r="G81" s="220"/>
      <c r="H81" s="220"/>
      <c r="I81" s="220"/>
      <c r="J81" s="220"/>
      <c r="K81" s="220"/>
      <c r="L81" s="220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20"/>
    </row>
    <row r="82" spans="1:23" ht="17.100000000000001" customHeight="1">
      <c r="A82" s="220"/>
      <c r="B82" s="220"/>
      <c r="C82" s="220"/>
      <c r="D82" s="220"/>
      <c r="E82" s="220"/>
      <c r="F82" s="220"/>
      <c r="G82" s="220"/>
      <c r="H82" s="220"/>
      <c r="I82" s="220"/>
      <c r="J82" s="220"/>
      <c r="K82" s="220"/>
      <c r="L82" s="220"/>
      <c r="M82" s="220"/>
      <c r="N82" s="220"/>
      <c r="O82" s="220"/>
      <c r="P82" s="220"/>
      <c r="Q82" s="220"/>
      <c r="R82" s="220"/>
      <c r="S82" s="220"/>
      <c r="T82" s="220"/>
      <c r="U82" s="220"/>
      <c r="V82" s="220"/>
      <c r="W82" s="220"/>
    </row>
    <row r="83" spans="1:23" ht="17.100000000000001" customHeight="1">
      <c r="A83" s="22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20"/>
    </row>
    <row r="84" spans="1:23" ht="17.100000000000001" customHeight="1">
      <c r="A84" s="220"/>
      <c r="B84" s="220"/>
      <c r="C84" s="220"/>
      <c r="D84" s="220"/>
      <c r="E84" s="220"/>
      <c r="F84" s="220"/>
      <c r="G84" s="220"/>
      <c r="H84" s="220"/>
      <c r="I84" s="220"/>
      <c r="J84" s="220"/>
      <c r="K84" s="220"/>
      <c r="L84" s="220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20"/>
    </row>
    <row r="85" spans="1:23" ht="17.100000000000001" customHeight="1">
      <c r="A85" s="220"/>
      <c r="B85" s="220"/>
      <c r="C85" s="220"/>
      <c r="D85" s="220"/>
      <c r="E85" s="220"/>
      <c r="F85" s="220"/>
      <c r="G85" s="220"/>
      <c r="H85" s="220"/>
      <c r="I85" s="220"/>
      <c r="J85" s="220"/>
      <c r="K85" s="220"/>
      <c r="L85" s="220"/>
      <c r="M85" s="220"/>
      <c r="N85" s="220"/>
      <c r="O85" s="220"/>
      <c r="P85" s="220"/>
      <c r="Q85" s="220"/>
      <c r="R85" s="220"/>
      <c r="S85" s="220"/>
      <c r="T85" s="220"/>
      <c r="U85" s="220"/>
      <c r="V85" s="220"/>
      <c r="W85" s="220"/>
    </row>
    <row r="86" spans="1:23" ht="17.100000000000001" customHeight="1">
      <c r="A86" s="220"/>
      <c r="B86" s="220"/>
      <c r="C86" s="220"/>
      <c r="D86" s="220"/>
      <c r="E86" s="220"/>
      <c r="F86" s="220"/>
      <c r="G86" s="220"/>
      <c r="H86" s="220"/>
      <c r="I86" s="220"/>
      <c r="J86" s="220"/>
      <c r="K86" s="220"/>
      <c r="L86" s="220"/>
      <c r="M86" s="220"/>
      <c r="N86" s="220"/>
      <c r="O86" s="220"/>
      <c r="P86" s="220"/>
      <c r="Q86" s="220"/>
      <c r="R86" s="220"/>
      <c r="S86" s="220"/>
      <c r="T86" s="220"/>
      <c r="U86" s="220"/>
      <c r="V86" s="220"/>
      <c r="W86" s="220"/>
    </row>
    <row r="87" spans="1:23" ht="17.100000000000001" customHeight="1">
      <c r="A87" s="220"/>
      <c r="B87" s="220"/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20"/>
    </row>
    <row r="88" spans="1:23" ht="17.100000000000001" customHeight="1">
      <c r="A88" s="220"/>
      <c r="B88" s="220"/>
      <c r="C88" s="220"/>
      <c r="D88" s="220"/>
      <c r="E88" s="220"/>
      <c r="F88" s="220"/>
      <c r="G88" s="220"/>
      <c r="H88" s="220"/>
      <c r="I88" s="220"/>
      <c r="J88" s="220"/>
      <c r="K88" s="220"/>
      <c r="L88" s="220"/>
      <c r="M88" s="220"/>
      <c r="N88" s="220"/>
      <c r="O88" s="220"/>
      <c r="P88" s="220"/>
      <c r="Q88" s="220"/>
      <c r="R88" s="220"/>
      <c r="S88" s="220"/>
      <c r="T88" s="220"/>
      <c r="U88" s="220"/>
      <c r="V88" s="220"/>
      <c r="W88" s="220"/>
    </row>
    <row r="89" spans="1:23" ht="17.100000000000001" customHeight="1"/>
    <row r="90" spans="1:23" ht="17.100000000000001" customHeight="1"/>
    <row r="91" spans="1:23" ht="17.100000000000001" customHeight="1"/>
    <row r="92" spans="1:23" ht="17.100000000000001" customHeight="1"/>
    <row r="93" spans="1:23" ht="17.100000000000001" customHeight="1"/>
    <row r="94" spans="1:23" ht="17.100000000000001" customHeight="1"/>
    <row r="95" spans="1:23" ht="17.100000000000001" customHeight="1"/>
    <row r="96" spans="1:23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  <row r="212" ht="17.100000000000001" customHeight="1"/>
    <row r="213" ht="17.100000000000001" customHeight="1"/>
    <row r="214" ht="17.100000000000001" customHeight="1"/>
    <row r="215" ht="17.100000000000001" customHeight="1"/>
    <row r="216" ht="17.100000000000001" customHeight="1"/>
    <row r="217" ht="17.100000000000001" customHeight="1"/>
    <row r="218" ht="17.100000000000001" customHeight="1"/>
    <row r="219" ht="17.100000000000001" customHeight="1"/>
    <row r="220" ht="17.100000000000001" customHeight="1"/>
    <row r="221" ht="17.100000000000001" customHeight="1"/>
    <row r="222" ht="17.100000000000001" customHeight="1"/>
    <row r="223" ht="17.100000000000001" customHeight="1"/>
    <row r="224" ht="17.100000000000001" customHeight="1"/>
    <row r="225" ht="17.100000000000001" customHeight="1"/>
    <row r="226" ht="17.100000000000001" customHeight="1"/>
    <row r="227" ht="17.100000000000001" customHeight="1"/>
    <row r="228" ht="17.100000000000001" customHeight="1"/>
    <row r="229" ht="17.100000000000001" customHeight="1"/>
    <row r="230" ht="17.100000000000001" customHeight="1"/>
    <row r="231" ht="17.100000000000001" customHeight="1"/>
    <row r="232" ht="17.100000000000001" customHeight="1"/>
    <row r="233" ht="17.100000000000001" customHeight="1"/>
    <row r="234" ht="17.100000000000001" customHeight="1"/>
    <row r="235" ht="17.100000000000001" customHeight="1"/>
    <row r="236" ht="17.100000000000001" customHeight="1"/>
    <row r="237" ht="17.100000000000001" customHeight="1"/>
    <row r="238" ht="17.100000000000001" customHeight="1"/>
    <row r="239" ht="17.100000000000001" customHeight="1"/>
    <row r="240" ht="17.100000000000001" customHeight="1"/>
    <row r="241" ht="17.100000000000001" customHeight="1"/>
    <row r="242" ht="17.100000000000001" customHeight="1"/>
    <row r="243" ht="17.100000000000001" customHeight="1"/>
    <row r="244" ht="17.100000000000001" customHeight="1"/>
    <row r="245" ht="17.100000000000001" customHeight="1"/>
    <row r="246" ht="17.100000000000001" customHeight="1"/>
  </sheetData>
  <mergeCells count="79">
    <mergeCell ref="A3:V3"/>
    <mergeCell ref="Q7:R7"/>
    <mergeCell ref="D8:F9"/>
    <mergeCell ref="G8:I9"/>
    <mergeCell ref="J8:L9"/>
    <mergeCell ref="M8:O9"/>
    <mergeCell ref="P8:S9"/>
    <mergeCell ref="P10:S14"/>
    <mergeCell ref="G11:I11"/>
    <mergeCell ref="J11:L11"/>
    <mergeCell ref="M11:O11"/>
    <mergeCell ref="G12:I12"/>
    <mergeCell ref="J12:L12"/>
    <mergeCell ref="M12:O12"/>
    <mergeCell ref="G13:I13"/>
    <mergeCell ref="J13:L13"/>
    <mergeCell ref="M13:O13"/>
    <mergeCell ref="G14:I14"/>
    <mergeCell ref="J14:L14"/>
    <mergeCell ref="M14:O14"/>
    <mergeCell ref="D15:F19"/>
    <mergeCell ref="G15:I15"/>
    <mergeCell ref="J15:L15"/>
    <mergeCell ref="M15:O15"/>
    <mergeCell ref="D10:F14"/>
    <mergeCell ref="G10:I10"/>
    <mergeCell ref="J10:L10"/>
    <mergeCell ref="M10:O10"/>
    <mergeCell ref="G24:I24"/>
    <mergeCell ref="J24:L24"/>
    <mergeCell ref="P15:S19"/>
    <mergeCell ref="G16:I16"/>
    <mergeCell ref="J16:L16"/>
    <mergeCell ref="M16:O16"/>
    <mergeCell ref="G17:I17"/>
    <mergeCell ref="J17:L17"/>
    <mergeCell ref="M17:O17"/>
    <mergeCell ref="G18:I18"/>
    <mergeCell ref="J18:L18"/>
    <mergeCell ref="M18:O18"/>
    <mergeCell ref="G19:I19"/>
    <mergeCell ref="J19:L19"/>
    <mergeCell ref="M19:O19"/>
    <mergeCell ref="G22:I22"/>
    <mergeCell ref="J22:L22"/>
    <mergeCell ref="M22:O22"/>
    <mergeCell ref="G23:I23"/>
    <mergeCell ref="J23:L23"/>
    <mergeCell ref="M23:O23"/>
    <mergeCell ref="A34:V34"/>
    <mergeCell ref="W25:Y25"/>
    <mergeCell ref="D25:F29"/>
    <mergeCell ref="M24:O24"/>
    <mergeCell ref="T25:V25"/>
    <mergeCell ref="G28:I28"/>
    <mergeCell ref="J28:L28"/>
    <mergeCell ref="M28:O28"/>
    <mergeCell ref="D20:F24"/>
    <mergeCell ref="G20:I20"/>
    <mergeCell ref="J20:L20"/>
    <mergeCell ref="M20:O20"/>
    <mergeCell ref="P20:S24"/>
    <mergeCell ref="G21:I21"/>
    <mergeCell ref="J21:L21"/>
    <mergeCell ref="M21:O21"/>
    <mergeCell ref="Z25:AC25"/>
    <mergeCell ref="G26:I26"/>
    <mergeCell ref="J26:L26"/>
    <mergeCell ref="M26:O26"/>
    <mergeCell ref="G27:I27"/>
    <mergeCell ref="J27:L27"/>
    <mergeCell ref="M27:O27"/>
    <mergeCell ref="G25:I25"/>
    <mergeCell ref="J25:L25"/>
    <mergeCell ref="M25:O25"/>
    <mergeCell ref="P25:S29"/>
    <mergeCell ref="G29:I29"/>
    <mergeCell ref="J29:L29"/>
    <mergeCell ref="M29:O29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W241"/>
  <sheetViews>
    <sheetView view="pageBreakPreview" zoomScaleNormal="100" zoomScaleSheetLayoutView="100" workbookViewId="0">
      <selection activeCell="R1" sqref="R1:V1"/>
    </sheetView>
  </sheetViews>
  <sheetFormatPr defaultRowHeight="15"/>
  <cols>
    <col min="1" max="1" width="4.140625" customWidth="1"/>
    <col min="2" max="116" width="4.42578125" customWidth="1"/>
    <col min="257" max="257" width="4.140625" customWidth="1"/>
    <col min="258" max="372" width="4.42578125" customWidth="1"/>
    <col min="513" max="513" width="4.140625" customWidth="1"/>
    <col min="514" max="628" width="4.42578125" customWidth="1"/>
    <col min="769" max="769" width="4.140625" customWidth="1"/>
    <col min="770" max="884" width="4.42578125" customWidth="1"/>
    <col min="1025" max="1025" width="4.140625" customWidth="1"/>
    <col min="1026" max="1140" width="4.42578125" customWidth="1"/>
    <col min="1281" max="1281" width="4.140625" customWidth="1"/>
    <col min="1282" max="1396" width="4.42578125" customWidth="1"/>
    <col min="1537" max="1537" width="4.140625" customWidth="1"/>
    <col min="1538" max="1652" width="4.42578125" customWidth="1"/>
    <col min="1793" max="1793" width="4.140625" customWidth="1"/>
    <col min="1794" max="1908" width="4.42578125" customWidth="1"/>
    <col min="2049" max="2049" width="4.140625" customWidth="1"/>
    <col min="2050" max="2164" width="4.42578125" customWidth="1"/>
    <col min="2305" max="2305" width="4.140625" customWidth="1"/>
    <col min="2306" max="2420" width="4.42578125" customWidth="1"/>
    <col min="2561" max="2561" width="4.140625" customWidth="1"/>
    <col min="2562" max="2676" width="4.42578125" customWidth="1"/>
    <col min="2817" max="2817" width="4.140625" customWidth="1"/>
    <col min="2818" max="2932" width="4.42578125" customWidth="1"/>
    <col min="3073" max="3073" width="4.140625" customWidth="1"/>
    <col min="3074" max="3188" width="4.42578125" customWidth="1"/>
    <col min="3329" max="3329" width="4.140625" customWidth="1"/>
    <col min="3330" max="3444" width="4.42578125" customWidth="1"/>
    <col min="3585" max="3585" width="4.140625" customWidth="1"/>
    <col min="3586" max="3700" width="4.42578125" customWidth="1"/>
    <col min="3841" max="3841" width="4.140625" customWidth="1"/>
    <col min="3842" max="3956" width="4.42578125" customWidth="1"/>
    <col min="4097" max="4097" width="4.140625" customWidth="1"/>
    <col min="4098" max="4212" width="4.42578125" customWidth="1"/>
    <col min="4353" max="4353" width="4.140625" customWidth="1"/>
    <col min="4354" max="4468" width="4.42578125" customWidth="1"/>
    <col min="4609" max="4609" width="4.140625" customWidth="1"/>
    <col min="4610" max="4724" width="4.42578125" customWidth="1"/>
    <col min="4865" max="4865" width="4.140625" customWidth="1"/>
    <col min="4866" max="4980" width="4.42578125" customWidth="1"/>
    <col min="5121" max="5121" width="4.140625" customWidth="1"/>
    <col min="5122" max="5236" width="4.42578125" customWidth="1"/>
    <col min="5377" max="5377" width="4.140625" customWidth="1"/>
    <col min="5378" max="5492" width="4.42578125" customWidth="1"/>
    <col min="5633" max="5633" width="4.140625" customWidth="1"/>
    <col min="5634" max="5748" width="4.42578125" customWidth="1"/>
    <col min="5889" max="5889" width="4.140625" customWidth="1"/>
    <col min="5890" max="6004" width="4.42578125" customWidth="1"/>
    <col min="6145" max="6145" width="4.140625" customWidth="1"/>
    <col min="6146" max="6260" width="4.42578125" customWidth="1"/>
    <col min="6401" max="6401" width="4.140625" customWidth="1"/>
    <col min="6402" max="6516" width="4.42578125" customWidth="1"/>
    <col min="6657" max="6657" width="4.140625" customWidth="1"/>
    <col min="6658" max="6772" width="4.42578125" customWidth="1"/>
    <col min="6913" max="6913" width="4.140625" customWidth="1"/>
    <col min="6914" max="7028" width="4.42578125" customWidth="1"/>
    <col min="7169" max="7169" width="4.140625" customWidth="1"/>
    <col min="7170" max="7284" width="4.42578125" customWidth="1"/>
    <col min="7425" max="7425" width="4.140625" customWidth="1"/>
    <col min="7426" max="7540" width="4.42578125" customWidth="1"/>
    <col min="7681" max="7681" width="4.140625" customWidth="1"/>
    <col min="7682" max="7796" width="4.42578125" customWidth="1"/>
    <col min="7937" max="7937" width="4.140625" customWidth="1"/>
    <col min="7938" max="8052" width="4.42578125" customWidth="1"/>
    <col min="8193" max="8193" width="4.140625" customWidth="1"/>
    <col min="8194" max="8308" width="4.42578125" customWidth="1"/>
    <col min="8449" max="8449" width="4.140625" customWidth="1"/>
    <col min="8450" max="8564" width="4.42578125" customWidth="1"/>
    <col min="8705" max="8705" width="4.140625" customWidth="1"/>
    <col min="8706" max="8820" width="4.42578125" customWidth="1"/>
    <col min="8961" max="8961" width="4.140625" customWidth="1"/>
    <col min="8962" max="9076" width="4.42578125" customWidth="1"/>
    <col min="9217" max="9217" width="4.140625" customWidth="1"/>
    <col min="9218" max="9332" width="4.42578125" customWidth="1"/>
    <col min="9473" max="9473" width="4.140625" customWidth="1"/>
    <col min="9474" max="9588" width="4.42578125" customWidth="1"/>
    <col min="9729" max="9729" width="4.140625" customWidth="1"/>
    <col min="9730" max="9844" width="4.42578125" customWidth="1"/>
    <col min="9985" max="9985" width="4.140625" customWidth="1"/>
    <col min="9986" max="10100" width="4.42578125" customWidth="1"/>
    <col min="10241" max="10241" width="4.140625" customWidth="1"/>
    <col min="10242" max="10356" width="4.42578125" customWidth="1"/>
    <col min="10497" max="10497" width="4.140625" customWidth="1"/>
    <col min="10498" max="10612" width="4.42578125" customWidth="1"/>
    <col min="10753" max="10753" width="4.140625" customWidth="1"/>
    <col min="10754" max="10868" width="4.42578125" customWidth="1"/>
    <col min="11009" max="11009" width="4.140625" customWidth="1"/>
    <col min="11010" max="11124" width="4.42578125" customWidth="1"/>
    <col min="11265" max="11265" width="4.140625" customWidth="1"/>
    <col min="11266" max="11380" width="4.42578125" customWidth="1"/>
    <col min="11521" max="11521" width="4.140625" customWidth="1"/>
    <col min="11522" max="11636" width="4.42578125" customWidth="1"/>
    <col min="11777" max="11777" width="4.140625" customWidth="1"/>
    <col min="11778" max="11892" width="4.42578125" customWidth="1"/>
    <col min="12033" max="12033" width="4.140625" customWidth="1"/>
    <col min="12034" max="12148" width="4.42578125" customWidth="1"/>
    <col min="12289" max="12289" width="4.140625" customWidth="1"/>
    <col min="12290" max="12404" width="4.42578125" customWidth="1"/>
    <col min="12545" max="12545" width="4.140625" customWidth="1"/>
    <col min="12546" max="12660" width="4.42578125" customWidth="1"/>
    <col min="12801" max="12801" width="4.140625" customWidth="1"/>
    <col min="12802" max="12916" width="4.42578125" customWidth="1"/>
    <col min="13057" max="13057" width="4.140625" customWidth="1"/>
    <col min="13058" max="13172" width="4.42578125" customWidth="1"/>
    <col min="13313" max="13313" width="4.140625" customWidth="1"/>
    <col min="13314" max="13428" width="4.42578125" customWidth="1"/>
    <col min="13569" max="13569" width="4.140625" customWidth="1"/>
    <col min="13570" max="13684" width="4.42578125" customWidth="1"/>
    <col min="13825" max="13825" width="4.140625" customWidth="1"/>
    <col min="13826" max="13940" width="4.42578125" customWidth="1"/>
    <col min="14081" max="14081" width="4.140625" customWidth="1"/>
    <col min="14082" max="14196" width="4.42578125" customWidth="1"/>
    <col min="14337" max="14337" width="4.140625" customWidth="1"/>
    <col min="14338" max="14452" width="4.42578125" customWidth="1"/>
    <col min="14593" max="14593" width="4.140625" customWidth="1"/>
    <col min="14594" max="14708" width="4.42578125" customWidth="1"/>
    <col min="14849" max="14849" width="4.140625" customWidth="1"/>
    <col min="14850" max="14964" width="4.42578125" customWidth="1"/>
    <col min="15105" max="15105" width="4.140625" customWidth="1"/>
    <col min="15106" max="15220" width="4.42578125" customWidth="1"/>
    <col min="15361" max="15361" width="4.140625" customWidth="1"/>
    <col min="15362" max="15476" width="4.42578125" customWidth="1"/>
    <col min="15617" max="15617" width="4.140625" customWidth="1"/>
    <col min="15618" max="15732" width="4.42578125" customWidth="1"/>
    <col min="15873" max="15873" width="4.140625" customWidth="1"/>
    <col min="15874" max="15988" width="4.42578125" customWidth="1"/>
    <col min="16129" max="16129" width="4.140625" customWidth="1"/>
    <col min="16130" max="16244" width="4.42578125" customWidth="1"/>
  </cols>
  <sheetData>
    <row r="1" spans="1:23" ht="17.100000000000001" customHeight="1"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</row>
    <row r="2" spans="1:23" ht="17.100000000000001" customHeight="1"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</row>
    <row r="3" spans="1:23" ht="34.5" customHeight="1">
      <c r="A3" s="320" t="s">
        <v>37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0"/>
      <c r="R3" s="320"/>
      <c r="S3" s="320"/>
      <c r="T3" s="320"/>
      <c r="U3" s="320"/>
      <c r="V3" s="320"/>
    </row>
    <row r="4" spans="1:23" ht="17.100000000000001" customHeight="1"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R4" s="219"/>
      <c r="S4" s="219"/>
      <c r="T4" s="219"/>
      <c r="U4" s="219"/>
      <c r="V4" s="219"/>
    </row>
    <row r="5" spans="1:23" ht="17.25" customHeight="1">
      <c r="A5" s="220"/>
      <c r="B5" s="109"/>
      <c r="C5" s="108" t="s">
        <v>80</v>
      </c>
      <c r="D5" s="108"/>
      <c r="E5" s="108"/>
      <c r="G5" s="221" t="str">
        <f>Report!H5</f>
        <v>SPR15120023-1</v>
      </c>
      <c r="I5" s="221"/>
      <c r="J5" s="221"/>
      <c r="K5" s="221"/>
      <c r="L5" s="221"/>
      <c r="M5" s="106"/>
      <c r="N5" s="106"/>
      <c r="O5" s="107"/>
      <c r="P5" s="222"/>
      <c r="Q5" s="223"/>
      <c r="T5" s="224" t="s">
        <v>137</v>
      </c>
      <c r="U5" s="225"/>
      <c r="V5" s="109"/>
      <c r="W5" s="220"/>
    </row>
    <row r="6" spans="1:23" ht="17.100000000000001" customHeight="1">
      <c r="A6" s="223"/>
      <c r="B6" s="107"/>
      <c r="C6" s="137"/>
      <c r="D6" s="137"/>
      <c r="E6" s="137"/>
      <c r="F6" s="106"/>
      <c r="G6" s="106"/>
      <c r="H6" s="106"/>
      <c r="I6" s="106"/>
      <c r="J6" s="106"/>
      <c r="K6" s="106"/>
      <c r="L6" s="106"/>
      <c r="M6" s="223"/>
      <c r="N6" s="223"/>
      <c r="O6" s="223"/>
      <c r="P6" s="223"/>
      <c r="Q6" s="223"/>
      <c r="R6" s="107"/>
      <c r="S6" s="107"/>
      <c r="T6" s="107"/>
      <c r="U6" s="107"/>
      <c r="V6" s="107"/>
      <c r="W6" s="223"/>
    </row>
    <row r="7" spans="1:23" ht="17.100000000000001" customHeight="1">
      <c r="A7" s="220"/>
      <c r="B7" s="226"/>
      <c r="C7" s="226"/>
      <c r="D7" s="232"/>
      <c r="E7" s="232"/>
      <c r="F7" s="232"/>
      <c r="G7" s="232"/>
      <c r="H7" s="232"/>
      <c r="I7" s="232"/>
      <c r="J7" s="232"/>
      <c r="K7" s="233"/>
      <c r="L7" s="233"/>
      <c r="M7" s="233"/>
      <c r="N7" s="233"/>
      <c r="O7" s="233"/>
      <c r="P7" s="109"/>
      <c r="Q7" s="327" t="s">
        <v>114</v>
      </c>
      <c r="R7" s="327"/>
      <c r="S7" s="107" t="s">
        <v>7</v>
      </c>
      <c r="T7" s="227"/>
      <c r="U7" s="227"/>
      <c r="V7" s="220"/>
    </row>
    <row r="8" spans="1:23" ht="21" customHeight="1">
      <c r="A8" s="223"/>
      <c r="B8" s="107"/>
      <c r="D8" s="248" t="s">
        <v>102</v>
      </c>
      <c r="E8" s="249"/>
      <c r="F8" s="250"/>
      <c r="G8" s="254" t="s">
        <v>103</v>
      </c>
      <c r="H8" s="255"/>
      <c r="I8" s="255"/>
      <c r="J8" s="321" t="s">
        <v>109</v>
      </c>
      <c r="K8" s="308"/>
      <c r="L8" s="309"/>
      <c r="M8" s="307" t="s">
        <v>43</v>
      </c>
      <c r="N8" s="308"/>
      <c r="O8" s="309"/>
      <c r="P8" s="321" t="s">
        <v>138</v>
      </c>
      <c r="Q8" s="322"/>
      <c r="R8" s="322"/>
      <c r="S8" s="323"/>
    </row>
    <row r="9" spans="1:23" ht="21" customHeight="1">
      <c r="A9" s="223"/>
      <c r="B9" s="107"/>
      <c r="D9" s="251"/>
      <c r="E9" s="252"/>
      <c r="F9" s="253"/>
      <c r="G9" s="256"/>
      <c r="H9" s="257"/>
      <c r="I9" s="257"/>
      <c r="J9" s="317"/>
      <c r="K9" s="318"/>
      <c r="L9" s="319"/>
      <c r="M9" s="317"/>
      <c r="N9" s="318"/>
      <c r="O9" s="319"/>
      <c r="P9" s="324"/>
      <c r="Q9" s="325"/>
      <c r="R9" s="325"/>
      <c r="S9" s="326"/>
    </row>
    <row r="10" spans="1:23" ht="21.95" customHeight="1">
      <c r="A10" s="223"/>
      <c r="B10" s="107"/>
      <c r="D10" s="236">
        <f>'Data Record'!A56</f>
        <v>300</v>
      </c>
      <c r="E10" s="237"/>
      <c r="F10" s="238"/>
      <c r="G10" s="254" t="s">
        <v>108</v>
      </c>
      <c r="H10" s="255"/>
      <c r="I10" s="310"/>
      <c r="J10" s="307">
        <f>'Data Record'!S56</f>
        <v>149.9999</v>
      </c>
      <c r="K10" s="308"/>
      <c r="L10" s="309"/>
      <c r="M10" s="307">
        <f>'Data Record'!W56</f>
        <v>150.0001</v>
      </c>
      <c r="N10" s="308"/>
      <c r="O10" s="309"/>
      <c r="P10" s="296">
        <f>'Uncertainty Budget'!T14</f>
        <v>4.0403753951010195</v>
      </c>
      <c r="Q10" s="297"/>
      <c r="R10" s="297"/>
      <c r="S10" s="298"/>
    </row>
    <row r="11" spans="1:23" ht="21.95" customHeight="1">
      <c r="A11" s="220"/>
      <c r="B11" s="226"/>
      <c r="D11" s="239"/>
      <c r="E11" s="240"/>
      <c r="F11" s="241"/>
      <c r="G11" s="311">
        <v>1</v>
      </c>
      <c r="H11" s="311"/>
      <c r="I11" s="311"/>
      <c r="J11" s="314">
        <f>'Data Record'!S57</f>
        <v>149.99979999999999</v>
      </c>
      <c r="K11" s="315"/>
      <c r="L11" s="316"/>
      <c r="M11" s="314">
        <f>'Data Record'!W57</f>
        <v>150.00020000000001</v>
      </c>
      <c r="N11" s="315"/>
      <c r="O11" s="316"/>
      <c r="P11" s="299"/>
      <c r="Q11" s="300"/>
      <c r="R11" s="300"/>
      <c r="S11" s="301"/>
    </row>
    <row r="12" spans="1:23" ht="21.95" customHeight="1">
      <c r="A12" s="220"/>
      <c r="B12" s="226"/>
      <c r="D12" s="239"/>
      <c r="E12" s="240"/>
      <c r="F12" s="241"/>
      <c r="G12" s="311">
        <v>2</v>
      </c>
      <c r="H12" s="311"/>
      <c r="I12" s="311"/>
      <c r="J12" s="314">
        <f>'Data Record'!S58</f>
        <v>149.99979999999999</v>
      </c>
      <c r="K12" s="315"/>
      <c r="L12" s="316"/>
      <c r="M12" s="314">
        <f>'Data Record'!W58</f>
        <v>150.00020000000001</v>
      </c>
      <c r="N12" s="315"/>
      <c r="O12" s="316"/>
      <c r="P12" s="299"/>
      <c r="Q12" s="300"/>
      <c r="R12" s="300"/>
      <c r="S12" s="301"/>
    </row>
    <row r="13" spans="1:23" ht="21.95" customHeight="1">
      <c r="A13" s="220"/>
      <c r="B13" s="226"/>
      <c r="D13" s="239"/>
      <c r="E13" s="240"/>
      <c r="F13" s="241"/>
      <c r="G13" s="311">
        <v>3</v>
      </c>
      <c r="H13" s="311"/>
      <c r="I13" s="311"/>
      <c r="J13" s="314">
        <f>'Data Record'!S59</f>
        <v>149.9999</v>
      </c>
      <c r="K13" s="315"/>
      <c r="L13" s="316"/>
      <c r="M13" s="314">
        <f>'Data Record'!W59</f>
        <v>150.0001</v>
      </c>
      <c r="N13" s="315"/>
      <c r="O13" s="316"/>
      <c r="P13" s="299"/>
      <c r="Q13" s="300"/>
      <c r="R13" s="300"/>
      <c r="S13" s="301"/>
    </row>
    <row r="14" spans="1:23" ht="21.95" customHeight="1">
      <c r="A14" s="220"/>
      <c r="B14" s="226"/>
      <c r="D14" s="242"/>
      <c r="E14" s="243"/>
      <c r="F14" s="244"/>
      <c r="G14" s="312">
        <v>4</v>
      </c>
      <c r="H14" s="312"/>
      <c r="I14" s="312"/>
      <c r="J14" s="314">
        <f>'Data Record'!S60</f>
        <v>149.9999</v>
      </c>
      <c r="K14" s="315"/>
      <c r="L14" s="316"/>
      <c r="M14" s="314">
        <f>'Data Record'!W60</f>
        <v>150.0001</v>
      </c>
      <c r="N14" s="315"/>
      <c r="O14" s="316"/>
      <c r="P14" s="302"/>
      <c r="Q14" s="303"/>
      <c r="R14" s="303"/>
      <c r="S14" s="304"/>
    </row>
    <row r="15" spans="1:23" ht="21.95" customHeight="1">
      <c r="A15" s="220"/>
      <c r="B15" s="226"/>
      <c r="D15" s="236">
        <f>'Data Record'!A61</f>
        <v>400</v>
      </c>
      <c r="E15" s="237"/>
      <c r="F15" s="238"/>
      <c r="G15" s="254" t="s">
        <v>108</v>
      </c>
      <c r="H15" s="255"/>
      <c r="I15" s="310"/>
      <c r="J15" s="307">
        <f>'Data Record'!S61</f>
        <v>149.9999</v>
      </c>
      <c r="K15" s="308"/>
      <c r="L15" s="309"/>
      <c r="M15" s="307">
        <f>'Data Record'!W61</f>
        <v>250.0001</v>
      </c>
      <c r="N15" s="308"/>
      <c r="O15" s="309"/>
      <c r="P15" s="296">
        <f>'Uncertainty Budget'!T15</f>
        <v>5.3730407281790686</v>
      </c>
      <c r="Q15" s="297"/>
      <c r="R15" s="297"/>
      <c r="S15" s="298"/>
    </row>
    <row r="16" spans="1:23" ht="21.95" customHeight="1">
      <c r="A16" s="220"/>
      <c r="B16" s="226"/>
      <c r="D16" s="239"/>
      <c r="E16" s="240"/>
      <c r="F16" s="241"/>
      <c r="G16" s="311">
        <v>1</v>
      </c>
      <c r="H16" s="311"/>
      <c r="I16" s="311"/>
      <c r="J16" s="314">
        <f>'Data Record'!S62</f>
        <v>149.99979999999999</v>
      </c>
      <c r="K16" s="315"/>
      <c r="L16" s="316"/>
      <c r="M16" s="314">
        <f>'Data Record'!W62</f>
        <v>250.00020000000001</v>
      </c>
      <c r="N16" s="315"/>
      <c r="O16" s="316"/>
      <c r="P16" s="299"/>
      <c r="Q16" s="300"/>
      <c r="R16" s="300"/>
      <c r="S16" s="301"/>
    </row>
    <row r="17" spans="1:23" ht="21.95" customHeight="1">
      <c r="A17" s="220"/>
      <c r="B17" s="226"/>
      <c r="D17" s="239"/>
      <c r="E17" s="240"/>
      <c r="F17" s="241"/>
      <c r="G17" s="311">
        <v>2</v>
      </c>
      <c r="H17" s="311"/>
      <c r="I17" s="311"/>
      <c r="J17" s="314">
        <f>'Data Record'!S63</f>
        <v>149.99979999999999</v>
      </c>
      <c r="K17" s="315"/>
      <c r="L17" s="316"/>
      <c r="M17" s="314">
        <f>'Data Record'!W63</f>
        <v>250.00020000000001</v>
      </c>
      <c r="N17" s="315"/>
      <c r="O17" s="316"/>
      <c r="P17" s="299"/>
      <c r="Q17" s="300"/>
      <c r="R17" s="300"/>
      <c r="S17" s="301"/>
    </row>
    <row r="18" spans="1:23" ht="21.95" customHeight="1">
      <c r="A18" s="220"/>
      <c r="B18" s="226"/>
      <c r="D18" s="239"/>
      <c r="E18" s="240"/>
      <c r="F18" s="241"/>
      <c r="G18" s="311">
        <v>3</v>
      </c>
      <c r="H18" s="311"/>
      <c r="I18" s="311"/>
      <c r="J18" s="314">
        <f>'Data Record'!S64</f>
        <v>149.9999</v>
      </c>
      <c r="K18" s="315"/>
      <c r="L18" s="316"/>
      <c r="M18" s="314">
        <f>'Data Record'!W64</f>
        <v>250.0001</v>
      </c>
      <c r="N18" s="315"/>
      <c r="O18" s="316"/>
      <c r="P18" s="299"/>
      <c r="Q18" s="300"/>
      <c r="R18" s="300"/>
      <c r="S18" s="301"/>
    </row>
    <row r="19" spans="1:23" ht="21.95" customHeight="1">
      <c r="A19" s="220"/>
      <c r="B19" s="226"/>
      <c r="D19" s="242"/>
      <c r="E19" s="243"/>
      <c r="F19" s="244"/>
      <c r="G19" s="312">
        <v>4</v>
      </c>
      <c r="H19" s="312"/>
      <c r="I19" s="312"/>
      <c r="J19" s="314">
        <f>'Data Record'!S65</f>
        <v>149.9999</v>
      </c>
      <c r="K19" s="315"/>
      <c r="L19" s="316"/>
      <c r="M19" s="314">
        <f>'Data Record'!W65</f>
        <v>250.0001</v>
      </c>
      <c r="N19" s="315"/>
      <c r="O19" s="316"/>
      <c r="P19" s="302"/>
      <c r="Q19" s="303"/>
      <c r="R19" s="303"/>
      <c r="S19" s="304"/>
    </row>
    <row r="20" spans="1:23" ht="21.95" customHeight="1">
      <c r="A20" s="220"/>
      <c r="B20" s="226"/>
      <c r="D20" s="236">
        <f>'Data Record'!A66</f>
        <v>500</v>
      </c>
      <c r="E20" s="237"/>
      <c r="F20" s="238"/>
      <c r="G20" s="254" t="s">
        <v>108</v>
      </c>
      <c r="H20" s="255"/>
      <c r="I20" s="310"/>
      <c r="J20" s="307">
        <f>'Data Record'!S66</f>
        <v>149.9999</v>
      </c>
      <c r="K20" s="308"/>
      <c r="L20" s="309"/>
      <c r="M20" s="307">
        <f>'Data Record'!W66</f>
        <v>350.00009999999997</v>
      </c>
      <c r="N20" s="308"/>
      <c r="O20" s="309"/>
      <c r="P20" s="296">
        <f>'Uncertainty Budget'!T16</f>
        <v>6.7102583159421707</v>
      </c>
      <c r="Q20" s="297"/>
      <c r="R20" s="297"/>
      <c r="S20" s="298"/>
    </row>
    <row r="21" spans="1:23" ht="21.95" customHeight="1">
      <c r="A21" s="220"/>
      <c r="B21" s="226"/>
      <c r="D21" s="239"/>
      <c r="E21" s="240"/>
      <c r="F21" s="241"/>
      <c r="G21" s="311">
        <v>1</v>
      </c>
      <c r="H21" s="311"/>
      <c r="I21" s="311"/>
      <c r="J21" s="314">
        <f>'Data Record'!S67</f>
        <v>149.99979999999999</v>
      </c>
      <c r="K21" s="315"/>
      <c r="L21" s="316"/>
      <c r="M21" s="314">
        <f>'Data Record'!W67</f>
        <v>350.00020000000001</v>
      </c>
      <c r="N21" s="315"/>
      <c r="O21" s="316"/>
      <c r="P21" s="299"/>
      <c r="Q21" s="300"/>
      <c r="R21" s="300"/>
      <c r="S21" s="301"/>
    </row>
    <row r="22" spans="1:23" ht="21.95" customHeight="1">
      <c r="A22" s="220"/>
      <c r="B22" s="226"/>
      <c r="D22" s="239"/>
      <c r="E22" s="240"/>
      <c r="F22" s="241"/>
      <c r="G22" s="311">
        <v>2</v>
      </c>
      <c r="H22" s="311"/>
      <c r="I22" s="311"/>
      <c r="J22" s="314">
        <f>'Data Record'!S68</f>
        <v>149.99979999999999</v>
      </c>
      <c r="K22" s="315"/>
      <c r="L22" s="316"/>
      <c r="M22" s="314">
        <f>'Data Record'!W68</f>
        <v>350.00020000000001</v>
      </c>
      <c r="N22" s="315"/>
      <c r="O22" s="316"/>
      <c r="P22" s="299"/>
      <c r="Q22" s="300"/>
      <c r="R22" s="300"/>
      <c r="S22" s="301"/>
    </row>
    <row r="23" spans="1:23" ht="21.95" customHeight="1">
      <c r="A23" s="220"/>
      <c r="B23" s="226"/>
      <c r="D23" s="239"/>
      <c r="E23" s="240"/>
      <c r="F23" s="241"/>
      <c r="G23" s="311">
        <v>3</v>
      </c>
      <c r="H23" s="311"/>
      <c r="I23" s="311"/>
      <c r="J23" s="314">
        <f>'Data Record'!S69</f>
        <v>149.9999</v>
      </c>
      <c r="K23" s="315"/>
      <c r="L23" s="316"/>
      <c r="M23" s="314">
        <f>'Data Record'!W69</f>
        <v>350.00009999999997</v>
      </c>
      <c r="N23" s="315"/>
      <c r="O23" s="316"/>
      <c r="P23" s="299"/>
      <c r="Q23" s="300"/>
      <c r="R23" s="300"/>
      <c r="S23" s="301"/>
    </row>
    <row r="24" spans="1:23" ht="21.95" customHeight="1">
      <c r="A24" s="220"/>
      <c r="B24" s="226"/>
      <c r="D24" s="242"/>
      <c r="E24" s="243"/>
      <c r="F24" s="244"/>
      <c r="G24" s="312">
        <v>4</v>
      </c>
      <c r="H24" s="312"/>
      <c r="I24" s="312"/>
      <c r="J24" s="317">
        <f>'Data Record'!S70</f>
        <v>149.9999</v>
      </c>
      <c r="K24" s="318"/>
      <c r="L24" s="319"/>
      <c r="M24" s="317">
        <f>'Data Record'!W70</f>
        <v>350.00009999999997</v>
      </c>
      <c r="N24" s="318"/>
      <c r="O24" s="319"/>
      <c r="P24" s="302"/>
      <c r="Q24" s="303"/>
      <c r="R24" s="303"/>
      <c r="S24" s="304"/>
    </row>
    <row r="25" spans="1:23" ht="20.25" customHeight="1">
      <c r="A25" s="220"/>
      <c r="B25" s="226"/>
      <c r="D25" s="163"/>
      <c r="E25" s="163"/>
      <c r="F25" s="163"/>
      <c r="G25" s="163"/>
      <c r="H25" s="163"/>
      <c r="I25" s="163"/>
      <c r="J25" s="141"/>
      <c r="K25" s="141"/>
      <c r="L25" s="141"/>
      <c r="M25" s="141"/>
      <c r="N25" s="141"/>
      <c r="O25" s="141"/>
      <c r="P25" s="231"/>
      <c r="Q25" s="231"/>
      <c r="R25" s="231"/>
      <c r="S25" s="231"/>
      <c r="T25" s="227"/>
      <c r="U25" s="220"/>
      <c r="V25" s="220"/>
    </row>
    <row r="26" spans="1:23" ht="21" customHeight="1">
      <c r="A26" s="223"/>
      <c r="B26" s="111"/>
      <c r="D26" s="179" t="s">
        <v>139</v>
      </c>
      <c r="F26" s="228"/>
      <c r="G26" s="228"/>
      <c r="H26" s="228"/>
      <c r="I26" s="228"/>
      <c r="J26" s="228"/>
      <c r="K26" s="228"/>
      <c r="L26" s="228"/>
      <c r="M26" s="228"/>
      <c r="N26" s="228"/>
      <c r="O26" s="228"/>
      <c r="P26" s="228"/>
      <c r="Q26" s="228"/>
      <c r="R26" s="228"/>
      <c r="S26" s="228"/>
      <c r="T26" s="228"/>
      <c r="U26" s="111"/>
      <c r="V26" s="111"/>
      <c r="W26" s="223"/>
    </row>
    <row r="27" spans="1:23" ht="21" customHeight="1">
      <c r="A27" s="223"/>
      <c r="B27" s="111"/>
      <c r="C27" s="162" t="s">
        <v>140</v>
      </c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11"/>
      <c r="V27" s="111"/>
      <c r="W27" s="223"/>
    </row>
    <row r="28" spans="1:23" ht="21" customHeight="1">
      <c r="A28" s="162" t="s">
        <v>141</v>
      </c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11"/>
      <c r="V28" s="111"/>
      <c r="W28" s="223"/>
    </row>
    <row r="29" spans="1:23" ht="21" customHeight="1">
      <c r="A29" s="313" t="s">
        <v>142</v>
      </c>
      <c r="B29" s="313"/>
      <c r="C29" s="313"/>
      <c r="D29" s="313"/>
      <c r="E29" s="313"/>
      <c r="F29" s="313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313"/>
      <c r="T29" s="313"/>
      <c r="U29" s="313"/>
      <c r="V29" s="313"/>
      <c r="W29" s="223"/>
    </row>
    <row r="30" spans="1:23" ht="17.100000000000001" customHeight="1">
      <c r="V30" s="229"/>
      <c r="W30" s="220"/>
    </row>
    <row r="31" spans="1:23" ht="17.100000000000001" customHeight="1">
      <c r="A31" s="22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</row>
    <row r="32" spans="1:23" ht="17.100000000000001" customHeight="1">
      <c r="A32" s="230"/>
      <c r="B32" s="230"/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29"/>
      <c r="W32" s="220"/>
    </row>
    <row r="33" spans="1:23" ht="17.100000000000001" customHeight="1">
      <c r="A33" s="220"/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</row>
    <row r="34" spans="1:23" ht="17.100000000000001" customHeight="1">
      <c r="A34" s="220"/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0"/>
      <c r="W34" s="220"/>
    </row>
    <row r="35" spans="1:23" ht="17.100000000000001" customHeight="1">
      <c r="A35" s="220"/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</row>
    <row r="36" spans="1:23" ht="17.100000000000001" customHeight="1">
      <c r="A36" s="220"/>
      <c r="B36" s="220"/>
      <c r="C36" s="220"/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20"/>
      <c r="O36" s="220"/>
      <c r="P36" s="220"/>
      <c r="Q36" s="220"/>
      <c r="R36" s="220"/>
      <c r="S36" s="220"/>
      <c r="T36" s="220"/>
      <c r="U36" s="220"/>
      <c r="V36" s="220"/>
      <c r="W36" s="220"/>
    </row>
    <row r="37" spans="1:23" ht="17.100000000000001" customHeight="1">
      <c r="A37" s="220"/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0"/>
    </row>
    <row r="38" spans="1:23" ht="17.100000000000001" customHeight="1">
      <c r="A38" s="220"/>
      <c r="B38" s="220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220"/>
      <c r="R38" s="220"/>
      <c r="S38" s="220"/>
      <c r="T38" s="220"/>
      <c r="U38" s="220"/>
      <c r="V38" s="220"/>
      <c r="W38" s="220"/>
    </row>
    <row r="39" spans="1:23" ht="17.100000000000001" customHeight="1">
      <c r="A39" s="220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0"/>
      <c r="W39" s="220"/>
    </row>
    <row r="40" spans="1:23" ht="17.100000000000001" customHeight="1">
      <c r="A40" s="220"/>
      <c r="B40" s="220"/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0"/>
      <c r="W40" s="220"/>
    </row>
    <row r="41" spans="1:23" ht="17.100000000000001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20"/>
    </row>
    <row r="42" spans="1:23" ht="17.100000000000001" customHeight="1">
      <c r="A42" s="220"/>
      <c r="B42" s="220"/>
      <c r="C42" s="220"/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20"/>
      <c r="O42" s="220"/>
      <c r="P42" s="220"/>
      <c r="Q42" s="220"/>
      <c r="R42" s="220"/>
      <c r="S42" s="220"/>
      <c r="T42" s="220"/>
      <c r="U42" s="220"/>
      <c r="V42" s="220"/>
      <c r="W42" s="220"/>
    </row>
    <row r="43" spans="1:23" ht="17.100000000000001" customHeight="1">
      <c r="A43" s="220"/>
      <c r="B43" s="220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0"/>
    </row>
    <row r="44" spans="1:23" ht="17.100000000000001" customHeight="1">
      <c r="A44" s="220"/>
      <c r="B44" s="220"/>
      <c r="C44" s="220"/>
      <c r="D44" s="220"/>
      <c r="E44" s="220"/>
      <c r="F44" s="220"/>
      <c r="G44" s="220"/>
      <c r="H44" s="220"/>
      <c r="I44" s="220"/>
      <c r="J44" s="220"/>
      <c r="K44" s="220"/>
      <c r="L44" s="220"/>
      <c r="M44" s="220"/>
      <c r="N44" s="220"/>
      <c r="O44" s="220"/>
      <c r="P44" s="220"/>
      <c r="Q44" s="220"/>
      <c r="R44" s="220"/>
      <c r="S44" s="220"/>
      <c r="T44" s="220"/>
      <c r="U44" s="220"/>
      <c r="V44" s="220"/>
      <c r="W44" s="220"/>
    </row>
    <row r="45" spans="1:23" ht="17.100000000000001" customHeight="1">
      <c r="A45" s="220"/>
      <c r="B45" s="220"/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20"/>
    </row>
    <row r="46" spans="1:23" ht="17.100000000000001" customHeight="1">
      <c r="A46" s="220"/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0"/>
      <c r="O46" s="220"/>
      <c r="P46" s="220"/>
      <c r="Q46" s="220"/>
      <c r="R46" s="220"/>
      <c r="S46" s="220"/>
      <c r="T46" s="220"/>
      <c r="U46" s="220"/>
      <c r="V46" s="220"/>
      <c r="W46" s="220"/>
    </row>
    <row r="47" spans="1:23" ht="17.100000000000001" customHeight="1">
      <c r="A47" s="22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20"/>
    </row>
    <row r="48" spans="1:23" ht="17.100000000000001" customHeight="1">
      <c r="A48" s="220"/>
      <c r="B48" s="220"/>
      <c r="C48" s="220"/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20"/>
      <c r="O48" s="220"/>
      <c r="P48" s="220"/>
      <c r="Q48" s="220"/>
      <c r="R48" s="220"/>
      <c r="S48" s="220"/>
      <c r="T48" s="220"/>
      <c r="U48" s="220"/>
      <c r="V48" s="220"/>
      <c r="W48" s="220"/>
    </row>
    <row r="49" spans="1:23" ht="17.100000000000001" customHeight="1">
      <c r="A49" s="220"/>
      <c r="B49" s="220"/>
      <c r="C49" s="220"/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20"/>
    </row>
    <row r="50" spans="1:23" ht="17.100000000000001" customHeight="1">
      <c r="A50" s="220"/>
      <c r="B50" s="220"/>
      <c r="C50" s="220"/>
      <c r="D50" s="220"/>
      <c r="E50" s="220"/>
      <c r="F50" s="220"/>
      <c r="G50" s="220"/>
      <c r="H50" s="220"/>
      <c r="I50" s="220"/>
      <c r="J50" s="220"/>
      <c r="K50" s="220"/>
      <c r="L50" s="220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20"/>
    </row>
    <row r="51" spans="1:23" ht="17.100000000000001" customHeight="1">
      <c r="A51" s="220"/>
      <c r="B51" s="220"/>
      <c r="C51" s="220"/>
      <c r="D51" s="220"/>
      <c r="E51" s="220"/>
      <c r="F51" s="220"/>
      <c r="G51" s="220"/>
      <c r="H51" s="220"/>
      <c r="I51" s="220"/>
      <c r="J51" s="220"/>
      <c r="K51" s="220"/>
      <c r="L51" s="220"/>
      <c r="M51" s="220"/>
      <c r="N51" s="220"/>
      <c r="O51" s="220"/>
      <c r="P51" s="220"/>
      <c r="Q51" s="220"/>
      <c r="R51" s="220"/>
      <c r="S51" s="220"/>
      <c r="T51" s="220"/>
      <c r="U51" s="220"/>
      <c r="V51" s="220"/>
      <c r="W51" s="220"/>
    </row>
    <row r="52" spans="1:23" ht="17.100000000000001" customHeight="1">
      <c r="A52" s="220"/>
      <c r="B52" s="220"/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20"/>
    </row>
    <row r="53" spans="1:23" ht="17.100000000000001" customHeight="1">
      <c r="A53" s="220"/>
      <c r="B53" s="220"/>
      <c r="C53" s="220"/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20"/>
      <c r="O53" s="220"/>
      <c r="P53" s="220"/>
      <c r="Q53" s="220"/>
      <c r="R53" s="220"/>
      <c r="S53" s="220"/>
      <c r="T53" s="220"/>
      <c r="U53" s="220"/>
      <c r="V53" s="220"/>
      <c r="W53" s="220"/>
    </row>
    <row r="54" spans="1:23" ht="17.100000000000001" customHeight="1">
      <c r="A54" s="220"/>
      <c r="B54" s="220"/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20"/>
    </row>
    <row r="55" spans="1:23" ht="17.100000000000001" customHeight="1">
      <c r="A55" s="220"/>
      <c r="B55" s="220"/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Q55" s="220"/>
      <c r="R55" s="220"/>
      <c r="S55" s="220"/>
      <c r="T55" s="220"/>
      <c r="U55" s="220"/>
      <c r="V55" s="220"/>
      <c r="W55" s="220"/>
    </row>
    <row r="56" spans="1:23" ht="17.100000000000001" customHeight="1">
      <c r="A56" s="220"/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20"/>
    </row>
    <row r="57" spans="1:23" ht="17.100000000000001" customHeight="1">
      <c r="A57" s="220"/>
      <c r="B57" s="220"/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20"/>
      <c r="R57" s="220"/>
      <c r="S57" s="220"/>
      <c r="T57" s="220"/>
      <c r="U57" s="220"/>
      <c r="V57" s="220"/>
      <c r="W57" s="220"/>
    </row>
    <row r="58" spans="1:23" ht="17.100000000000001" customHeight="1">
      <c r="A58" s="220"/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0"/>
      <c r="U58" s="220"/>
      <c r="V58" s="220"/>
      <c r="W58" s="220"/>
    </row>
    <row r="59" spans="1:23" ht="17.100000000000001" customHeight="1">
      <c r="A59" s="220"/>
      <c r="B59" s="220"/>
      <c r="C59" s="220"/>
      <c r="D59" s="220"/>
      <c r="E59" s="220"/>
      <c r="F59" s="220"/>
      <c r="G59" s="220"/>
      <c r="H59" s="220"/>
      <c r="I59" s="220"/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20"/>
    </row>
    <row r="60" spans="1:23" ht="17.100000000000001" customHeight="1">
      <c r="A60" s="220"/>
      <c r="B60" s="220"/>
      <c r="C60" s="220"/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0"/>
      <c r="U60" s="220"/>
      <c r="V60" s="220"/>
      <c r="W60" s="220"/>
    </row>
    <row r="61" spans="1:23" ht="17.100000000000001" customHeight="1">
      <c r="A61" s="220"/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20"/>
    </row>
    <row r="62" spans="1:23" ht="17.100000000000001" customHeight="1">
      <c r="A62" s="220"/>
      <c r="B62" s="220"/>
      <c r="C62" s="220"/>
      <c r="D62" s="220"/>
      <c r="E62" s="220"/>
      <c r="F62" s="220"/>
      <c r="G62" s="220"/>
      <c r="H62" s="220"/>
      <c r="I62" s="220"/>
      <c r="J62" s="220"/>
      <c r="K62" s="220"/>
      <c r="L62" s="220"/>
      <c r="M62" s="220"/>
      <c r="N62" s="220"/>
      <c r="O62" s="220"/>
      <c r="P62" s="220"/>
      <c r="Q62" s="220"/>
      <c r="R62" s="220"/>
      <c r="S62" s="220"/>
      <c r="T62" s="220"/>
      <c r="U62" s="220"/>
      <c r="V62" s="220"/>
      <c r="W62" s="220"/>
    </row>
    <row r="63" spans="1:23" ht="17.100000000000001" customHeight="1">
      <c r="A63" s="220"/>
      <c r="B63" s="220"/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20"/>
    </row>
    <row r="64" spans="1:23" ht="17.100000000000001" customHeight="1">
      <c r="A64" s="220"/>
      <c r="B64" s="220"/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220"/>
      <c r="R64" s="220"/>
      <c r="S64" s="220"/>
      <c r="T64" s="220"/>
      <c r="U64" s="220"/>
      <c r="V64" s="220"/>
      <c r="W64" s="220"/>
    </row>
    <row r="65" spans="1:23" ht="17.100000000000001" customHeight="1">
      <c r="A65" s="220"/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20"/>
    </row>
    <row r="66" spans="1:23" ht="17.100000000000001" customHeight="1">
      <c r="A66" s="220"/>
      <c r="B66" s="220"/>
      <c r="C66" s="220"/>
      <c r="D66" s="220"/>
      <c r="E66" s="220"/>
      <c r="F66" s="220"/>
      <c r="G66" s="220"/>
      <c r="H66" s="220"/>
      <c r="I66" s="220"/>
      <c r="J66" s="220"/>
      <c r="K66" s="220"/>
      <c r="L66" s="220"/>
      <c r="M66" s="220"/>
      <c r="N66" s="220"/>
      <c r="O66" s="220"/>
      <c r="P66" s="220"/>
      <c r="Q66" s="220"/>
      <c r="R66" s="220"/>
      <c r="S66" s="220"/>
      <c r="T66" s="220"/>
      <c r="U66" s="220"/>
      <c r="V66" s="220"/>
      <c r="W66" s="220"/>
    </row>
    <row r="67" spans="1:23" ht="17.100000000000001" customHeight="1">
      <c r="A67" s="220"/>
      <c r="B67" s="220"/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20"/>
    </row>
    <row r="68" spans="1:23" ht="17.100000000000001" customHeight="1">
      <c r="A68" s="220"/>
      <c r="B68" s="220"/>
      <c r="C68" s="220"/>
      <c r="D68" s="220"/>
      <c r="E68" s="220"/>
      <c r="F68" s="220"/>
      <c r="G68" s="220"/>
      <c r="H68" s="220"/>
      <c r="I68" s="220"/>
      <c r="J68" s="220"/>
      <c r="K68" s="220"/>
      <c r="L68" s="220"/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20"/>
    </row>
    <row r="69" spans="1:23" ht="17.100000000000001" customHeight="1">
      <c r="A69" s="220"/>
      <c r="B69" s="220"/>
      <c r="C69" s="220"/>
      <c r="D69" s="220"/>
      <c r="E69" s="220"/>
      <c r="F69" s="220"/>
      <c r="G69" s="220"/>
      <c r="H69" s="220"/>
      <c r="I69" s="220"/>
      <c r="J69" s="220"/>
      <c r="K69" s="220"/>
      <c r="L69" s="220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20"/>
    </row>
    <row r="70" spans="1:23" ht="17.100000000000001" customHeight="1">
      <c r="A70" s="220"/>
      <c r="B70" s="220"/>
      <c r="C70" s="220"/>
      <c r="D70" s="220"/>
      <c r="E70" s="220"/>
      <c r="F70" s="220"/>
      <c r="G70" s="220"/>
      <c r="H70" s="220"/>
      <c r="I70" s="220"/>
      <c r="J70" s="220"/>
      <c r="K70" s="220"/>
      <c r="L70" s="220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20"/>
    </row>
    <row r="71" spans="1:23" ht="17.100000000000001" customHeight="1">
      <c r="A71" s="220"/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20"/>
    </row>
    <row r="72" spans="1:23" ht="17.100000000000001" customHeight="1">
      <c r="A72" s="220"/>
      <c r="B72" s="220"/>
      <c r="C72" s="220"/>
      <c r="D72" s="220"/>
      <c r="E72" s="220"/>
      <c r="F72" s="220"/>
      <c r="G72" s="220"/>
      <c r="H72" s="220"/>
      <c r="I72" s="220"/>
      <c r="J72" s="220"/>
      <c r="K72" s="220"/>
      <c r="L72" s="220"/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20"/>
    </row>
    <row r="73" spans="1:23" ht="17.100000000000001" customHeight="1">
      <c r="A73" s="220"/>
      <c r="B73" s="220"/>
      <c r="C73" s="220"/>
      <c r="D73" s="220"/>
      <c r="E73" s="220"/>
      <c r="F73" s="220"/>
      <c r="G73" s="220"/>
      <c r="H73" s="220"/>
      <c r="I73" s="220"/>
      <c r="J73" s="220"/>
      <c r="K73" s="220"/>
      <c r="L73" s="220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20"/>
    </row>
    <row r="74" spans="1:23" ht="17.100000000000001" customHeight="1">
      <c r="A74" s="220"/>
      <c r="B74" s="220"/>
      <c r="C74" s="220"/>
      <c r="D74" s="220"/>
      <c r="E74" s="220"/>
      <c r="F74" s="220"/>
      <c r="G74" s="220"/>
      <c r="H74" s="220"/>
      <c r="I74" s="220"/>
      <c r="J74" s="220"/>
      <c r="K74" s="220"/>
      <c r="L74" s="220"/>
      <c r="M74" s="220"/>
      <c r="N74" s="220"/>
      <c r="O74" s="220"/>
      <c r="P74" s="220"/>
      <c r="Q74" s="220"/>
      <c r="R74" s="220"/>
      <c r="S74" s="220"/>
      <c r="T74" s="220"/>
      <c r="U74" s="220"/>
      <c r="V74" s="220"/>
      <c r="W74" s="220"/>
    </row>
    <row r="75" spans="1:23" ht="17.100000000000001" customHeight="1">
      <c r="A75" s="220"/>
      <c r="B75" s="220"/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20"/>
    </row>
    <row r="76" spans="1:23" ht="17.100000000000001" customHeight="1">
      <c r="A76" s="220"/>
      <c r="B76" s="220"/>
      <c r="C76" s="220"/>
      <c r="D76" s="220"/>
      <c r="E76" s="220"/>
      <c r="F76" s="220"/>
      <c r="G76" s="220"/>
      <c r="H76" s="220"/>
      <c r="I76" s="220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0"/>
    </row>
    <row r="77" spans="1:23" ht="17.100000000000001" customHeight="1">
      <c r="A77" s="220"/>
      <c r="B77" s="220"/>
      <c r="C77" s="220"/>
      <c r="D77" s="220"/>
      <c r="E77" s="220"/>
      <c r="F77" s="220"/>
      <c r="G77" s="220"/>
      <c r="H77" s="220"/>
      <c r="I77" s="220"/>
      <c r="J77" s="220"/>
      <c r="K77" s="220"/>
      <c r="L77" s="220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20"/>
    </row>
    <row r="78" spans="1:23" ht="17.100000000000001" customHeight="1">
      <c r="A78" s="220"/>
      <c r="B78" s="220"/>
      <c r="C78" s="220"/>
      <c r="D78" s="220"/>
      <c r="E78" s="220"/>
      <c r="F78" s="220"/>
      <c r="G78" s="220"/>
      <c r="H78" s="220"/>
      <c r="I78" s="220"/>
      <c r="J78" s="220"/>
      <c r="K78" s="220"/>
      <c r="L78" s="220"/>
      <c r="M78" s="220"/>
      <c r="N78" s="220"/>
      <c r="O78" s="220"/>
      <c r="P78" s="220"/>
      <c r="Q78" s="220"/>
      <c r="R78" s="220"/>
      <c r="S78" s="220"/>
      <c r="T78" s="220"/>
      <c r="U78" s="220"/>
      <c r="V78" s="220"/>
      <c r="W78" s="220"/>
    </row>
    <row r="79" spans="1:23" ht="17.100000000000001" customHeight="1">
      <c r="A79" s="220"/>
      <c r="B79" s="220"/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20"/>
    </row>
    <row r="80" spans="1:23" ht="17.100000000000001" customHeight="1">
      <c r="A80" s="220"/>
      <c r="B80" s="220"/>
      <c r="C80" s="220"/>
      <c r="D80" s="220"/>
      <c r="E80" s="220"/>
      <c r="F80" s="220"/>
      <c r="G80" s="220"/>
      <c r="H80" s="220"/>
      <c r="I80" s="220"/>
      <c r="J80" s="220"/>
      <c r="K80" s="220"/>
      <c r="L80" s="220"/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20"/>
    </row>
    <row r="81" spans="1:23" ht="17.100000000000001" customHeight="1">
      <c r="A81" s="220"/>
      <c r="B81" s="220"/>
      <c r="C81" s="220"/>
      <c r="D81" s="220"/>
      <c r="E81" s="220"/>
      <c r="F81" s="220"/>
      <c r="G81" s="220"/>
      <c r="H81" s="220"/>
      <c r="I81" s="220"/>
      <c r="J81" s="220"/>
      <c r="K81" s="220"/>
      <c r="L81" s="220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20"/>
    </row>
    <row r="82" spans="1:23" ht="17.100000000000001" customHeight="1">
      <c r="A82" s="220"/>
      <c r="B82" s="220"/>
      <c r="C82" s="220"/>
      <c r="D82" s="220"/>
      <c r="E82" s="220"/>
      <c r="F82" s="220"/>
      <c r="G82" s="220"/>
      <c r="H82" s="220"/>
      <c r="I82" s="220"/>
      <c r="J82" s="220"/>
      <c r="K82" s="220"/>
      <c r="L82" s="220"/>
      <c r="M82" s="220"/>
      <c r="N82" s="220"/>
      <c r="O82" s="220"/>
      <c r="P82" s="220"/>
      <c r="Q82" s="220"/>
      <c r="R82" s="220"/>
      <c r="S82" s="220"/>
      <c r="T82" s="220"/>
      <c r="U82" s="220"/>
      <c r="V82" s="220"/>
      <c r="W82" s="220"/>
    </row>
    <row r="83" spans="1:23" ht="17.100000000000001" customHeight="1">
      <c r="A83" s="22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20"/>
    </row>
    <row r="84" spans="1:23" ht="17.100000000000001" customHeight="1"/>
    <row r="85" spans="1:23" ht="17.100000000000001" customHeight="1"/>
    <row r="86" spans="1:23" ht="17.100000000000001" customHeight="1"/>
    <row r="87" spans="1:23" ht="17.100000000000001" customHeight="1"/>
    <row r="88" spans="1:23" ht="17.100000000000001" customHeight="1"/>
    <row r="89" spans="1:23" ht="17.100000000000001" customHeight="1"/>
    <row r="90" spans="1:23" ht="17.100000000000001" customHeight="1"/>
    <row r="91" spans="1:23" ht="17.100000000000001" customHeight="1"/>
    <row r="92" spans="1:23" ht="17.100000000000001" customHeight="1"/>
    <row r="93" spans="1:23" ht="17.100000000000001" customHeight="1"/>
    <row r="94" spans="1:23" ht="17.100000000000001" customHeight="1"/>
    <row r="95" spans="1:23" ht="17.100000000000001" customHeight="1"/>
    <row r="96" spans="1:23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  <row r="212" ht="17.100000000000001" customHeight="1"/>
    <row r="213" ht="17.100000000000001" customHeight="1"/>
    <row r="214" ht="17.100000000000001" customHeight="1"/>
    <row r="215" ht="17.100000000000001" customHeight="1"/>
    <row r="216" ht="17.100000000000001" customHeight="1"/>
    <row r="217" ht="17.100000000000001" customHeight="1"/>
    <row r="218" ht="17.100000000000001" customHeight="1"/>
    <row r="219" ht="17.100000000000001" customHeight="1"/>
    <row r="220" ht="17.100000000000001" customHeight="1"/>
    <row r="221" ht="17.100000000000001" customHeight="1"/>
    <row r="222" ht="17.100000000000001" customHeight="1"/>
    <row r="223" ht="17.100000000000001" customHeight="1"/>
    <row r="224" ht="17.100000000000001" customHeight="1"/>
    <row r="225" ht="17.100000000000001" customHeight="1"/>
    <row r="226" ht="17.100000000000001" customHeight="1"/>
    <row r="227" ht="17.100000000000001" customHeight="1"/>
    <row r="228" ht="17.100000000000001" customHeight="1"/>
    <row r="229" ht="17.100000000000001" customHeight="1"/>
    <row r="230" ht="17.100000000000001" customHeight="1"/>
    <row r="231" ht="17.100000000000001" customHeight="1"/>
    <row r="232" ht="17.100000000000001" customHeight="1"/>
    <row r="233" ht="17.100000000000001" customHeight="1"/>
    <row r="234" ht="17.100000000000001" customHeight="1"/>
    <row r="235" ht="17.100000000000001" customHeight="1"/>
    <row r="236" ht="17.100000000000001" customHeight="1"/>
    <row r="237" ht="17.100000000000001" customHeight="1"/>
    <row r="238" ht="17.100000000000001" customHeight="1"/>
    <row r="239" ht="17.100000000000001" customHeight="1"/>
    <row r="240" ht="17.100000000000001" customHeight="1"/>
    <row r="241" ht="17.100000000000001" customHeight="1"/>
  </sheetData>
  <mergeCells count="59">
    <mergeCell ref="A3:V3"/>
    <mergeCell ref="Q7:R7"/>
    <mergeCell ref="D8:F9"/>
    <mergeCell ref="G8:I9"/>
    <mergeCell ref="J8:L9"/>
    <mergeCell ref="M8:O9"/>
    <mergeCell ref="P8:S9"/>
    <mergeCell ref="P10:S14"/>
    <mergeCell ref="G11:I11"/>
    <mergeCell ref="J11:L11"/>
    <mergeCell ref="M11:O11"/>
    <mergeCell ref="G12:I12"/>
    <mergeCell ref="J12:L12"/>
    <mergeCell ref="M12:O12"/>
    <mergeCell ref="G13:I13"/>
    <mergeCell ref="J13:L13"/>
    <mergeCell ref="M13:O13"/>
    <mergeCell ref="G14:I14"/>
    <mergeCell ref="J14:L14"/>
    <mergeCell ref="M14:O14"/>
    <mergeCell ref="D15:F19"/>
    <mergeCell ref="G15:I15"/>
    <mergeCell ref="J15:L15"/>
    <mergeCell ref="M15:O15"/>
    <mergeCell ref="D10:F14"/>
    <mergeCell ref="G10:I10"/>
    <mergeCell ref="J10:L10"/>
    <mergeCell ref="M10:O10"/>
    <mergeCell ref="P15:S19"/>
    <mergeCell ref="G16:I16"/>
    <mergeCell ref="J16:L16"/>
    <mergeCell ref="M16:O16"/>
    <mergeCell ref="G17:I17"/>
    <mergeCell ref="J17:L17"/>
    <mergeCell ref="G22:I22"/>
    <mergeCell ref="J22:L22"/>
    <mergeCell ref="M17:O17"/>
    <mergeCell ref="G18:I18"/>
    <mergeCell ref="J18:L18"/>
    <mergeCell ref="M18:O18"/>
    <mergeCell ref="G19:I19"/>
    <mergeCell ref="J19:L19"/>
    <mergeCell ref="M19:O19"/>
    <mergeCell ref="A29:V29"/>
    <mergeCell ref="M22:O22"/>
    <mergeCell ref="G23:I23"/>
    <mergeCell ref="J23:L23"/>
    <mergeCell ref="M23:O23"/>
    <mergeCell ref="G24:I24"/>
    <mergeCell ref="J24:L24"/>
    <mergeCell ref="M24:O24"/>
    <mergeCell ref="D20:F24"/>
    <mergeCell ref="G20:I20"/>
    <mergeCell ref="J20:L20"/>
    <mergeCell ref="M20:O20"/>
    <mergeCell ref="P20:S24"/>
    <mergeCell ref="G21:I21"/>
    <mergeCell ref="J21:L21"/>
    <mergeCell ref="M21:O21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W118"/>
  <sheetViews>
    <sheetView tabSelected="1" zoomScaleNormal="100" workbookViewId="0">
      <selection activeCell="S12" sqref="S12"/>
    </sheetView>
  </sheetViews>
  <sheetFormatPr defaultRowHeight="15"/>
  <cols>
    <col min="1" max="1" width="1.140625" style="1" customWidth="1"/>
    <col min="2" max="3" width="8.140625" style="1" customWidth="1"/>
    <col min="4" max="20" width="9.7109375" style="1" customWidth="1"/>
    <col min="21" max="21" width="1.42578125" style="1" customWidth="1"/>
    <col min="28" max="256" width="9.140625" style="1"/>
    <col min="257" max="257" width="1.140625" style="1" customWidth="1"/>
    <col min="258" max="258" width="7.5703125" style="1" customWidth="1"/>
    <col min="259" max="273" width="7.140625" style="1" customWidth="1"/>
    <col min="274" max="275" width="1.42578125" style="1" customWidth="1"/>
    <col min="276" max="276" width="6.42578125" style="1" customWidth="1"/>
    <col min="277" max="278" width="8.7109375" style="1" bestFit="1" customWidth="1"/>
    <col min="279" max="512" width="9.140625" style="1"/>
    <col min="513" max="513" width="1.140625" style="1" customWidth="1"/>
    <col min="514" max="514" width="7.5703125" style="1" customWidth="1"/>
    <col min="515" max="529" width="7.140625" style="1" customWidth="1"/>
    <col min="530" max="531" width="1.42578125" style="1" customWidth="1"/>
    <col min="532" max="532" width="6.42578125" style="1" customWidth="1"/>
    <col min="533" max="534" width="8.7109375" style="1" bestFit="1" customWidth="1"/>
    <col min="535" max="768" width="9.140625" style="1"/>
    <col min="769" max="769" width="1.140625" style="1" customWidth="1"/>
    <col min="770" max="770" width="7.5703125" style="1" customWidth="1"/>
    <col min="771" max="785" width="7.140625" style="1" customWidth="1"/>
    <col min="786" max="787" width="1.42578125" style="1" customWidth="1"/>
    <col min="788" max="788" width="6.42578125" style="1" customWidth="1"/>
    <col min="789" max="790" width="8.7109375" style="1" bestFit="1" customWidth="1"/>
    <col min="791" max="1024" width="9.140625" style="1"/>
    <col min="1025" max="1025" width="1.140625" style="1" customWidth="1"/>
    <col min="1026" max="1026" width="7.5703125" style="1" customWidth="1"/>
    <col min="1027" max="1041" width="7.140625" style="1" customWidth="1"/>
    <col min="1042" max="1043" width="1.42578125" style="1" customWidth="1"/>
    <col min="1044" max="1044" width="6.42578125" style="1" customWidth="1"/>
    <col min="1045" max="1046" width="8.7109375" style="1" bestFit="1" customWidth="1"/>
    <col min="1047" max="1280" width="9.140625" style="1"/>
    <col min="1281" max="1281" width="1.140625" style="1" customWidth="1"/>
    <col min="1282" max="1282" width="7.5703125" style="1" customWidth="1"/>
    <col min="1283" max="1297" width="7.140625" style="1" customWidth="1"/>
    <col min="1298" max="1299" width="1.42578125" style="1" customWidth="1"/>
    <col min="1300" max="1300" width="6.42578125" style="1" customWidth="1"/>
    <col min="1301" max="1302" width="8.7109375" style="1" bestFit="1" customWidth="1"/>
    <col min="1303" max="1536" width="9.140625" style="1"/>
    <col min="1537" max="1537" width="1.140625" style="1" customWidth="1"/>
    <col min="1538" max="1538" width="7.5703125" style="1" customWidth="1"/>
    <col min="1539" max="1553" width="7.140625" style="1" customWidth="1"/>
    <col min="1554" max="1555" width="1.42578125" style="1" customWidth="1"/>
    <col min="1556" max="1556" width="6.42578125" style="1" customWidth="1"/>
    <col min="1557" max="1558" width="8.7109375" style="1" bestFit="1" customWidth="1"/>
    <col min="1559" max="1792" width="9.140625" style="1"/>
    <col min="1793" max="1793" width="1.140625" style="1" customWidth="1"/>
    <col min="1794" max="1794" width="7.5703125" style="1" customWidth="1"/>
    <col min="1795" max="1809" width="7.140625" style="1" customWidth="1"/>
    <col min="1810" max="1811" width="1.42578125" style="1" customWidth="1"/>
    <col min="1812" max="1812" width="6.42578125" style="1" customWidth="1"/>
    <col min="1813" max="1814" width="8.7109375" style="1" bestFit="1" customWidth="1"/>
    <col min="1815" max="2048" width="9.140625" style="1"/>
    <col min="2049" max="2049" width="1.140625" style="1" customWidth="1"/>
    <col min="2050" max="2050" width="7.5703125" style="1" customWidth="1"/>
    <col min="2051" max="2065" width="7.140625" style="1" customWidth="1"/>
    <col min="2066" max="2067" width="1.42578125" style="1" customWidth="1"/>
    <col min="2068" max="2068" width="6.42578125" style="1" customWidth="1"/>
    <col min="2069" max="2070" width="8.7109375" style="1" bestFit="1" customWidth="1"/>
    <col min="2071" max="2304" width="9.140625" style="1"/>
    <col min="2305" max="2305" width="1.140625" style="1" customWidth="1"/>
    <col min="2306" max="2306" width="7.5703125" style="1" customWidth="1"/>
    <col min="2307" max="2321" width="7.140625" style="1" customWidth="1"/>
    <col min="2322" max="2323" width="1.42578125" style="1" customWidth="1"/>
    <col min="2324" max="2324" width="6.42578125" style="1" customWidth="1"/>
    <col min="2325" max="2326" width="8.7109375" style="1" bestFit="1" customWidth="1"/>
    <col min="2327" max="2560" width="9.140625" style="1"/>
    <col min="2561" max="2561" width="1.140625" style="1" customWidth="1"/>
    <col min="2562" max="2562" width="7.5703125" style="1" customWidth="1"/>
    <col min="2563" max="2577" width="7.140625" style="1" customWidth="1"/>
    <col min="2578" max="2579" width="1.42578125" style="1" customWidth="1"/>
    <col min="2580" max="2580" width="6.42578125" style="1" customWidth="1"/>
    <col min="2581" max="2582" width="8.7109375" style="1" bestFit="1" customWidth="1"/>
    <col min="2583" max="2816" width="9.140625" style="1"/>
    <col min="2817" max="2817" width="1.140625" style="1" customWidth="1"/>
    <col min="2818" max="2818" width="7.5703125" style="1" customWidth="1"/>
    <col min="2819" max="2833" width="7.140625" style="1" customWidth="1"/>
    <col min="2834" max="2835" width="1.42578125" style="1" customWidth="1"/>
    <col min="2836" max="2836" width="6.42578125" style="1" customWidth="1"/>
    <col min="2837" max="2838" width="8.7109375" style="1" bestFit="1" customWidth="1"/>
    <col min="2839" max="3072" width="9.140625" style="1"/>
    <col min="3073" max="3073" width="1.140625" style="1" customWidth="1"/>
    <col min="3074" max="3074" width="7.5703125" style="1" customWidth="1"/>
    <col min="3075" max="3089" width="7.140625" style="1" customWidth="1"/>
    <col min="3090" max="3091" width="1.42578125" style="1" customWidth="1"/>
    <col min="3092" max="3092" width="6.42578125" style="1" customWidth="1"/>
    <col min="3093" max="3094" width="8.7109375" style="1" bestFit="1" customWidth="1"/>
    <col min="3095" max="3328" width="9.140625" style="1"/>
    <col min="3329" max="3329" width="1.140625" style="1" customWidth="1"/>
    <col min="3330" max="3330" width="7.5703125" style="1" customWidth="1"/>
    <col min="3331" max="3345" width="7.140625" style="1" customWidth="1"/>
    <col min="3346" max="3347" width="1.42578125" style="1" customWidth="1"/>
    <col min="3348" max="3348" width="6.42578125" style="1" customWidth="1"/>
    <col min="3349" max="3350" width="8.7109375" style="1" bestFit="1" customWidth="1"/>
    <col min="3351" max="3584" width="9.140625" style="1"/>
    <col min="3585" max="3585" width="1.140625" style="1" customWidth="1"/>
    <col min="3586" max="3586" width="7.5703125" style="1" customWidth="1"/>
    <col min="3587" max="3601" width="7.140625" style="1" customWidth="1"/>
    <col min="3602" max="3603" width="1.42578125" style="1" customWidth="1"/>
    <col min="3604" max="3604" width="6.42578125" style="1" customWidth="1"/>
    <col min="3605" max="3606" width="8.7109375" style="1" bestFit="1" customWidth="1"/>
    <col min="3607" max="3840" width="9.140625" style="1"/>
    <col min="3841" max="3841" width="1.140625" style="1" customWidth="1"/>
    <col min="3842" max="3842" width="7.5703125" style="1" customWidth="1"/>
    <col min="3843" max="3857" width="7.140625" style="1" customWidth="1"/>
    <col min="3858" max="3859" width="1.42578125" style="1" customWidth="1"/>
    <col min="3860" max="3860" width="6.42578125" style="1" customWidth="1"/>
    <col min="3861" max="3862" width="8.7109375" style="1" bestFit="1" customWidth="1"/>
    <col min="3863" max="4096" width="9.140625" style="1"/>
    <col min="4097" max="4097" width="1.140625" style="1" customWidth="1"/>
    <col min="4098" max="4098" width="7.5703125" style="1" customWidth="1"/>
    <col min="4099" max="4113" width="7.140625" style="1" customWidth="1"/>
    <col min="4114" max="4115" width="1.42578125" style="1" customWidth="1"/>
    <col min="4116" max="4116" width="6.42578125" style="1" customWidth="1"/>
    <col min="4117" max="4118" width="8.7109375" style="1" bestFit="1" customWidth="1"/>
    <col min="4119" max="4352" width="9.140625" style="1"/>
    <col min="4353" max="4353" width="1.140625" style="1" customWidth="1"/>
    <col min="4354" max="4354" width="7.5703125" style="1" customWidth="1"/>
    <col min="4355" max="4369" width="7.140625" style="1" customWidth="1"/>
    <col min="4370" max="4371" width="1.42578125" style="1" customWidth="1"/>
    <col min="4372" max="4372" width="6.42578125" style="1" customWidth="1"/>
    <col min="4373" max="4374" width="8.7109375" style="1" bestFit="1" customWidth="1"/>
    <col min="4375" max="4608" width="9.140625" style="1"/>
    <col min="4609" max="4609" width="1.140625" style="1" customWidth="1"/>
    <col min="4610" max="4610" width="7.5703125" style="1" customWidth="1"/>
    <col min="4611" max="4625" width="7.140625" style="1" customWidth="1"/>
    <col min="4626" max="4627" width="1.42578125" style="1" customWidth="1"/>
    <col min="4628" max="4628" width="6.42578125" style="1" customWidth="1"/>
    <col min="4629" max="4630" width="8.7109375" style="1" bestFit="1" customWidth="1"/>
    <col min="4631" max="4864" width="9.140625" style="1"/>
    <col min="4865" max="4865" width="1.140625" style="1" customWidth="1"/>
    <col min="4866" max="4866" width="7.5703125" style="1" customWidth="1"/>
    <col min="4867" max="4881" width="7.140625" style="1" customWidth="1"/>
    <col min="4882" max="4883" width="1.42578125" style="1" customWidth="1"/>
    <col min="4884" max="4884" width="6.42578125" style="1" customWidth="1"/>
    <col min="4885" max="4886" width="8.7109375" style="1" bestFit="1" customWidth="1"/>
    <col min="4887" max="5120" width="9.140625" style="1"/>
    <col min="5121" max="5121" width="1.140625" style="1" customWidth="1"/>
    <col min="5122" max="5122" width="7.5703125" style="1" customWidth="1"/>
    <col min="5123" max="5137" width="7.140625" style="1" customWidth="1"/>
    <col min="5138" max="5139" width="1.42578125" style="1" customWidth="1"/>
    <col min="5140" max="5140" width="6.42578125" style="1" customWidth="1"/>
    <col min="5141" max="5142" width="8.7109375" style="1" bestFit="1" customWidth="1"/>
    <col min="5143" max="5376" width="9.140625" style="1"/>
    <col min="5377" max="5377" width="1.140625" style="1" customWidth="1"/>
    <col min="5378" max="5378" width="7.5703125" style="1" customWidth="1"/>
    <col min="5379" max="5393" width="7.140625" style="1" customWidth="1"/>
    <col min="5394" max="5395" width="1.42578125" style="1" customWidth="1"/>
    <col min="5396" max="5396" width="6.42578125" style="1" customWidth="1"/>
    <col min="5397" max="5398" width="8.7109375" style="1" bestFit="1" customWidth="1"/>
    <col min="5399" max="5632" width="9.140625" style="1"/>
    <col min="5633" max="5633" width="1.140625" style="1" customWidth="1"/>
    <col min="5634" max="5634" width="7.5703125" style="1" customWidth="1"/>
    <col min="5635" max="5649" width="7.140625" style="1" customWidth="1"/>
    <col min="5650" max="5651" width="1.42578125" style="1" customWidth="1"/>
    <col min="5652" max="5652" width="6.42578125" style="1" customWidth="1"/>
    <col min="5653" max="5654" width="8.7109375" style="1" bestFit="1" customWidth="1"/>
    <col min="5655" max="5888" width="9.140625" style="1"/>
    <col min="5889" max="5889" width="1.140625" style="1" customWidth="1"/>
    <col min="5890" max="5890" width="7.5703125" style="1" customWidth="1"/>
    <col min="5891" max="5905" width="7.140625" style="1" customWidth="1"/>
    <col min="5906" max="5907" width="1.42578125" style="1" customWidth="1"/>
    <col min="5908" max="5908" width="6.42578125" style="1" customWidth="1"/>
    <col min="5909" max="5910" width="8.7109375" style="1" bestFit="1" customWidth="1"/>
    <col min="5911" max="6144" width="9.140625" style="1"/>
    <col min="6145" max="6145" width="1.140625" style="1" customWidth="1"/>
    <col min="6146" max="6146" width="7.5703125" style="1" customWidth="1"/>
    <col min="6147" max="6161" width="7.140625" style="1" customWidth="1"/>
    <col min="6162" max="6163" width="1.42578125" style="1" customWidth="1"/>
    <col min="6164" max="6164" width="6.42578125" style="1" customWidth="1"/>
    <col min="6165" max="6166" width="8.7109375" style="1" bestFit="1" customWidth="1"/>
    <col min="6167" max="6400" width="9.140625" style="1"/>
    <col min="6401" max="6401" width="1.140625" style="1" customWidth="1"/>
    <col min="6402" max="6402" width="7.5703125" style="1" customWidth="1"/>
    <col min="6403" max="6417" width="7.140625" style="1" customWidth="1"/>
    <col min="6418" max="6419" width="1.42578125" style="1" customWidth="1"/>
    <col min="6420" max="6420" width="6.42578125" style="1" customWidth="1"/>
    <col min="6421" max="6422" width="8.7109375" style="1" bestFit="1" customWidth="1"/>
    <col min="6423" max="6656" width="9.140625" style="1"/>
    <col min="6657" max="6657" width="1.140625" style="1" customWidth="1"/>
    <col min="6658" max="6658" width="7.5703125" style="1" customWidth="1"/>
    <col min="6659" max="6673" width="7.140625" style="1" customWidth="1"/>
    <col min="6674" max="6675" width="1.42578125" style="1" customWidth="1"/>
    <col min="6676" max="6676" width="6.42578125" style="1" customWidth="1"/>
    <col min="6677" max="6678" width="8.7109375" style="1" bestFit="1" customWidth="1"/>
    <col min="6679" max="6912" width="9.140625" style="1"/>
    <col min="6913" max="6913" width="1.140625" style="1" customWidth="1"/>
    <col min="6914" max="6914" width="7.5703125" style="1" customWidth="1"/>
    <col min="6915" max="6929" width="7.140625" style="1" customWidth="1"/>
    <col min="6930" max="6931" width="1.42578125" style="1" customWidth="1"/>
    <col min="6932" max="6932" width="6.42578125" style="1" customWidth="1"/>
    <col min="6933" max="6934" width="8.7109375" style="1" bestFit="1" customWidth="1"/>
    <col min="6935" max="7168" width="9.140625" style="1"/>
    <col min="7169" max="7169" width="1.140625" style="1" customWidth="1"/>
    <col min="7170" max="7170" width="7.5703125" style="1" customWidth="1"/>
    <col min="7171" max="7185" width="7.140625" style="1" customWidth="1"/>
    <col min="7186" max="7187" width="1.42578125" style="1" customWidth="1"/>
    <col min="7188" max="7188" width="6.42578125" style="1" customWidth="1"/>
    <col min="7189" max="7190" width="8.7109375" style="1" bestFit="1" customWidth="1"/>
    <col min="7191" max="7424" width="9.140625" style="1"/>
    <col min="7425" max="7425" width="1.140625" style="1" customWidth="1"/>
    <col min="7426" max="7426" width="7.5703125" style="1" customWidth="1"/>
    <col min="7427" max="7441" width="7.140625" style="1" customWidth="1"/>
    <col min="7442" max="7443" width="1.42578125" style="1" customWidth="1"/>
    <col min="7444" max="7444" width="6.42578125" style="1" customWidth="1"/>
    <col min="7445" max="7446" width="8.7109375" style="1" bestFit="1" customWidth="1"/>
    <col min="7447" max="7680" width="9.140625" style="1"/>
    <col min="7681" max="7681" width="1.140625" style="1" customWidth="1"/>
    <col min="7682" max="7682" width="7.5703125" style="1" customWidth="1"/>
    <col min="7683" max="7697" width="7.140625" style="1" customWidth="1"/>
    <col min="7698" max="7699" width="1.42578125" style="1" customWidth="1"/>
    <col min="7700" max="7700" width="6.42578125" style="1" customWidth="1"/>
    <col min="7701" max="7702" width="8.7109375" style="1" bestFit="1" customWidth="1"/>
    <col min="7703" max="7936" width="9.140625" style="1"/>
    <col min="7937" max="7937" width="1.140625" style="1" customWidth="1"/>
    <col min="7938" max="7938" width="7.5703125" style="1" customWidth="1"/>
    <col min="7939" max="7953" width="7.140625" style="1" customWidth="1"/>
    <col min="7954" max="7955" width="1.42578125" style="1" customWidth="1"/>
    <col min="7956" max="7956" width="6.42578125" style="1" customWidth="1"/>
    <col min="7957" max="7958" width="8.7109375" style="1" bestFit="1" customWidth="1"/>
    <col min="7959" max="8192" width="9.140625" style="1"/>
    <col min="8193" max="8193" width="1.140625" style="1" customWidth="1"/>
    <col min="8194" max="8194" width="7.5703125" style="1" customWidth="1"/>
    <col min="8195" max="8209" width="7.140625" style="1" customWidth="1"/>
    <col min="8210" max="8211" width="1.42578125" style="1" customWidth="1"/>
    <col min="8212" max="8212" width="6.42578125" style="1" customWidth="1"/>
    <col min="8213" max="8214" width="8.7109375" style="1" bestFit="1" customWidth="1"/>
    <col min="8215" max="8448" width="9.140625" style="1"/>
    <col min="8449" max="8449" width="1.140625" style="1" customWidth="1"/>
    <col min="8450" max="8450" width="7.5703125" style="1" customWidth="1"/>
    <col min="8451" max="8465" width="7.140625" style="1" customWidth="1"/>
    <col min="8466" max="8467" width="1.42578125" style="1" customWidth="1"/>
    <col min="8468" max="8468" width="6.42578125" style="1" customWidth="1"/>
    <col min="8469" max="8470" width="8.7109375" style="1" bestFit="1" customWidth="1"/>
    <col min="8471" max="8704" width="9.140625" style="1"/>
    <col min="8705" max="8705" width="1.140625" style="1" customWidth="1"/>
    <col min="8706" max="8706" width="7.5703125" style="1" customWidth="1"/>
    <col min="8707" max="8721" width="7.140625" style="1" customWidth="1"/>
    <col min="8722" max="8723" width="1.42578125" style="1" customWidth="1"/>
    <col min="8724" max="8724" width="6.42578125" style="1" customWidth="1"/>
    <col min="8725" max="8726" width="8.7109375" style="1" bestFit="1" customWidth="1"/>
    <col min="8727" max="8960" width="9.140625" style="1"/>
    <col min="8961" max="8961" width="1.140625" style="1" customWidth="1"/>
    <col min="8962" max="8962" width="7.5703125" style="1" customWidth="1"/>
    <col min="8963" max="8977" width="7.140625" style="1" customWidth="1"/>
    <col min="8978" max="8979" width="1.42578125" style="1" customWidth="1"/>
    <col min="8980" max="8980" width="6.42578125" style="1" customWidth="1"/>
    <col min="8981" max="8982" width="8.7109375" style="1" bestFit="1" customWidth="1"/>
    <col min="8983" max="9216" width="9.140625" style="1"/>
    <col min="9217" max="9217" width="1.140625" style="1" customWidth="1"/>
    <col min="9218" max="9218" width="7.5703125" style="1" customWidth="1"/>
    <col min="9219" max="9233" width="7.140625" style="1" customWidth="1"/>
    <col min="9234" max="9235" width="1.42578125" style="1" customWidth="1"/>
    <col min="9236" max="9236" width="6.42578125" style="1" customWidth="1"/>
    <col min="9237" max="9238" width="8.7109375" style="1" bestFit="1" customWidth="1"/>
    <col min="9239" max="9472" width="9.140625" style="1"/>
    <col min="9473" max="9473" width="1.140625" style="1" customWidth="1"/>
    <col min="9474" max="9474" width="7.5703125" style="1" customWidth="1"/>
    <col min="9475" max="9489" width="7.140625" style="1" customWidth="1"/>
    <col min="9490" max="9491" width="1.42578125" style="1" customWidth="1"/>
    <col min="9492" max="9492" width="6.42578125" style="1" customWidth="1"/>
    <col min="9493" max="9494" width="8.7109375" style="1" bestFit="1" customWidth="1"/>
    <col min="9495" max="9728" width="9.140625" style="1"/>
    <col min="9729" max="9729" width="1.140625" style="1" customWidth="1"/>
    <col min="9730" max="9730" width="7.5703125" style="1" customWidth="1"/>
    <col min="9731" max="9745" width="7.140625" style="1" customWidth="1"/>
    <col min="9746" max="9747" width="1.42578125" style="1" customWidth="1"/>
    <col min="9748" max="9748" width="6.42578125" style="1" customWidth="1"/>
    <col min="9749" max="9750" width="8.7109375" style="1" bestFit="1" customWidth="1"/>
    <col min="9751" max="9984" width="9.140625" style="1"/>
    <col min="9985" max="9985" width="1.140625" style="1" customWidth="1"/>
    <col min="9986" max="9986" width="7.5703125" style="1" customWidth="1"/>
    <col min="9987" max="10001" width="7.140625" style="1" customWidth="1"/>
    <col min="10002" max="10003" width="1.42578125" style="1" customWidth="1"/>
    <col min="10004" max="10004" width="6.42578125" style="1" customWidth="1"/>
    <col min="10005" max="10006" width="8.7109375" style="1" bestFit="1" customWidth="1"/>
    <col min="10007" max="10240" width="9.140625" style="1"/>
    <col min="10241" max="10241" width="1.140625" style="1" customWidth="1"/>
    <col min="10242" max="10242" width="7.5703125" style="1" customWidth="1"/>
    <col min="10243" max="10257" width="7.140625" style="1" customWidth="1"/>
    <col min="10258" max="10259" width="1.42578125" style="1" customWidth="1"/>
    <col min="10260" max="10260" width="6.42578125" style="1" customWidth="1"/>
    <col min="10261" max="10262" width="8.7109375" style="1" bestFit="1" customWidth="1"/>
    <col min="10263" max="10496" width="9.140625" style="1"/>
    <col min="10497" max="10497" width="1.140625" style="1" customWidth="1"/>
    <col min="10498" max="10498" width="7.5703125" style="1" customWidth="1"/>
    <col min="10499" max="10513" width="7.140625" style="1" customWidth="1"/>
    <col min="10514" max="10515" width="1.42578125" style="1" customWidth="1"/>
    <col min="10516" max="10516" width="6.42578125" style="1" customWidth="1"/>
    <col min="10517" max="10518" width="8.7109375" style="1" bestFit="1" customWidth="1"/>
    <col min="10519" max="10752" width="9.140625" style="1"/>
    <col min="10753" max="10753" width="1.140625" style="1" customWidth="1"/>
    <col min="10754" max="10754" width="7.5703125" style="1" customWidth="1"/>
    <col min="10755" max="10769" width="7.140625" style="1" customWidth="1"/>
    <col min="10770" max="10771" width="1.42578125" style="1" customWidth="1"/>
    <col min="10772" max="10772" width="6.42578125" style="1" customWidth="1"/>
    <col min="10773" max="10774" width="8.7109375" style="1" bestFit="1" customWidth="1"/>
    <col min="10775" max="11008" width="9.140625" style="1"/>
    <col min="11009" max="11009" width="1.140625" style="1" customWidth="1"/>
    <col min="11010" max="11010" width="7.5703125" style="1" customWidth="1"/>
    <col min="11011" max="11025" width="7.140625" style="1" customWidth="1"/>
    <col min="11026" max="11027" width="1.42578125" style="1" customWidth="1"/>
    <col min="11028" max="11028" width="6.42578125" style="1" customWidth="1"/>
    <col min="11029" max="11030" width="8.7109375" style="1" bestFit="1" customWidth="1"/>
    <col min="11031" max="11264" width="9.140625" style="1"/>
    <col min="11265" max="11265" width="1.140625" style="1" customWidth="1"/>
    <col min="11266" max="11266" width="7.5703125" style="1" customWidth="1"/>
    <col min="11267" max="11281" width="7.140625" style="1" customWidth="1"/>
    <col min="11282" max="11283" width="1.42578125" style="1" customWidth="1"/>
    <col min="11284" max="11284" width="6.42578125" style="1" customWidth="1"/>
    <col min="11285" max="11286" width="8.7109375" style="1" bestFit="1" customWidth="1"/>
    <col min="11287" max="11520" width="9.140625" style="1"/>
    <col min="11521" max="11521" width="1.140625" style="1" customWidth="1"/>
    <col min="11522" max="11522" width="7.5703125" style="1" customWidth="1"/>
    <col min="11523" max="11537" width="7.140625" style="1" customWidth="1"/>
    <col min="11538" max="11539" width="1.42578125" style="1" customWidth="1"/>
    <col min="11540" max="11540" width="6.42578125" style="1" customWidth="1"/>
    <col min="11541" max="11542" width="8.7109375" style="1" bestFit="1" customWidth="1"/>
    <col min="11543" max="11776" width="9.140625" style="1"/>
    <col min="11777" max="11777" width="1.140625" style="1" customWidth="1"/>
    <col min="11778" max="11778" width="7.5703125" style="1" customWidth="1"/>
    <col min="11779" max="11793" width="7.140625" style="1" customWidth="1"/>
    <col min="11794" max="11795" width="1.42578125" style="1" customWidth="1"/>
    <col min="11796" max="11796" width="6.42578125" style="1" customWidth="1"/>
    <col min="11797" max="11798" width="8.7109375" style="1" bestFit="1" customWidth="1"/>
    <col min="11799" max="12032" width="9.140625" style="1"/>
    <col min="12033" max="12033" width="1.140625" style="1" customWidth="1"/>
    <col min="12034" max="12034" width="7.5703125" style="1" customWidth="1"/>
    <col min="12035" max="12049" width="7.140625" style="1" customWidth="1"/>
    <col min="12050" max="12051" width="1.42578125" style="1" customWidth="1"/>
    <col min="12052" max="12052" width="6.42578125" style="1" customWidth="1"/>
    <col min="12053" max="12054" width="8.7109375" style="1" bestFit="1" customWidth="1"/>
    <col min="12055" max="12288" width="9.140625" style="1"/>
    <col min="12289" max="12289" width="1.140625" style="1" customWidth="1"/>
    <col min="12290" max="12290" width="7.5703125" style="1" customWidth="1"/>
    <col min="12291" max="12305" width="7.140625" style="1" customWidth="1"/>
    <col min="12306" max="12307" width="1.42578125" style="1" customWidth="1"/>
    <col min="12308" max="12308" width="6.42578125" style="1" customWidth="1"/>
    <col min="12309" max="12310" width="8.7109375" style="1" bestFit="1" customWidth="1"/>
    <col min="12311" max="12544" width="9.140625" style="1"/>
    <col min="12545" max="12545" width="1.140625" style="1" customWidth="1"/>
    <col min="12546" max="12546" width="7.5703125" style="1" customWidth="1"/>
    <col min="12547" max="12561" width="7.140625" style="1" customWidth="1"/>
    <col min="12562" max="12563" width="1.42578125" style="1" customWidth="1"/>
    <col min="12564" max="12564" width="6.42578125" style="1" customWidth="1"/>
    <col min="12565" max="12566" width="8.7109375" style="1" bestFit="1" customWidth="1"/>
    <col min="12567" max="12800" width="9.140625" style="1"/>
    <col min="12801" max="12801" width="1.140625" style="1" customWidth="1"/>
    <col min="12802" max="12802" width="7.5703125" style="1" customWidth="1"/>
    <col min="12803" max="12817" width="7.140625" style="1" customWidth="1"/>
    <col min="12818" max="12819" width="1.42578125" style="1" customWidth="1"/>
    <col min="12820" max="12820" width="6.42578125" style="1" customWidth="1"/>
    <col min="12821" max="12822" width="8.7109375" style="1" bestFit="1" customWidth="1"/>
    <col min="12823" max="13056" width="9.140625" style="1"/>
    <col min="13057" max="13057" width="1.140625" style="1" customWidth="1"/>
    <col min="13058" max="13058" width="7.5703125" style="1" customWidth="1"/>
    <col min="13059" max="13073" width="7.140625" style="1" customWidth="1"/>
    <col min="13074" max="13075" width="1.42578125" style="1" customWidth="1"/>
    <col min="13076" max="13076" width="6.42578125" style="1" customWidth="1"/>
    <col min="13077" max="13078" width="8.7109375" style="1" bestFit="1" customWidth="1"/>
    <col min="13079" max="13312" width="9.140625" style="1"/>
    <col min="13313" max="13313" width="1.140625" style="1" customWidth="1"/>
    <col min="13314" max="13314" width="7.5703125" style="1" customWidth="1"/>
    <col min="13315" max="13329" width="7.140625" style="1" customWidth="1"/>
    <col min="13330" max="13331" width="1.42578125" style="1" customWidth="1"/>
    <col min="13332" max="13332" width="6.42578125" style="1" customWidth="1"/>
    <col min="13333" max="13334" width="8.7109375" style="1" bestFit="1" customWidth="1"/>
    <col min="13335" max="13568" width="9.140625" style="1"/>
    <col min="13569" max="13569" width="1.140625" style="1" customWidth="1"/>
    <col min="13570" max="13570" width="7.5703125" style="1" customWidth="1"/>
    <col min="13571" max="13585" width="7.140625" style="1" customWidth="1"/>
    <col min="13586" max="13587" width="1.42578125" style="1" customWidth="1"/>
    <col min="13588" max="13588" width="6.42578125" style="1" customWidth="1"/>
    <col min="13589" max="13590" width="8.7109375" style="1" bestFit="1" customWidth="1"/>
    <col min="13591" max="13824" width="9.140625" style="1"/>
    <col min="13825" max="13825" width="1.140625" style="1" customWidth="1"/>
    <col min="13826" max="13826" width="7.5703125" style="1" customWidth="1"/>
    <col min="13827" max="13841" width="7.140625" style="1" customWidth="1"/>
    <col min="13842" max="13843" width="1.42578125" style="1" customWidth="1"/>
    <col min="13844" max="13844" width="6.42578125" style="1" customWidth="1"/>
    <col min="13845" max="13846" width="8.7109375" style="1" bestFit="1" customWidth="1"/>
    <col min="13847" max="14080" width="9.140625" style="1"/>
    <col min="14081" max="14081" width="1.140625" style="1" customWidth="1"/>
    <col min="14082" max="14082" width="7.5703125" style="1" customWidth="1"/>
    <col min="14083" max="14097" width="7.140625" style="1" customWidth="1"/>
    <col min="14098" max="14099" width="1.42578125" style="1" customWidth="1"/>
    <col min="14100" max="14100" width="6.42578125" style="1" customWidth="1"/>
    <col min="14101" max="14102" width="8.7109375" style="1" bestFit="1" customWidth="1"/>
    <col min="14103" max="14336" width="9.140625" style="1"/>
    <col min="14337" max="14337" width="1.140625" style="1" customWidth="1"/>
    <col min="14338" max="14338" width="7.5703125" style="1" customWidth="1"/>
    <col min="14339" max="14353" width="7.140625" style="1" customWidth="1"/>
    <col min="14354" max="14355" width="1.42578125" style="1" customWidth="1"/>
    <col min="14356" max="14356" width="6.42578125" style="1" customWidth="1"/>
    <col min="14357" max="14358" width="8.7109375" style="1" bestFit="1" customWidth="1"/>
    <col min="14359" max="14592" width="9.140625" style="1"/>
    <col min="14593" max="14593" width="1.140625" style="1" customWidth="1"/>
    <col min="14594" max="14594" width="7.5703125" style="1" customWidth="1"/>
    <col min="14595" max="14609" width="7.140625" style="1" customWidth="1"/>
    <col min="14610" max="14611" width="1.42578125" style="1" customWidth="1"/>
    <col min="14612" max="14612" width="6.42578125" style="1" customWidth="1"/>
    <col min="14613" max="14614" width="8.7109375" style="1" bestFit="1" customWidth="1"/>
    <col min="14615" max="14848" width="9.140625" style="1"/>
    <col min="14849" max="14849" width="1.140625" style="1" customWidth="1"/>
    <col min="14850" max="14850" width="7.5703125" style="1" customWidth="1"/>
    <col min="14851" max="14865" width="7.140625" style="1" customWidth="1"/>
    <col min="14866" max="14867" width="1.42578125" style="1" customWidth="1"/>
    <col min="14868" max="14868" width="6.42578125" style="1" customWidth="1"/>
    <col min="14869" max="14870" width="8.7109375" style="1" bestFit="1" customWidth="1"/>
    <col min="14871" max="15104" width="9.140625" style="1"/>
    <col min="15105" max="15105" width="1.140625" style="1" customWidth="1"/>
    <col min="15106" max="15106" width="7.5703125" style="1" customWidth="1"/>
    <col min="15107" max="15121" width="7.140625" style="1" customWidth="1"/>
    <col min="15122" max="15123" width="1.42578125" style="1" customWidth="1"/>
    <col min="15124" max="15124" width="6.42578125" style="1" customWidth="1"/>
    <col min="15125" max="15126" width="8.7109375" style="1" bestFit="1" customWidth="1"/>
    <col min="15127" max="15360" width="9.140625" style="1"/>
    <col min="15361" max="15361" width="1.140625" style="1" customWidth="1"/>
    <col min="15362" max="15362" width="7.5703125" style="1" customWidth="1"/>
    <col min="15363" max="15377" width="7.140625" style="1" customWidth="1"/>
    <col min="15378" max="15379" width="1.42578125" style="1" customWidth="1"/>
    <col min="15380" max="15380" width="6.42578125" style="1" customWidth="1"/>
    <col min="15381" max="15382" width="8.7109375" style="1" bestFit="1" customWidth="1"/>
    <col min="15383" max="15616" width="9.140625" style="1"/>
    <col min="15617" max="15617" width="1.140625" style="1" customWidth="1"/>
    <col min="15618" max="15618" width="7.5703125" style="1" customWidth="1"/>
    <col min="15619" max="15633" width="7.140625" style="1" customWidth="1"/>
    <col min="15634" max="15635" width="1.42578125" style="1" customWidth="1"/>
    <col min="15636" max="15636" width="6.42578125" style="1" customWidth="1"/>
    <col min="15637" max="15638" width="8.7109375" style="1" bestFit="1" customWidth="1"/>
    <col min="15639" max="15872" width="9.140625" style="1"/>
    <col min="15873" max="15873" width="1.140625" style="1" customWidth="1"/>
    <col min="15874" max="15874" width="7.5703125" style="1" customWidth="1"/>
    <col min="15875" max="15889" width="7.140625" style="1" customWidth="1"/>
    <col min="15890" max="15891" width="1.42578125" style="1" customWidth="1"/>
    <col min="15892" max="15892" width="6.42578125" style="1" customWidth="1"/>
    <col min="15893" max="15894" width="8.7109375" style="1" bestFit="1" customWidth="1"/>
    <col min="15895" max="16128" width="9.140625" style="1"/>
    <col min="16129" max="16129" width="1.140625" style="1" customWidth="1"/>
    <col min="16130" max="16130" width="7.5703125" style="1" customWidth="1"/>
    <col min="16131" max="16145" width="7.140625" style="1" customWidth="1"/>
    <col min="16146" max="16147" width="1.42578125" style="1" customWidth="1"/>
    <col min="16148" max="16148" width="6.42578125" style="1" customWidth="1"/>
    <col min="16149" max="16150" width="8.7109375" style="1" bestFit="1" customWidth="1"/>
    <col min="16151" max="16384" width="9.140625" style="1"/>
  </cols>
  <sheetData>
    <row r="1" spans="1:30" ht="18" customHeight="1">
      <c r="B1" s="2"/>
      <c r="C1" s="2"/>
      <c r="D1" s="2"/>
      <c r="E1" s="2"/>
      <c r="F1" s="2"/>
      <c r="G1" s="2"/>
      <c r="H1" s="3"/>
    </row>
    <row r="2" spans="1:30" ht="33" customHeight="1">
      <c r="B2" s="330" t="s">
        <v>47</v>
      </c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  <c r="R2" s="330"/>
      <c r="S2" s="330"/>
      <c r="T2" s="330"/>
    </row>
    <row r="3" spans="1:30" ht="18" customHeight="1">
      <c r="B3" s="331"/>
      <c r="C3" s="331"/>
      <c r="D3" s="331"/>
      <c r="E3" s="331"/>
      <c r="F3" s="331"/>
      <c r="G3" s="331"/>
      <c r="H3" s="3"/>
      <c r="I3" s="3"/>
      <c r="J3" s="3"/>
      <c r="K3" s="3"/>
      <c r="L3" s="3"/>
      <c r="M3" s="3"/>
      <c r="T3" s="3"/>
    </row>
    <row r="4" spans="1:30" ht="18" customHeight="1">
      <c r="B4" s="332" t="s">
        <v>0</v>
      </c>
      <c r="C4" s="333"/>
      <c r="D4" s="334" t="s">
        <v>2</v>
      </c>
      <c r="E4" s="335"/>
      <c r="F4" s="334" t="s">
        <v>48</v>
      </c>
      <c r="G4" s="335"/>
      <c r="H4" s="334" t="s">
        <v>49</v>
      </c>
      <c r="I4" s="335"/>
      <c r="J4" s="334" t="s">
        <v>50</v>
      </c>
      <c r="K4" s="335"/>
      <c r="L4" s="336" t="s">
        <v>1</v>
      </c>
      <c r="M4" s="337"/>
      <c r="N4" s="334" t="s">
        <v>51</v>
      </c>
      <c r="O4" s="335"/>
      <c r="P4" s="338" t="s">
        <v>3</v>
      </c>
      <c r="Q4" s="338" t="s">
        <v>4</v>
      </c>
      <c r="R4" s="338" t="s">
        <v>62</v>
      </c>
      <c r="S4" s="338" t="s">
        <v>63</v>
      </c>
      <c r="T4" s="142" t="s">
        <v>64</v>
      </c>
      <c r="AB4" s="6"/>
      <c r="AC4" s="6"/>
      <c r="AD4" s="6"/>
    </row>
    <row r="5" spans="1:30" ht="18" customHeight="1">
      <c r="B5" s="342" t="s">
        <v>65</v>
      </c>
      <c r="C5" s="343"/>
      <c r="D5" s="342" t="s">
        <v>65</v>
      </c>
      <c r="E5" s="343"/>
      <c r="F5" s="342" t="s">
        <v>65</v>
      </c>
      <c r="G5" s="343"/>
      <c r="H5" s="342" t="s">
        <v>65</v>
      </c>
      <c r="I5" s="343"/>
      <c r="J5" s="342" t="s">
        <v>65</v>
      </c>
      <c r="K5" s="343"/>
      <c r="L5" s="342" t="s">
        <v>65</v>
      </c>
      <c r="M5" s="343"/>
      <c r="N5" s="342" t="s">
        <v>65</v>
      </c>
      <c r="O5" s="343"/>
      <c r="P5" s="339"/>
      <c r="Q5" s="339"/>
      <c r="R5" s="339"/>
      <c r="S5" s="339"/>
      <c r="T5" s="143" t="s">
        <v>66</v>
      </c>
      <c r="AB5" s="6"/>
      <c r="AC5" s="6"/>
      <c r="AD5" s="6"/>
    </row>
    <row r="6" spans="1:30" ht="18" customHeight="1">
      <c r="B6" s="344" t="s">
        <v>5</v>
      </c>
      <c r="C6" s="345"/>
      <c r="D6" s="7" t="s">
        <v>5</v>
      </c>
      <c r="E6" s="8" t="s">
        <v>4</v>
      </c>
      <c r="F6" s="7" t="s">
        <v>5</v>
      </c>
      <c r="G6" s="8" t="s">
        <v>4</v>
      </c>
      <c r="H6" s="7" t="s">
        <v>5</v>
      </c>
      <c r="I6" s="8" t="s">
        <v>4</v>
      </c>
      <c r="J6" s="7" t="s">
        <v>5</v>
      </c>
      <c r="K6" s="8" t="s">
        <v>4</v>
      </c>
      <c r="L6" s="7" t="s">
        <v>5</v>
      </c>
      <c r="M6" s="8" t="s">
        <v>4</v>
      </c>
      <c r="N6" s="7" t="s">
        <v>5</v>
      </c>
      <c r="O6" s="8" t="s">
        <v>4</v>
      </c>
      <c r="P6" s="7" t="s">
        <v>5</v>
      </c>
      <c r="Q6" s="7" t="s">
        <v>5</v>
      </c>
      <c r="R6" s="7" t="s">
        <v>5</v>
      </c>
      <c r="S6" s="9" t="s">
        <v>5</v>
      </c>
      <c r="T6" s="144" t="s">
        <v>5</v>
      </c>
      <c r="U6" s="145"/>
      <c r="AB6" s="6"/>
      <c r="AC6" s="6"/>
      <c r="AD6" s="6"/>
    </row>
    <row r="7" spans="1:30" ht="18" customHeight="1">
      <c r="A7" s="6"/>
      <c r="B7" s="340">
        <f>'Data Record'!A21</f>
        <v>25</v>
      </c>
      <c r="C7" s="341"/>
      <c r="D7" s="146">
        <f>'Data Record'!AA21</f>
        <v>0</v>
      </c>
      <c r="E7" s="147">
        <f t="shared" ref="E7:E17" si="0">D7/1</f>
        <v>0</v>
      </c>
      <c r="F7" s="148">
        <f>'Uncert of STD'!F14</f>
        <v>2.7E-4</v>
      </c>
      <c r="G7" s="149">
        <f t="shared" ref="G7:G17" si="1">F7/2</f>
        <v>1.35E-4</v>
      </c>
      <c r="H7" s="12">
        <v>0</v>
      </c>
      <c r="I7" s="149">
        <f>H7/2</f>
        <v>0</v>
      </c>
      <c r="J7" s="147">
        <f>K19</f>
        <v>1.8142863118486207E-9</v>
      </c>
      <c r="K7" s="147">
        <f t="shared" ref="K7:K17" si="2">J7/SQRT(3)</f>
        <v>1.0474786905328546E-9</v>
      </c>
      <c r="L7" s="11">
        <f t="shared" ref="L7:L17" si="3">((B7)*(11.5*10^-6)*1)</f>
        <v>2.875E-4</v>
      </c>
      <c r="M7" s="11">
        <f t="shared" ref="M7:M17" si="4">L7/SQRT(3)</f>
        <v>1.6598820239201742E-4</v>
      </c>
      <c r="N7" s="12">
        <f>0.0001/2</f>
        <v>5.0000000000000002E-5</v>
      </c>
      <c r="O7" s="13">
        <f t="shared" ref="O7:O17" si="5">(N7/SQRT(3))</f>
        <v>2.8867513459481293E-5</v>
      </c>
      <c r="P7" s="11">
        <f>SQRT(E7^2+G7^2+I7^2+K7^2+M7^2+O7^2)</f>
        <v>2.158944572418752E-4</v>
      </c>
      <c r="Q7" s="14">
        <f>E7/1</f>
        <v>0</v>
      </c>
      <c r="R7" s="15" t="str">
        <f>IF(Q7=0,"∞",(P7^4/(Q7^4/3)))</f>
        <v>∞</v>
      </c>
      <c r="S7" s="10">
        <f>IF(R7="∞",2,_xlfn.T.INV.2T(0.0455,R7))</f>
        <v>2</v>
      </c>
      <c r="T7" s="150">
        <f>P7*S7*1000</f>
        <v>0.4317889144837504</v>
      </c>
      <c r="U7" s="145"/>
      <c r="AB7" s="6"/>
      <c r="AC7" s="6"/>
      <c r="AD7" s="6"/>
    </row>
    <row r="8" spans="1:30" ht="18" customHeight="1">
      <c r="A8" s="6"/>
      <c r="B8" s="340">
        <f>'Data Record'!A26</f>
        <v>50</v>
      </c>
      <c r="C8" s="341"/>
      <c r="D8" s="146">
        <f>'Data Record'!AA26</f>
        <v>0</v>
      </c>
      <c r="E8" s="147">
        <f t="shared" si="0"/>
        <v>0</v>
      </c>
      <c r="F8" s="148">
        <f>'Uncert of STD'!F16</f>
        <v>2.7E-4</v>
      </c>
      <c r="G8" s="149">
        <f t="shared" si="1"/>
        <v>1.35E-4</v>
      </c>
      <c r="H8" s="12">
        <v>0</v>
      </c>
      <c r="I8" s="149">
        <f t="shared" ref="I8:I17" si="6">H8/2</f>
        <v>0</v>
      </c>
      <c r="J8" s="147">
        <f>J7</f>
        <v>1.8142863118486207E-9</v>
      </c>
      <c r="K8" s="147">
        <f t="shared" si="2"/>
        <v>1.0474786905328546E-9</v>
      </c>
      <c r="L8" s="11">
        <f t="shared" si="3"/>
        <v>5.7499999999999999E-4</v>
      </c>
      <c r="M8" s="11">
        <f t="shared" si="4"/>
        <v>3.3197640478403484E-4</v>
      </c>
      <c r="N8" s="12">
        <f>N7</f>
        <v>5.0000000000000002E-5</v>
      </c>
      <c r="O8" s="13">
        <f t="shared" si="5"/>
        <v>2.8867513459481293E-5</v>
      </c>
      <c r="P8" s="11">
        <f t="shared" ref="P8:P17" si="7">SQRT(E8^2+G8^2+I8^2+K8^2+M8^2+O8^2)</f>
        <v>3.5953673896802797E-4</v>
      </c>
      <c r="Q8" s="14">
        <f t="shared" ref="Q8:Q17" si="8">E8/1</f>
        <v>0</v>
      </c>
      <c r="R8" s="15" t="str">
        <f t="shared" ref="R8:R16" si="9">IF(Q8=0,"∞",(P8^4/(Q8^4/3)))</f>
        <v>∞</v>
      </c>
      <c r="S8" s="10">
        <f t="shared" ref="S8:S16" si="10">IF(R8="∞",2,_xlfn.T.INV.2T(0.0455,R8))</f>
        <v>2</v>
      </c>
      <c r="T8" s="150">
        <f t="shared" ref="T8:T17" si="11">P8*S8*1000</f>
        <v>0.71907347793605592</v>
      </c>
      <c r="U8" s="145"/>
      <c r="AB8" s="6"/>
      <c r="AC8" s="6"/>
      <c r="AD8" s="6"/>
    </row>
    <row r="9" spans="1:30" s="6" customFormat="1" ht="18" customHeight="1">
      <c r="B9" s="340">
        <f>'Data Record'!A31</f>
        <v>75</v>
      </c>
      <c r="C9" s="341"/>
      <c r="D9" s="146">
        <f>'Data Record'!AA31</f>
        <v>0</v>
      </c>
      <c r="E9" s="147">
        <f t="shared" si="0"/>
        <v>0</v>
      </c>
      <c r="F9" s="148">
        <f>'Uncert of STD'!F19</f>
        <v>3.8999999999999999E-4</v>
      </c>
      <c r="G9" s="149">
        <f t="shared" si="1"/>
        <v>1.95E-4</v>
      </c>
      <c r="H9" s="12">
        <v>0</v>
      </c>
      <c r="I9" s="149">
        <f t="shared" si="6"/>
        <v>0</v>
      </c>
      <c r="J9" s="147">
        <f t="shared" ref="J9:J17" si="12">J8</f>
        <v>1.8142863118486207E-9</v>
      </c>
      <c r="K9" s="147">
        <f t="shared" si="2"/>
        <v>1.0474786905328546E-9</v>
      </c>
      <c r="L9" s="11">
        <f t="shared" si="3"/>
        <v>8.6249999999999999E-4</v>
      </c>
      <c r="M9" s="11">
        <f t="shared" si="4"/>
        <v>4.9796460717605221E-4</v>
      </c>
      <c r="N9" s="12">
        <f t="shared" ref="N9:N12" si="13">N8</f>
        <v>5.0000000000000002E-5</v>
      </c>
      <c r="O9" s="13">
        <f t="shared" si="5"/>
        <v>2.8867513459481293E-5</v>
      </c>
      <c r="P9" s="11">
        <f t="shared" si="7"/>
        <v>5.355623991043719E-4</v>
      </c>
      <c r="Q9" s="14">
        <f t="shared" si="8"/>
        <v>0</v>
      </c>
      <c r="R9" s="15" t="str">
        <f t="shared" si="9"/>
        <v>∞</v>
      </c>
      <c r="S9" s="10">
        <f t="shared" si="10"/>
        <v>2</v>
      </c>
      <c r="T9" s="150">
        <f t="shared" si="11"/>
        <v>1.0711247982087437</v>
      </c>
      <c r="U9" s="151"/>
    </row>
    <row r="10" spans="1:30" s="6" customFormat="1" ht="18" customHeight="1">
      <c r="B10" s="340">
        <f>'Data Record'!A36</f>
        <v>100</v>
      </c>
      <c r="C10" s="341"/>
      <c r="D10" s="146">
        <f>'Data Record'!AA36</f>
        <v>0</v>
      </c>
      <c r="E10" s="147">
        <f t="shared" si="0"/>
        <v>0</v>
      </c>
      <c r="F10" s="148">
        <f>'Uncert of STD'!F21</f>
        <v>3.8999999999999999E-4</v>
      </c>
      <c r="G10" s="149">
        <f t="shared" si="1"/>
        <v>1.95E-4</v>
      </c>
      <c r="H10" s="12">
        <v>0</v>
      </c>
      <c r="I10" s="149">
        <f t="shared" si="6"/>
        <v>0</v>
      </c>
      <c r="J10" s="147">
        <f t="shared" si="12"/>
        <v>1.8142863118486207E-9</v>
      </c>
      <c r="K10" s="147">
        <f t="shared" si="2"/>
        <v>1.0474786905328546E-9</v>
      </c>
      <c r="L10" s="11">
        <f t="shared" si="3"/>
        <v>1.15E-3</v>
      </c>
      <c r="M10" s="11">
        <f t="shared" si="4"/>
        <v>6.6395280956806969E-4</v>
      </c>
      <c r="N10" s="12">
        <f t="shared" si="13"/>
        <v>5.0000000000000002E-5</v>
      </c>
      <c r="O10" s="13">
        <f t="shared" si="5"/>
        <v>2.8867513459481293E-5</v>
      </c>
      <c r="P10" s="11">
        <f t="shared" si="7"/>
        <v>6.925977668659956E-4</v>
      </c>
      <c r="Q10" s="14">
        <f t="shared" si="8"/>
        <v>0</v>
      </c>
      <c r="R10" s="15" t="str">
        <f t="shared" si="9"/>
        <v>∞</v>
      </c>
      <c r="S10" s="10">
        <f t="shared" si="10"/>
        <v>2</v>
      </c>
      <c r="T10" s="150">
        <f t="shared" si="11"/>
        <v>1.3851955337319912</v>
      </c>
      <c r="U10" s="151"/>
    </row>
    <row r="11" spans="1:30" s="6" customFormat="1" ht="18" customHeight="1">
      <c r="B11" s="340">
        <f>'Data Record'!A41</f>
        <v>125</v>
      </c>
      <c r="C11" s="341"/>
      <c r="D11" s="146">
        <f>'Data Record'!AA41</f>
        <v>0</v>
      </c>
      <c r="E11" s="147">
        <f t="shared" si="0"/>
        <v>0</v>
      </c>
      <c r="F11" s="148">
        <f>F10</f>
        <v>3.8999999999999999E-4</v>
      </c>
      <c r="G11" s="149">
        <f t="shared" si="1"/>
        <v>1.95E-4</v>
      </c>
      <c r="H11" s="12">
        <f>'Uncert of STD'!L15</f>
        <v>7.0000000000000007E-5</v>
      </c>
      <c r="I11" s="149">
        <f t="shared" si="6"/>
        <v>3.5000000000000004E-5</v>
      </c>
      <c r="J11" s="147">
        <f t="shared" si="12"/>
        <v>1.8142863118486207E-9</v>
      </c>
      <c r="K11" s="147">
        <f t="shared" si="2"/>
        <v>1.0474786905328546E-9</v>
      </c>
      <c r="L11" s="11">
        <f t="shared" si="3"/>
        <v>1.4375E-3</v>
      </c>
      <c r="M11" s="11">
        <f t="shared" si="4"/>
        <v>8.2994101196008706E-4</v>
      </c>
      <c r="N11" s="12">
        <f t="shared" si="13"/>
        <v>5.0000000000000002E-5</v>
      </c>
      <c r="O11" s="13">
        <f t="shared" si="5"/>
        <v>2.8867513459481293E-5</v>
      </c>
      <c r="P11" s="11">
        <f t="shared" si="7"/>
        <v>8.5374786481007606E-4</v>
      </c>
      <c r="Q11" s="14">
        <f t="shared" si="8"/>
        <v>0</v>
      </c>
      <c r="R11" s="15" t="str">
        <f t="shared" si="9"/>
        <v>∞</v>
      </c>
      <c r="S11" s="10">
        <f t="shared" si="10"/>
        <v>2</v>
      </c>
      <c r="T11" s="150">
        <f t="shared" si="11"/>
        <v>1.7074957296201521</v>
      </c>
      <c r="U11" s="151"/>
    </row>
    <row r="12" spans="1:30" s="6" customFormat="1" ht="18" customHeight="1">
      <c r="B12" s="340">
        <f>'Data Record'!A46</f>
        <v>150</v>
      </c>
      <c r="C12" s="341"/>
      <c r="D12" s="146">
        <f>'Data Record'!AA66</f>
        <v>0</v>
      </c>
      <c r="E12" s="147">
        <f t="shared" si="0"/>
        <v>0</v>
      </c>
      <c r="F12" s="148">
        <f t="shared" ref="F12:F16" si="14">F11</f>
        <v>3.8999999999999999E-4</v>
      </c>
      <c r="G12" s="149">
        <f t="shared" si="1"/>
        <v>1.95E-4</v>
      </c>
      <c r="H12" s="12">
        <f>'Uncert of STD'!X50</f>
        <v>8.9999999999999992E-5</v>
      </c>
      <c r="I12" s="149">
        <f t="shared" si="6"/>
        <v>4.4999999999999996E-5</v>
      </c>
      <c r="J12" s="147">
        <f t="shared" si="12"/>
        <v>1.8142863118486207E-9</v>
      </c>
      <c r="K12" s="147">
        <f t="shared" si="2"/>
        <v>1.0474786905328546E-9</v>
      </c>
      <c r="L12" s="11">
        <f t="shared" si="3"/>
        <v>1.725E-3</v>
      </c>
      <c r="M12" s="11">
        <f t="shared" si="4"/>
        <v>9.9592921435210442E-4</v>
      </c>
      <c r="N12" s="12">
        <f t="shared" si="13"/>
        <v>5.0000000000000002E-5</v>
      </c>
      <c r="O12" s="13">
        <f t="shared" si="5"/>
        <v>2.8867513459481293E-5</v>
      </c>
      <c r="P12" s="11">
        <f t="shared" si="7"/>
        <v>1.0162471812184427E-3</v>
      </c>
      <c r="Q12" s="14">
        <f t="shared" si="8"/>
        <v>0</v>
      </c>
      <c r="R12" s="15" t="str">
        <f t="shared" si="9"/>
        <v>∞</v>
      </c>
      <c r="S12" s="10">
        <f t="shared" si="10"/>
        <v>2</v>
      </c>
      <c r="T12" s="150">
        <f t="shared" si="11"/>
        <v>2.0324943624368852</v>
      </c>
      <c r="U12" s="151"/>
      <c r="AB12" s="1"/>
      <c r="AC12" s="1"/>
      <c r="AD12" s="1"/>
    </row>
    <row r="13" spans="1:30" s="6" customFormat="1" ht="18" customHeight="1">
      <c r="B13" s="340">
        <f>'Data Record'!A51</f>
        <v>200</v>
      </c>
      <c r="C13" s="341"/>
      <c r="D13" s="146">
        <f>'Data Record'!AA51</f>
        <v>0</v>
      </c>
      <c r="E13" s="147">
        <f t="shared" si="0"/>
        <v>0</v>
      </c>
      <c r="F13" s="148">
        <f t="shared" si="14"/>
        <v>3.8999999999999999E-4</v>
      </c>
      <c r="G13" s="149">
        <f t="shared" si="1"/>
        <v>1.95E-4</v>
      </c>
      <c r="H13" s="12">
        <f>'Uncert of STD'!X52</f>
        <v>1.1999999999999999E-4</v>
      </c>
      <c r="I13" s="149">
        <f t="shared" si="6"/>
        <v>5.9999999999999995E-5</v>
      </c>
      <c r="J13" s="147">
        <f t="shared" si="12"/>
        <v>1.8142863118486207E-9</v>
      </c>
      <c r="K13" s="147">
        <f t="shared" si="2"/>
        <v>1.0474786905328546E-9</v>
      </c>
      <c r="L13" s="11">
        <f t="shared" si="3"/>
        <v>2.3E-3</v>
      </c>
      <c r="M13" s="11">
        <f t="shared" si="4"/>
        <v>1.3279056191361394E-3</v>
      </c>
      <c r="N13" s="12">
        <f t="shared" ref="N13:N17" si="15">0.00001/2</f>
        <v>5.0000000000000004E-6</v>
      </c>
      <c r="O13" s="13">
        <f t="shared" si="5"/>
        <v>2.8867513459481293E-6</v>
      </c>
      <c r="P13" s="11">
        <f t="shared" si="7"/>
        <v>1.343490478815449E-3</v>
      </c>
      <c r="Q13" s="14">
        <f t="shared" si="8"/>
        <v>0</v>
      </c>
      <c r="R13" s="15" t="str">
        <f t="shared" si="9"/>
        <v>∞</v>
      </c>
      <c r="S13" s="10">
        <f t="shared" si="10"/>
        <v>2</v>
      </c>
      <c r="T13" s="150">
        <f t="shared" si="11"/>
        <v>2.6869809576308978</v>
      </c>
      <c r="U13" s="151"/>
      <c r="AB13" s="1"/>
      <c r="AC13" s="1"/>
      <c r="AD13" s="1"/>
    </row>
    <row r="14" spans="1:30" s="6" customFormat="1" ht="18" customHeight="1">
      <c r="B14" s="340">
        <f>'Data Record'!A56</f>
        <v>300</v>
      </c>
      <c r="C14" s="341"/>
      <c r="D14" s="146">
        <f>'Data Record'!AA56</f>
        <v>0</v>
      </c>
      <c r="E14" s="147">
        <f t="shared" si="0"/>
        <v>0</v>
      </c>
      <c r="F14" s="148">
        <f t="shared" si="14"/>
        <v>3.8999999999999999E-4</v>
      </c>
      <c r="G14" s="149">
        <f t="shared" si="1"/>
        <v>1.95E-4</v>
      </c>
      <c r="H14" s="12">
        <f>'Uncert of STD'!AJ9</f>
        <v>5.5000000000000003E-4</v>
      </c>
      <c r="I14" s="149">
        <f t="shared" si="6"/>
        <v>2.7500000000000002E-4</v>
      </c>
      <c r="J14" s="147">
        <f t="shared" si="12"/>
        <v>1.8142863118486207E-9</v>
      </c>
      <c r="K14" s="147">
        <f t="shared" si="2"/>
        <v>1.0474786905328546E-9</v>
      </c>
      <c r="L14" s="11">
        <f t="shared" si="3"/>
        <v>3.4499999999999999E-3</v>
      </c>
      <c r="M14" s="11">
        <f t="shared" si="4"/>
        <v>1.9918584287042088E-3</v>
      </c>
      <c r="N14" s="12">
        <f t="shared" si="15"/>
        <v>5.0000000000000004E-6</v>
      </c>
      <c r="O14" s="13">
        <f t="shared" si="5"/>
        <v>2.8867513459481293E-6</v>
      </c>
      <c r="P14" s="11">
        <f t="shared" si="7"/>
        <v>2.0201876975505097E-3</v>
      </c>
      <c r="Q14" s="14">
        <f t="shared" si="8"/>
        <v>0</v>
      </c>
      <c r="R14" s="15" t="str">
        <f t="shared" si="9"/>
        <v>∞</v>
      </c>
      <c r="S14" s="10">
        <f t="shared" si="10"/>
        <v>2</v>
      </c>
      <c r="T14" s="150">
        <f t="shared" si="11"/>
        <v>4.0403753951010195</v>
      </c>
      <c r="U14" s="151"/>
      <c r="AB14" s="1"/>
      <c r="AC14" s="1"/>
      <c r="AD14" s="1"/>
    </row>
    <row r="15" spans="1:30" s="6" customFormat="1" ht="18" customHeight="1">
      <c r="B15" s="340">
        <f>'Data Record'!A61</f>
        <v>400</v>
      </c>
      <c r="C15" s="341"/>
      <c r="D15" s="146">
        <f>'Data Record'!AA61</f>
        <v>0</v>
      </c>
      <c r="E15" s="147">
        <f t="shared" si="0"/>
        <v>0</v>
      </c>
      <c r="F15" s="148">
        <f t="shared" si="14"/>
        <v>3.8999999999999999E-4</v>
      </c>
      <c r="G15" s="149">
        <f t="shared" si="1"/>
        <v>1.95E-4</v>
      </c>
      <c r="H15" s="12">
        <f>'Uncert of STD'!AJ11</f>
        <v>7.0999999999999991E-4</v>
      </c>
      <c r="I15" s="149">
        <f t="shared" si="6"/>
        <v>3.5499999999999996E-4</v>
      </c>
      <c r="J15" s="147">
        <f t="shared" si="12"/>
        <v>1.8142863118486207E-9</v>
      </c>
      <c r="K15" s="147">
        <f t="shared" si="2"/>
        <v>1.0474786905328546E-9</v>
      </c>
      <c r="L15" s="11">
        <f t="shared" si="3"/>
        <v>4.5999999999999999E-3</v>
      </c>
      <c r="M15" s="11">
        <f t="shared" si="4"/>
        <v>2.6558112382722788E-3</v>
      </c>
      <c r="N15" s="12">
        <f t="shared" si="15"/>
        <v>5.0000000000000004E-6</v>
      </c>
      <c r="O15" s="13">
        <f t="shared" si="5"/>
        <v>2.8867513459481293E-6</v>
      </c>
      <c r="P15" s="11">
        <f t="shared" si="7"/>
        <v>2.6865203640895345E-3</v>
      </c>
      <c r="Q15" s="14">
        <f t="shared" si="8"/>
        <v>0</v>
      </c>
      <c r="R15" s="15" t="str">
        <f t="shared" si="9"/>
        <v>∞</v>
      </c>
      <c r="S15" s="10">
        <f t="shared" si="10"/>
        <v>2</v>
      </c>
      <c r="T15" s="150">
        <f t="shared" si="11"/>
        <v>5.3730407281790686</v>
      </c>
      <c r="U15" s="151"/>
      <c r="AB15" s="1"/>
      <c r="AC15" s="1"/>
      <c r="AD15" s="1"/>
    </row>
    <row r="16" spans="1:30" s="6" customFormat="1" ht="18" customHeight="1">
      <c r="B16" s="340">
        <f>'Data Record'!A66</f>
        <v>500</v>
      </c>
      <c r="C16" s="341"/>
      <c r="D16" s="146">
        <f>'Data Record'!AA66</f>
        <v>0</v>
      </c>
      <c r="E16" s="147">
        <f t="shared" si="0"/>
        <v>0</v>
      </c>
      <c r="F16" s="148">
        <f t="shared" si="14"/>
        <v>3.8999999999999999E-4</v>
      </c>
      <c r="G16" s="149">
        <f t="shared" si="1"/>
        <v>1.95E-4</v>
      </c>
      <c r="H16" s="12">
        <f>'Uncert of STD'!AJ12</f>
        <v>8.9000000000000006E-4</v>
      </c>
      <c r="I16" s="149">
        <f t="shared" si="6"/>
        <v>4.4500000000000003E-4</v>
      </c>
      <c r="J16" s="147">
        <f t="shared" si="12"/>
        <v>1.8142863118486207E-9</v>
      </c>
      <c r="K16" s="147">
        <f t="shared" si="2"/>
        <v>1.0474786905328546E-9</v>
      </c>
      <c r="L16" s="11">
        <f t="shared" si="3"/>
        <v>5.7499999999999999E-3</v>
      </c>
      <c r="M16" s="11">
        <f t="shared" si="4"/>
        <v>3.3197640478403482E-3</v>
      </c>
      <c r="N16" s="12">
        <f t="shared" si="15"/>
        <v>5.0000000000000004E-6</v>
      </c>
      <c r="O16" s="13">
        <f t="shared" si="5"/>
        <v>2.8867513459481293E-6</v>
      </c>
      <c r="P16" s="11">
        <f t="shared" si="7"/>
        <v>3.3551291579710855E-3</v>
      </c>
      <c r="Q16" s="14">
        <f t="shared" si="8"/>
        <v>0</v>
      </c>
      <c r="R16" s="15" t="str">
        <f t="shared" si="9"/>
        <v>∞</v>
      </c>
      <c r="S16" s="10">
        <f t="shared" si="10"/>
        <v>2</v>
      </c>
      <c r="T16" s="150">
        <f t="shared" si="11"/>
        <v>6.7102583159421707</v>
      </c>
      <c r="U16" s="151"/>
      <c r="AB16" s="1"/>
      <c r="AC16" s="1"/>
      <c r="AD16" s="1"/>
    </row>
    <row r="17" spans="1:257" s="6" customFormat="1" ht="18" hidden="1" customHeight="1">
      <c r="B17" s="340">
        <f>[2]Data!B23</f>
        <v>500</v>
      </c>
      <c r="C17" s="341"/>
      <c r="D17" s="146">
        <f>[2]Data!V23</f>
        <v>8.5391256389298433E-6</v>
      </c>
      <c r="E17" s="147">
        <f t="shared" si="0"/>
        <v>8.5391256389298433E-6</v>
      </c>
      <c r="F17" s="148">
        <f>'[2]Cert of STD'!F19</f>
        <v>3.8999999999999999E-4</v>
      </c>
      <c r="G17" s="149">
        <f t="shared" si="1"/>
        <v>1.95E-4</v>
      </c>
      <c r="H17" s="12">
        <f>'[2]Cert of STD'!AJ10</f>
        <v>8.9000000000000006E-4</v>
      </c>
      <c r="I17" s="149">
        <f t="shared" si="6"/>
        <v>4.4500000000000003E-4</v>
      </c>
      <c r="J17" s="147">
        <f t="shared" si="12"/>
        <v>1.8142863118486207E-9</v>
      </c>
      <c r="K17" s="147">
        <f t="shared" si="2"/>
        <v>1.0474786905328546E-9</v>
      </c>
      <c r="L17" s="11">
        <f t="shared" si="3"/>
        <v>5.7499999999999999E-3</v>
      </c>
      <c r="M17" s="11">
        <f t="shared" si="4"/>
        <v>3.3197640478403482E-3</v>
      </c>
      <c r="N17" s="12">
        <f t="shared" si="15"/>
        <v>5.0000000000000004E-6</v>
      </c>
      <c r="O17" s="13">
        <f t="shared" si="5"/>
        <v>2.8867513459481293E-6</v>
      </c>
      <c r="P17" s="11">
        <f t="shared" si="7"/>
        <v>3.355140024400538E-3</v>
      </c>
      <c r="Q17" s="14">
        <f t="shared" si="8"/>
        <v>8.5391256389298433E-6</v>
      </c>
      <c r="R17" s="15">
        <f t="shared" ref="R7:R17" si="16">(P17^4)/(((IF(Q17&lt;=0,0.001,Q17)^4)/9))</f>
        <v>214502073553.73529</v>
      </c>
      <c r="S17" s="10" t="str">
        <f t="shared" ref="S7:S17" si="17">IF(R17&gt;0,"2.00",TINV(0.0455,R17))</f>
        <v>2.00</v>
      </c>
      <c r="T17" s="150">
        <f t="shared" si="11"/>
        <v>6.7102800488010761</v>
      </c>
      <c r="AB17" s="1"/>
      <c r="AC17" s="1"/>
      <c r="AD17" s="1"/>
    </row>
    <row r="18" spans="1:257" s="6" customFormat="1" ht="18" customHeight="1">
      <c r="A18" s="1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13"/>
      <c r="T18" s="114"/>
      <c r="AB18" s="1"/>
      <c r="AC18" s="1"/>
      <c r="AD18" s="1"/>
    </row>
    <row r="19" spans="1:257" customFormat="1">
      <c r="A19" s="17"/>
      <c r="B19" s="16"/>
      <c r="C19" s="16"/>
      <c r="D19" s="16"/>
      <c r="E19" s="16"/>
      <c r="F19" s="16"/>
      <c r="G19" s="1"/>
      <c r="H19" s="1"/>
      <c r="I19" s="16"/>
      <c r="J19" s="152" t="s">
        <v>52</v>
      </c>
      <c r="K19" s="153">
        <f>((((9*N21^2)/(8*(N22*1000)))*(((1-N23^2)/(2*10^11))+((1-N23^2)/(2*10^11)))^2)^(1/3))</f>
        <v>1.8142863118486207E-9</v>
      </c>
      <c r="L19" s="30"/>
      <c r="M19" s="152"/>
      <c r="N19" s="154"/>
      <c r="O19" s="1"/>
      <c r="P19" s="1"/>
      <c r="Q19" s="16"/>
      <c r="R19" s="1"/>
      <c r="S19" s="16"/>
      <c r="T19" s="16"/>
      <c r="V19" s="16"/>
      <c r="W19" s="16"/>
      <c r="X19" s="16"/>
      <c r="Y19" s="16"/>
      <c r="Z19" s="16"/>
      <c r="AA19" s="16"/>
      <c r="AB19" s="16"/>
      <c r="AC19" s="16"/>
      <c r="AD19" s="16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</row>
    <row r="20" spans="1:257" customFormat="1" ht="21">
      <c r="A20" s="17"/>
      <c r="B20" s="16"/>
      <c r="C20" s="16"/>
      <c r="D20" s="16"/>
      <c r="E20" s="16"/>
      <c r="F20" s="16"/>
      <c r="G20" s="1"/>
      <c r="H20" s="1"/>
      <c r="I20" s="16"/>
      <c r="J20" s="16"/>
      <c r="K20" s="30"/>
      <c r="L20" s="30"/>
      <c r="M20" s="30"/>
      <c r="N20" s="30"/>
      <c r="O20" s="1"/>
      <c r="P20" s="1"/>
      <c r="Q20" s="16"/>
      <c r="R20" s="1"/>
      <c r="S20" s="346"/>
      <c r="T20" s="346"/>
      <c r="V20" s="16"/>
      <c r="W20" s="16"/>
      <c r="X20" s="16"/>
      <c r="Y20" s="16"/>
      <c r="Z20" s="16"/>
      <c r="AA20" s="16"/>
      <c r="AB20" s="16"/>
      <c r="AC20" s="16"/>
      <c r="AD20" s="16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</row>
    <row r="21" spans="1:257" customFormat="1" ht="21.75">
      <c r="A21" s="17"/>
      <c r="B21" s="16"/>
      <c r="C21" s="16"/>
      <c r="D21" s="16"/>
      <c r="E21" s="16"/>
      <c r="F21" s="16"/>
      <c r="G21" s="1"/>
      <c r="H21" s="1"/>
      <c r="I21" s="155" t="s">
        <v>67</v>
      </c>
      <c r="J21" s="16" t="s">
        <v>68</v>
      </c>
      <c r="K21" s="16"/>
      <c r="L21" s="16"/>
      <c r="M21" s="16"/>
      <c r="N21" s="16">
        <v>0.05</v>
      </c>
      <c r="O21" s="1"/>
      <c r="P21" s="1"/>
      <c r="Q21" s="1"/>
      <c r="R21" s="1"/>
      <c r="S21" s="156"/>
      <c r="T21" s="157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</row>
    <row r="22" spans="1:257" customFormat="1" ht="21.75">
      <c r="A22" s="17"/>
      <c r="B22" s="16"/>
      <c r="C22" s="16"/>
      <c r="D22" s="16"/>
      <c r="E22" s="16"/>
      <c r="F22" s="16"/>
      <c r="G22" s="1"/>
      <c r="H22" s="1"/>
      <c r="I22" s="158" t="s">
        <v>69</v>
      </c>
      <c r="J22" s="16" t="s">
        <v>70</v>
      </c>
      <c r="K22" s="16"/>
      <c r="L22" s="1"/>
      <c r="M22" s="16"/>
      <c r="N22" s="16">
        <v>0.04</v>
      </c>
      <c r="O22" s="1"/>
      <c r="P22" s="16"/>
      <c r="Q22" s="16"/>
      <c r="R22" s="1"/>
      <c r="S22" s="156"/>
      <c r="T22" s="157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</row>
    <row r="23" spans="1:257" customFormat="1" ht="21.75">
      <c r="A23" s="17"/>
      <c r="B23" s="16"/>
      <c r="C23" s="16"/>
      <c r="D23" s="16"/>
      <c r="E23" s="16"/>
      <c r="F23" s="16"/>
      <c r="G23" s="1"/>
      <c r="H23" s="1"/>
      <c r="I23" s="155" t="s">
        <v>71</v>
      </c>
      <c r="J23" s="16" t="s">
        <v>72</v>
      </c>
      <c r="K23" s="16"/>
      <c r="L23" s="1"/>
      <c r="M23" s="155" t="s">
        <v>73</v>
      </c>
      <c r="N23" s="159">
        <v>0.28000000000000003</v>
      </c>
      <c r="O23" s="1"/>
      <c r="P23" s="1"/>
      <c r="Q23" s="1"/>
      <c r="R23" s="1"/>
      <c r="S23" s="156"/>
      <c r="T23" s="157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</row>
    <row r="24" spans="1:257" customFormat="1" ht="21.75">
      <c r="A24" s="17"/>
      <c r="B24" s="16"/>
      <c r="C24" s="16"/>
      <c r="D24" s="16"/>
      <c r="E24" s="16"/>
      <c r="F24" s="16"/>
      <c r="G24" s="1"/>
      <c r="H24" s="1"/>
      <c r="I24" s="160" t="s">
        <v>74</v>
      </c>
      <c r="J24" s="161" t="s">
        <v>75</v>
      </c>
      <c r="K24" s="16"/>
      <c r="L24" s="155" t="s">
        <v>73</v>
      </c>
      <c r="M24" s="16" t="s">
        <v>76</v>
      </c>
      <c r="N24" s="155"/>
      <c r="O24" s="1"/>
      <c r="P24" s="1"/>
      <c r="Q24" s="16"/>
      <c r="R24" s="1"/>
      <c r="S24" s="156"/>
      <c r="T24" s="157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</row>
    <row r="25" spans="1:257" s="17" customFormat="1" ht="18" customHeight="1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Q25" s="16"/>
      <c r="R25" s="16"/>
      <c r="S25" s="16"/>
      <c r="T25" s="16"/>
    </row>
    <row r="26" spans="1:257" s="17" customFormat="1" ht="18" customHeight="1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1:257" s="17" customFormat="1" ht="18" customHeight="1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1:257" s="17" customFormat="1" ht="18" customHeight="1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57" s="17" customFormat="1" ht="18" customHeight="1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1:257" s="17" customFormat="1" ht="18" customHeight="1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:257" s="17" customFormat="1" ht="18" customHeight="1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1:257" s="17" customFormat="1" ht="18" customHeight="1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2:20" s="17" customFormat="1" ht="18" customHeight="1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2:20" s="17" customFormat="1" ht="18" customHeight="1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2:20" s="17" customFormat="1" ht="18" customHeight="1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2:20" s="17" customFormat="1" ht="18" customHeight="1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2:20" s="17" customFormat="1" ht="18" customHeight="1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2:20" s="17" customFormat="1" ht="18" customHeight="1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2:20" s="17" customFormat="1" ht="18" customHeight="1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2:20" s="17" customFormat="1" ht="18" customHeight="1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2:20" s="17" customFormat="1" ht="18" customHeight="1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spans="2:20" s="17" customFormat="1" ht="18" customHeight="1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spans="2:20" s="17" customFormat="1" ht="12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spans="2:20" s="17" customFormat="1" ht="12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spans="2:20" s="17" customFormat="1" ht="12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spans="2:20" s="17" customFormat="1" ht="12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spans="2:20" s="17" customFormat="1" ht="12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2:20" s="17" customFormat="1" ht="12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2:20" s="17" customFormat="1" ht="12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2:20" s="17" customFormat="1" ht="12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2:20" s="17" customFormat="1" ht="12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2:20" s="17" customFormat="1" ht="12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2:20" s="17" customFormat="1" ht="12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2:20" s="17" customFormat="1" ht="1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2:20" s="17" customFormat="1" ht="12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spans="2:20" s="17" customFormat="1" ht="12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2:20" s="17" customFormat="1" ht="1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spans="2:20" s="17" customFormat="1" ht="1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spans="2:20" s="17" customFormat="1" ht="1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spans="2:20" s="17" customFormat="1" ht="1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spans="2:20" s="17" customFormat="1" ht="1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 spans="2:20" s="17" customFormat="1" ht="1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2:20" s="17" customFormat="1" ht="1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2:20" s="17" customFormat="1" ht="1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spans="2:20" s="17" customFormat="1" ht="1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2:20" s="17" customFormat="1" ht="1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2:20" s="17" customFormat="1" ht="1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2:20" s="17" customFormat="1" ht="1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2:20" s="17" customFormat="1" ht="1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spans="2:20" s="17" customFormat="1" ht="1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spans="2:20" s="17" customFormat="1" ht="1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2:20" s="17" customFormat="1" ht="1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2:20" s="17" customFormat="1" ht="1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2:20" s="17" customFormat="1" ht="1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2:20" s="17" customFormat="1" ht="1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spans="2:20" s="17" customFormat="1" ht="12">
      <c r="B76" s="18"/>
      <c r="C76" s="18"/>
      <c r="D76" s="18"/>
      <c r="E76" s="18"/>
      <c r="F76" s="19"/>
      <c r="G76" s="20"/>
      <c r="H76" s="21"/>
      <c r="I76" s="22"/>
      <c r="J76" s="22"/>
      <c r="K76" s="22"/>
      <c r="L76" s="22"/>
      <c r="M76" s="22"/>
      <c r="N76" s="22"/>
      <c r="O76" s="23"/>
      <c r="P76" s="19"/>
      <c r="Q76" s="20"/>
      <c r="R76" s="24"/>
      <c r="S76" s="25"/>
      <c r="T76" s="26"/>
    </row>
    <row r="77" spans="2:20" s="17" customFormat="1" ht="12">
      <c r="B77" s="18"/>
      <c r="C77" s="18"/>
      <c r="D77" s="18"/>
      <c r="E77" s="18"/>
      <c r="F77" s="19"/>
      <c r="G77" s="20"/>
      <c r="H77" s="21"/>
      <c r="I77" s="22"/>
      <c r="J77" s="22"/>
      <c r="K77" s="22"/>
      <c r="L77" s="22"/>
      <c r="M77" s="22"/>
      <c r="N77" s="22"/>
      <c r="O77" s="23"/>
      <c r="P77" s="19"/>
      <c r="Q77" s="20"/>
      <c r="R77" s="24"/>
      <c r="S77" s="25"/>
      <c r="T77" s="26"/>
    </row>
    <row r="78" spans="2:20" s="17" customFormat="1" ht="12">
      <c r="B78" s="18"/>
      <c r="C78" s="18"/>
      <c r="D78" s="18"/>
      <c r="E78" s="18"/>
      <c r="F78" s="19"/>
      <c r="G78" s="20"/>
      <c r="H78" s="21"/>
      <c r="I78" s="22"/>
      <c r="J78" s="22"/>
      <c r="K78" s="22"/>
      <c r="L78" s="22"/>
      <c r="M78" s="22"/>
      <c r="N78" s="22"/>
      <c r="O78" s="23"/>
      <c r="P78" s="19"/>
      <c r="Q78" s="20"/>
      <c r="R78" s="24"/>
      <c r="S78" s="25"/>
      <c r="T78" s="26"/>
    </row>
    <row r="79" spans="2:20" s="17" customFormat="1" ht="12">
      <c r="B79" s="18"/>
      <c r="C79" s="18"/>
      <c r="D79" s="18"/>
      <c r="E79" s="18"/>
      <c r="F79" s="19"/>
      <c r="G79" s="20"/>
      <c r="H79" s="21"/>
      <c r="I79" s="22"/>
      <c r="J79" s="22"/>
      <c r="K79" s="22"/>
      <c r="L79" s="22"/>
      <c r="M79" s="22"/>
      <c r="N79" s="22"/>
      <c r="O79" s="23"/>
      <c r="P79" s="19"/>
      <c r="Q79" s="20"/>
      <c r="R79" s="24"/>
      <c r="S79" s="25"/>
      <c r="T79" s="26"/>
    </row>
    <row r="80" spans="2:20" s="17" customFormat="1" ht="12">
      <c r="B80" s="18"/>
      <c r="C80" s="18"/>
      <c r="D80" s="18"/>
      <c r="E80" s="18"/>
      <c r="F80" s="19"/>
      <c r="G80" s="20"/>
      <c r="H80" s="21"/>
      <c r="I80" s="22"/>
      <c r="J80" s="22"/>
      <c r="K80" s="22"/>
      <c r="L80" s="22"/>
      <c r="M80" s="22"/>
      <c r="N80" s="22"/>
      <c r="O80" s="23"/>
      <c r="P80" s="19"/>
      <c r="Q80" s="20"/>
      <c r="R80" s="24"/>
      <c r="S80" s="25"/>
      <c r="T80" s="26"/>
    </row>
    <row r="81" spans="2:20" s="17" customFormat="1" ht="12">
      <c r="B81" s="18"/>
      <c r="C81" s="18"/>
      <c r="D81" s="18"/>
      <c r="E81" s="18"/>
      <c r="F81" s="19"/>
      <c r="G81" s="20"/>
      <c r="H81" s="21"/>
      <c r="I81" s="22"/>
      <c r="J81" s="22"/>
      <c r="K81" s="22"/>
      <c r="L81" s="22"/>
      <c r="M81" s="22"/>
      <c r="N81" s="22"/>
      <c r="O81" s="23"/>
      <c r="P81" s="19"/>
      <c r="Q81" s="20"/>
      <c r="R81" s="24"/>
      <c r="S81" s="25"/>
      <c r="T81" s="26"/>
    </row>
    <row r="82" spans="2:20" s="17" customFormat="1" ht="12">
      <c r="B82" s="18"/>
      <c r="C82" s="18"/>
      <c r="D82" s="18"/>
      <c r="E82" s="18"/>
      <c r="F82" s="19"/>
      <c r="G82" s="20"/>
      <c r="H82" s="21"/>
      <c r="I82" s="22"/>
      <c r="J82" s="22"/>
      <c r="K82" s="22"/>
      <c r="L82" s="22"/>
      <c r="M82" s="22"/>
      <c r="N82" s="22"/>
      <c r="O82" s="23"/>
      <c r="P82" s="19"/>
      <c r="Q82" s="20"/>
      <c r="R82" s="24"/>
      <c r="S82" s="25"/>
      <c r="T82" s="26"/>
    </row>
    <row r="83" spans="2:20" s="17" customFormat="1" ht="12">
      <c r="B83" s="18"/>
      <c r="C83" s="18"/>
      <c r="D83" s="18"/>
      <c r="E83" s="18"/>
      <c r="F83" s="19"/>
      <c r="G83" s="20"/>
      <c r="H83" s="21"/>
      <c r="I83" s="22"/>
      <c r="J83" s="22"/>
      <c r="K83" s="22"/>
      <c r="L83" s="22"/>
      <c r="M83" s="22"/>
      <c r="N83" s="22"/>
      <c r="O83" s="23"/>
      <c r="P83" s="19"/>
      <c r="Q83" s="20"/>
      <c r="R83" s="24"/>
      <c r="S83" s="25"/>
      <c r="T83" s="26"/>
    </row>
    <row r="84" spans="2:20" s="17" customFormat="1" ht="12">
      <c r="B84" s="18"/>
      <c r="C84" s="18"/>
      <c r="D84" s="18"/>
      <c r="E84" s="18"/>
      <c r="F84" s="19"/>
      <c r="G84" s="20"/>
      <c r="H84" s="21"/>
      <c r="I84" s="22"/>
      <c r="J84" s="22"/>
      <c r="K84" s="22"/>
      <c r="L84" s="22"/>
      <c r="M84" s="22"/>
      <c r="N84" s="22"/>
      <c r="O84" s="23"/>
      <c r="P84" s="19"/>
      <c r="Q84" s="20"/>
      <c r="R84" s="24"/>
      <c r="S84" s="25"/>
      <c r="T84" s="26"/>
    </row>
    <row r="85" spans="2:20" s="17" customFormat="1" ht="12">
      <c r="B85" s="18"/>
      <c r="C85" s="18"/>
      <c r="D85" s="18"/>
      <c r="E85" s="18"/>
      <c r="F85" s="19"/>
      <c r="G85" s="20"/>
      <c r="H85" s="21"/>
      <c r="I85" s="22"/>
      <c r="J85" s="22"/>
      <c r="K85" s="22"/>
      <c r="L85" s="22"/>
      <c r="M85" s="22"/>
      <c r="N85" s="22"/>
      <c r="O85" s="23"/>
      <c r="P85" s="19"/>
      <c r="Q85" s="20"/>
      <c r="R85" s="24"/>
      <c r="S85" s="25"/>
      <c r="T85" s="26"/>
    </row>
    <row r="86" spans="2:20" s="17" customFormat="1" ht="12">
      <c r="B86" s="18"/>
      <c r="C86" s="18"/>
      <c r="D86" s="18"/>
      <c r="E86" s="18"/>
      <c r="F86" s="19"/>
      <c r="G86" s="20"/>
      <c r="H86" s="21"/>
      <c r="I86" s="22"/>
      <c r="J86" s="22"/>
      <c r="K86" s="22"/>
      <c r="L86" s="22"/>
      <c r="M86" s="22"/>
      <c r="N86" s="22"/>
      <c r="O86" s="23"/>
      <c r="P86" s="19"/>
      <c r="Q86" s="20"/>
      <c r="R86" s="24"/>
      <c r="S86" s="25"/>
      <c r="T86" s="26"/>
    </row>
    <row r="87" spans="2:20" s="17" customFormat="1" ht="12">
      <c r="B87" s="18"/>
      <c r="C87" s="18"/>
      <c r="D87" s="18"/>
      <c r="E87" s="18"/>
      <c r="F87" s="19"/>
      <c r="G87" s="20"/>
      <c r="H87" s="21"/>
      <c r="I87" s="22"/>
      <c r="J87" s="22"/>
      <c r="K87" s="22"/>
      <c r="L87" s="22"/>
      <c r="M87" s="22"/>
      <c r="N87" s="22"/>
      <c r="O87" s="23"/>
      <c r="P87" s="19"/>
      <c r="Q87" s="20"/>
      <c r="R87" s="24"/>
      <c r="S87" s="25"/>
      <c r="T87" s="26"/>
    </row>
    <row r="88" spans="2:20" s="17" customFormat="1" ht="12">
      <c r="B88" s="18"/>
      <c r="C88" s="18"/>
      <c r="D88" s="18"/>
      <c r="E88" s="18"/>
      <c r="F88" s="19"/>
      <c r="G88" s="20"/>
      <c r="H88" s="21"/>
      <c r="I88" s="22"/>
      <c r="J88" s="22"/>
      <c r="K88" s="22"/>
      <c r="L88" s="22"/>
      <c r="M88" s="22"/>
      <c r="N88" s="22"/>
      <c r="O88" s="23"/>
      <c r="P88" s="19"/>
      <c r="Q88" s="20"/>
      <c r="R88" s="24"/>
      <c r="S88" s="25"/>
      <c r="T88" s="26"/>
    </row>
    <row r="89" spans="2:20" s="17" customFormat="1" ht="12">
      <c r="B89" s="18"/>
      <c r="C89" s="18"/>
      <c r="D89" s="18"/>
      <c r="E89" s="18"/>
      <c r="F89" s="19"/>
      <c r="G89" s="20"/>
      <c r="H89" s="21"/>
      <c r="I89" s="22"/>
      <c r="J89" s="22"/>
      <c r="K89" s="22"/>
      <c r="L89" s="22"/>
      <c r="M89" s="22"/>
      <c r="N89" s="22"/>
      <c r="O89" s="23"/>
      <c r="P89" s="19"/>
      <c r="Q89" s="20"/>
      <c r="R89" s="24"/>
      <c r="S89" s="25"/>
      <c r="T89" s="26"/>
    </row>
    <row r="90" spans="2:20" s="17" customFormat="1" ht="12">
      <c r="B90" s="18"/>
      <c r="C90" s="18"/>
      <c r="D90" s="18"/>
      <c r="E90" s="18"/>
      <c r="F90" s="19"/>
      <c r="G90" s="20"/>
      <c r="H90" s="21"/>
      <c r="I90" s="22"/>
      <c r="J90" s="22"/>
      <c r="K90" s="22"/>
      <c r="L90" s="22"/>
      <c r="M90" s="22"/>
      <c r="N90" s="22"/>
      <c r="O90" s="23"/>
      <c r="P90" s="19"/>
      <c r="Q90" s="20"/>
      <c r="R90" s="24"/>
      <c r="S90" s="25"/>
      <c r="T90" s="26"/>
    </row>
    <row r="91" spans="2:20" s="17" customFormat="1" ht="12">
      <c r="B91" s="18"/>
      <c r="C91" s="18"/>
      <c r="D91" s="18"/>
      <c r="E91" s="18"/>
      <c r="F91" s="19"/>
      <c r="G91" s="20"/>
      <c r="H91" s="21"/>
      <c r="I91" s="22"/>
      <c r="J91" s="22"/>
      <c r="K91" s="22"/>
      <c r="L91" s="22"/>
      <c r="M91" s="22"/>
      <c r="N91" s="22"/>
      <c r="O91" s="23"/>
      <c r="P91" s="19"/>
      <c r="Q91" s="20"/>
      <c r="R91" s="24"/>
      <c r="S91" s="25"/>
      <c r="T91" s="26"/>
    </row>
    <row r="92" spans="2:20" s="17" customFormat="1" ht="12">
      <c r="B92" s="27"/>
      <c r="C92" s="27"/>
      <c r="D92" s="27"/>
      <c r="E92" s="27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4"/>
      <c r="S92" s="25"/>
      <c r="T92" s="26"/>
    </row>
    <row r="93" spans="2:20" s="17" customFormat="1" ht="12">
      <c r="B93" s="18"/>
      <c r="C93" s="18"/>
      <c r="D93" s="18"/>
      <c r="E93" s="18"/>
      <c r="F93" s="19"/>
      <c r="G93" s="23"/>
      <c r="H93" s="21"/>
      <c r="I93" s="21"/>
      <c r="J93" s="21"/>
      <c r="K93" s="21"/>
      <c r="L93" s="21"/>
      <c r="M93" s="21"/>
      <c r="N93" s="21"/>
      <c r="O93" s="23"/>
      <c r="P93" s="21"/>
      <c r="Q93" s="23"/>
      <c r="R93" s="24"/>
      <c r="S93" s="25"/>
      <c r="T93" s="26"/>
    </row>
    <row r="94" spans="2:20" s="17" customFormat="1" ht="12">
      <c r="B94" s="27"/>
      <c r="C94" s="27"/>
      <c r="D94" s="27"/>
      <c r="E94" s="27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4"/>
      <c r="S94" s="25"/>
      <c r="T94" s="26"/>
    </row>
    <row r="95" spans="2:20" s="17" customFormat="1" ht="12">
      <c r="B95" s="18"/>
      <c r="C95" s="18"/>
      <c r="D95" s="18"/>
      <c r="E95" s="18"/>
      <c r="F95" s="19"/>
      <c r="G95" s="23"/>
      <c r="H95" s="21"/>
      <c r="I95" s="22"/>
      <c r="J95" s="22"/>
      <c r="K95" s="22"/>
      <c r="L95" s="22"/>
      <c r="M95" s="22"/>
      <c r="N95" s="22"/>
      <c r="O95" s="23"/>
      <c r="P95" s="19"/>
      <c r="Q95" s="20"/>
      <c r="R95" s="24"/>
      <c r="S95" s="25"/>
      <c r="T95" s="26"/>
    </row>
    <row r="96" spans="2:20" s="17" customFormat="1" ht="12">
      <c r="B96" s="18"/>
      <c r="C96" s="18"/>
      <c r="D96" s="18"/>
      <c r="E96" s="18"/>
      <c r="F96" s="19"/>
      <c r="G96" s="20"/>
      <c r="H96" s="21"/>
      <c r="I96" s="22"/>
      <c r="J96" s="22"/>
      <c r="K96" s="22"/>
      <c r="L96" s="22"/>
      <c r="M96" s="22"/>
      <c r="N96" s="22"/>
      <c r="O96" s="23"/>
      <c r="P96" s="19"/>
      <c r="Q96" s="20"/>
      <c r="R96" s="24"/>
      <c r="S96" s="25"/>
      <c r="T96" s="26"/>
    </row>
    <row r="97" spans="2:20" s="17" customFormat="1" ht="12">
      <c r="B97" s="18"/>
      <c r="C97" s="18"/>
      <c r="D97" s="18"/>
      <c r="E97" s="18"/>
      <c r="F97" s="19"/>
      <c r="G97" s="29"/>
      <c r="H97" s="19"/>
      <c r="I97" s="19"/>
      <c r="J97" s="19"/>
      <c r="K97" s="19"/>
      <c r="L97" s="19"/>
      <c r="M97" s="19"/>
      <c r="N97" s="22"/>
      <c r="O97" s="23"/>
      <c r="P97" s="19"/>
      <c r="Q97" s="29"/>
      <c r="R97" s="24"/>
      <c r="S97" s="25"/>
      <c r="T97" s="26"/>
    </row>
    <row r="98" spans="2:20" s="17" customFormat="1" ht="12">
      <c r="B98" s="18"/>
      <c r="C98" s="18"/>
      <c r="D98" s="18"/>
      <c r="E98" s="18"/>
      <c r="F98" s="19"/>
      <c r="G98" s="29"/>
      <c r="H98" s="19"/>
      <c r="I98" s="19"/>
      <c r="J98" s="19"/>
      <c r="K98" s="19"/>
      <c r="L98" s="19"/>
      <c r="M98" s="19"/>
      <c r="N98" s="22"/>
      <c r="O98" s="23"/>
      <c r="P98" s="19"/>
      <c r="Q98" s="29"/>
      <c r="R98" s="24"/>
      <c r="S98" s="25"/>
      <c r="T98" s="26"/>
    </row>
    <row r="99" spans="2:20" s="17" customFormat="1" ht="12">
      <c r="B99" s="18"/>
      <c r="C99" s="18"/>
      <c r="D99" s="18"/>
      <c r="E99" s="18"/>
      <c r="F99" s="19"/>
      <c r="G99" s="29"/>
      <c r="H99" s="19"/>
      <c r="I99" s="19"/>
      <c r="J99" s="19"/>
      <c r="K99" s="19"/>
      <c r="L99" s="19"/>
      <c r="M99" s="19"/>
      <c r="N99" s="22"/>
      <c r="O99" s="23"/>
      <c r="P99" s="19"/>
      <c r="Q99" s="29"/>
      <c r="R99" s="24"/>
      <c r="S99" s="25"/>
      <c r="T99" s="26"/>
    </row>
    <row r="100" spans="2:20" s="17" customFormat="1" ht="12">
      <c r="B100" s="18"/>
      <c r="C100" s="18"/>
      <c r="D100" s="18"/>
      <c r="E100" s="18"/>
      <c r="F100" s="19"/>
      <c r="G100" s="29"/>
      <c r="H100" s="19"/>
      <c r="I100" s="19"/>
      <c r="J100" s="19"/>
      <c r="K100" s="19"/>
      <c r="L100" s="19"/>
      <c r="M100" s="19"/>
      <c r="N100" s="22"/>
      <c r="O100" s="23"/>
      <c r="P100" s="19"/>
      <c r="Q100" s="29"/>
      <c r="R100" s="24"/>
      <c r="S100" s="25"/>
      <c r="T100" s="26"/>
    </row>
    <row r="101" spans="2:20" s="17" customFormat="1" ht="12">
      <c r="B101" s="18"/>
      <c r="C101" s="18"/>
      <c r="D101" s="18"/>
      <c r="E101" s="18"/>
      <c r="F101" s="19"/>
      <c r="G101" s="29"/>
      <c r="H101" s="19"/>
      <c r="I101" s="19"/>
      <c r="J101" s="19"/>
      <c r="K101" s="19"/>
      <c r="L101" s="19"/>
      <c r="M101" s="19"/>
      <c r="N101" s="22"/>
      <c r="O101" s="23"/>
      <c r="P101" s="19"/>
      <c r="Q101" s="29"/>
      <c r="R101" s="24"/>
      <c r="S101" s="25"/>
      <c r="T101" s="26"/>
    </row>
    <row r="102" spans="2:20" s="17" customFormat="1" ht="12">
      <c r="B102" s="18"/>
      <c r="C102" s="18"/>
      <c r="D102" s="18"/>
      <c r="E102" s="18"/>
      <c r="F102" s="19"/>
      <c r="G102" s="29"/>
      <c r="H102" s="19"/>
      <c r="I102" s="19"/>
      <c r="J102" s="19"/>
      <c r="K102" s="19"/>
      <c r="L102" s="19"/>
      <c r="M102" s="19"/>
      <c r="N102" s="22"/>
      <c r="O102" s="23"/>
      <c r="P102" s="19"/>
      <c r="Q102" s="29"/>
      <c r="R102" s="24"/>
      <c r="S102" s="25"/>
      <c r="T102" s="26"/>
    </row>
    <row r="103" spans="2:20" s="17" customFormat="1" ht="12">
      <c r="B103" s="18"/>
      <c r="C103" s="18"/>
      <c r="D103" s="18"/>
      <c r="E103" s="18"/>
      <c r="F103" s="19"/>
      <c r="G103" s="29"/>
      <c r="H103" s="19"/>
      <c r="I103" s="19"/>
      <c r="J103" s="19"/>
      <c r="K103" s="19"/>
      <c r="L103" s="19"/>
      <c r="M103" s="19"/>
      <c r="N103" s="22"/>
      <c r="O103" s="23"/>
      <c r="P103" s="19"/>
      <c r="Q103" s="29"/>
      <c r="R103" s="24"/>
      <c r="S103" s="25"/>
      <c r="T103" s="26"/>
    </row>
    <row r="104" spans="2:20" s="17" customFormat="1" ht="12">
      <c r="B104" s="18"/>
      <c r="C104" s="18"/>
      <c r="D104" s="18"/>
      <c r="E104" s="18"/>
      <c r="F104" s="19"/>
      <c r="G104" s="29"/>
      <c r="H104" s="19"/>
      <c r="I104" s="19"/>
      <c r="J104" s="19"/>
      <c r="K104" s="19"/>
      <c r="L104" s="19"/>
      <c r="M104" s="19"/>
      <c r="N104" s="22"/>
      <c r="O104" s="23"/>
      <c r="P104" s="19"/>
      <c r="Q104" s="29"/>
      <c r="R104" s="24"/>
      <c r="S104" s="25"/>
      <c r="T104" s="26"/>
    </row>
    <row r="105" spans="2:20" s="17" customFormat="1" ht="12">
      <c r="B105" s="18"/>
      <c r="C105" s="18"/>
      <c r="D105" s="18"/>
      <c r="E105" s="18"/>
      <c r="F105" s="19"/>
      <c r="G105" s="29"/>
      <c r="H105" s="19"/>
      <c r="I105" s="19"/>
      <c r="J105" s="19"/>
      <c r="K105" s="19"/>
      <c r="L105" s="19"/>
      <c r="M105" s="19"/>
      <c r="N105" s="22"/>
      <c r="O105" s="23"/>
      <c r="P105" s="19"/>
      <c r="Q105" s="29"/>
      <c r="R105" s="24"/>
      <c r="S105" s="25"/>
      <c r="T105" s="26"/>
    </row>
    <row r="106" spans="2:20" s="17" customFormat="1" ht="12">
      <c r="B106" s="18"/>
      <c r="C106" s="18"/>
      <c r="D106" s="18"/>
      <c r="E106" s="18"/>
      <c r="F106" s="19"/>
      <c r="G106" s="29"/>
      <c r="H106" s="19"/>
      <c r="I106" s="19"/>
      <c r="J106" s="19"/>
      <c r="K106" s="19"/>
      <c r="L106" s="19"/>
      <c r="M106" s="19"/>
      <c r="N106" s="22"/>
      <c r="O106" s="23"/>
      <c r="P106" s="19"/>
      <c r="Q106" s="29"/>
      <c r="R106" s="24"/>
      <c r="S106" s="25"/>
      <c r="T106" s="26"/>
    </row>
    <row r="107" spans="2:20" s="17" customFormat="1" ht="12">
      <c r="B107" s="18"/>
      <c r="C107" s="18"/>
      <c r="D107" s="18"/>
      <c r="E107" s="18"/>
      <c r="F107" s="19"/>
      <c r="G107" s="29"/>
      <c r="H107" s="19"/>
      <c r="I107" s="19"/>
      <c r="J107" s="19"/>
      <c r="K107" s="19"/>
      <c r="L107" s="19"/>
      <c r="M107" s="19"/>
      <c r="N107" s="22"/>
      <c r="O107" s="23"/>
      <c r="P107" s="19"/>
      <c r="Q107" s="29"/>
      <c r="R107" s="24"/>
      <c r="S107" s="25"/>
      <c r="T107" s="26"/>
    </row>
    <row r="108" spans="2:20" s="17" customFormat="1" ht="12">
      <c r="B108" s="18"/>
      <c r="C108" s="18"/>
      <c r="D108" s="18"/>
      <c r="E108" s="18"/>
      <c r="F108" s="19"/>
      <c r="G108" s="29"/>
      <c r="H108" s="19"/>
      <c r="I108" s="19"/>
      <c r="J108" s="19"/>
      <c r="K108" s="19"/>
      <c r="L108" s="19"/>
      <c r="M108" s="19"/>
      <c r="N108" s="22"/>
      <c r="O108" s="23"/>
      <c r="P108" s="19"/>
      <c r="Q108" s="29"/>
      <c r="R108" s="24"/>
      <c r="S108" s="25"/>
      <c r="T108" s="26"/>
    </row>
    <row r="109" spans="2:20" s="17" customFormat="1" ht="12">
      <c r="B109" s="18"/>
      <c r="C109" s="18"/>
      <c r="D109" s="18"/>
      <c r="E109" s="18"/>
      <c r="F109" s="19"/>
      <c r="G109" s="29"/>
      <c r="H109" s="19"/>
      <c r="I109" s="19"/>
      <c r="J109" s="19"/>
      <c r="K109" s="19"/>
      <c r="L109" s="19"/>
      <c r="M109" s="19"/>
      <c r="N109" s="22"/>
      <c r="O109" s="23"/>
      <c r="P109" s="19"/>
      <c r="Q109" s="29"/>
      <c r="R109" s="24"/>
      <c r="S109" s="25"/>
      <c r="T109" s="26"/>
    </row>
    <row r="110" spans="2:20" s="17" customFormat="1" ht="12">
      <c r="B110" s="30"/>
      <c r="C110" s="30"/>
      <c r="D110" s="30"/>
      <c r="E110" s="30"/>
      <c r="F110" s="28"/>
      <c r="G110" s="26"/>
      <c r="H110" s="31"/>
      <c r="I110" s="26"/>
      <c r="J110" s="26"/>
      <c r="K110" s="26"/>
      <c r="L110" s="26"/>
      <c r="M110" s="26"/>
      <c r="N110" s="31"/>
      <c r="O110" s="26"/>
      <c r="P110" s="26"/>
      <c r="Q110" s="26"/>
      <c r="R110" s="24"/>
      <c r="S110" s="25"/>
      <c r="T110" s="26"/>
    </row>
    <row r="111" spans="2:20" s="17" customFormat="1" ht="12">
      <c r="B111" s="30"/>
      <c r="C111" s="30"/>
      <c r="D111" s="30"/>
      <c r="E111" s="30"/>
      <c r="F111" s="28"/>
      <c r="G111" s="26"/>
      <c r="H111" s="31"/>
      <c r="I111" s="26"/>
      <c r="J111" s="26"/>
      <c r="K111" s="26"/>
      <c r="L111" s="26"/>
      <c r="M111" s="26"/>
      <c r="N111" s="31"/>
      <c r="O111" s="26"/>
      <c r="P111" s="26"/>
      <c r="Q111" s="26"/>
      <c r="R111" s="24"/>
      <c r="S111" s="25"/>
      <c r="T111" s="26"/>
    </row>
    <row r="112" spans="2:20" s="17" customFormat="1" ht="12">
      <c r="B112" s="30"/>
      <c r="C112" s="30"/>
      <c r="D112" s="30"/>
      <c r="E112" s="30"/>
      <c r="F112" s="28"/>
      <c r="G112" s="26"/>
      <c r="H112" s="31"/>
      <c r="I112" s="26"/>
      <c r="J112" s="26"/>
      <c r="K112" s="26"/>
      <c r="L112" s="26"/>
      <c r="M112" s="26"/>
      <c r="N112" s="31"/>
      <c r="O112" s="26"/>
      <c r="P112" s="26"/>
      <c r="Q112" s="26"/>
      <c r="R112" s="24"/>
      <c r="S112" s="25"/>
      <c r="T112" s="26"/>
    </row>
    <row r="113" spans="2:20" s="17" customFormat="1" ht="12">
      <c r="B113" s="30"/>
      <c r="C113" s="30"/>
      <c r="D113" s="30"/>
      <c r="E113" s="30"/>
      <c r="F113" s="28"/>
      <c r="G113" s="26"/>
      <c r="H113" s="31"/>
      <c r="I113" s="26"/>
      <c r="J113" s="26"/>
      <c r="K113" s="26"/>
      <c r="L113" s="26"/>
      <c r="M113" s="26"/>
      <c r="N113" s="31"/>
      <c r="O113" s="26"/>
      <c r="P113" s="26"/>
      <c r="Q113" s="26"/>
      <c r="R113" s="24"/>
      <c r="S113" s="25"/>
      <c r="T113" s="26"/>
    </row>
    <row r="114" spans="2:20" s="17" customFormat="1" ht="12">
      <c r="B114" s="30"/>
      <c r="C114" s="30"/>
      <c r="D114" s="30"/>
      <c r="E114" s="30"/>
      <c r="F114" s="28"/>
      <c r="G114" s="26"/>
      <c r="H114" s="31"/>
      <c r="I114" s="26"/>
      <c r="J114" s="26"/>
      <c r="K114" s="26"/>
      <c r="L114" s="26"/>
      <c r="M114" s="26"/>
      <c r="N114" s="31"/>
      <c r="O114" s="26"/>
      <c r="P114" s="26"/>
      <c r="Q114" s="26"/>
      <c r="R114" s="24"/>
      <c r="S114" s="25"/>
      <c r="T114" s="26"/>
    </row>
    <row r="115" spans="2:20" s="17" customFormat="1" ht="12">
      <c r="B115" s="30"/>
      <c r="C115" s="30"/>
      <c r="D115" s="30"/>
      <c r="E115" s="30"/>
      <c r="F115" s="28"/>
      <c r="G115" s="26"/>
      <c r="H115" s="31"/>
      <c r="I115" s="26"/>
      <c r="J115" s="26"/>
      <c r="K115" s="26"/>
      <c r="L115" s="26"/>
      <c r="M115" s="26"/>
      <c r="N115" s="31"/>
      <c r="O115" s="26"/>
      <c r="P115" s="26"/>
      <c r="Q115" s="26"/>
      <c r="R115" s="24"/>
      <c r="S115" s="25"/>
      <c r="T115" s="26"/>
    </row>
    <row r="116" spans="2:20" s="17" customFormat="1" ht="12">
      <c r="B116" s="30"/>
      <c r="C116" s="30"/>
      <c r="D116" s="30"/>
      <c r="E116" s="30"/>
      <c r="F116" s="28"/>
      <c r="G116" s="26"/>
      <c r="H116" s="31"/>
      <c r="I116" s="26"/>
      <c r="J116" s="26"/>
      <c r="K116" s="26"/>
      <c r="L116" s="26"/>
      <c r="M116" s="26"/>
      <c r="N116" s="31"/>
      <c r="O116" s="26"/>
      <c r="P116" s="26"/>
      <c r="Q116" s="26"/>
      <c r="R116" s="24"/>
      <c r="S116" s="25"/>
      <c r="T116" s="26"/>
    </row>
    <row r="117" spans="2:20" s="17" customFormat="1" ht="12">
      <c r="B117" s="30"/>
      <c r="C117" s="30"/>
      <c r="D117" s="30"/>
      <c r="E117" s="30"/>
      <c r="F117" s="28"/>
      <c r="G117" s="26"/>
      <c r="H117" s="31"/>
      <c r="I117" s="26"/>
      <c r="J117" s="26"/>
      <c r="K117" s="26"/>
      <c r="L117" s="26"/>
      <c r="M117" s="26"/>
      <c r="N117" s="31"/>
      <c r="O117" s="26"/>
      <c r="P117" s="26"/>
      <c r="Q117" s="26"/>
      <c r="R117" s="24"/>
      <c r="S117" s="25"/>
      <c r="T117" s="26"/>
    </row>
    <row r="118" spans="2:20" s="17" customFormat="1" ht="12">
      <c r="B118" s="30"/>
      <c r="C118" s="30"/>
      <c r="D118" s="30"/>
      <c r="E118" s="30"/>
      <c r="F118" s="28"/>
      <c r="G118" s="26"/>
      <c r="H118" s="31"/>
      <c r="I118" s="26"/>
      <c r="J118" s="26"/>
      <c r="K118" s="26"/>
      <c r="L118" s="26"/>
      <c r="M118" s="26"/>
      <c r="N118" s="31"/>
      <c r="O118" s="26"/>
      <c r="P118" s="26"/>
      <c r="Q118" s="26"/>
      <c r="R118" s="24"/>
      <c r="S118" s="25"/>
      <c r="T118" s="26"/>
    </row>
  </sheetData>
  <mergeCells count="33">
    <mergeCell ref="S20:T20"/>
    <mergeCell ref="B12:C12"/>
    <mergeCell ref="B13:C13"/>
    <mergeCell ref="B14:C14"/>
    <mergeCell ref="B15:C15"/>
    <mergeCell ref="B16:C16"/>
    <mergeCell ref="B17:C17"/>
    <mergeCell ref="B11:C11"/>
    <mergeCell ref="Q4:Q5"/>
    <mergeCell ref="R4:R5"/>
    <mergeCell ref="S4:S5"/>
    <mergeCell ref="B5:C5"/>
    <mergeCell ref="D5:E5"/>
    <mergeCell ref="F5:G5"/>
    <mergeCell ref="H5:I5"/>
    <mergeCell ref="J5:K5"/>
    <mergeCell ref="L5:M5"/>
    <mergeCell ref="N5:O5"/>
    <mergeCell ref="B6:C6"/>
    <mergeCell ref="B7:C7"/>
    <mergeCell ref="B8:C8"/>
    <mergeCell ref="B9:C9"/>
    <mergeCell ref="B10:C10"/>
    <mergeCell ref="B2:T2"/>
    <mergeCell ref="B3:G3"/>
    <mergeCell ref="B4:C4"/>
    <mergeCell ref="D4:E4"/>
    <mergeCell ref="F4:G4"/>
    <mergeCell ref="H4:I4"/>
    <mergeCell ref="J4:K4"/>
    <mergeCell ref="L4:M4"/>
    <mergeCell ref="N4:O4"/>
    <mergeCell ref="P4:P5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L56"/>
  <sheetViews>
    <sheetView topLeftCell="F7" workbookViewId="0">
      <selection activeCell="S24" sqref="S24"/>
    </sheetView>
  </sheetViews>
  <sheetFormatPr defaultRowHeight="23.25"/>
  <cols>
    <col min="1" max="6" width="5.5703125" customWidth="1"/>
    <col min="7" max="11" width="5.5703125" style="5" customWidth="1"/>
    <col min="12" max="12" width="5.7109375" style="5" customWidth="1"/>
    <col min="13" max="13" width="4" style="5" customWidth="1"/>
    <col min="14" max="17" width="5.5703125" style="5" customWidth="1"/>
    <col min="18" max="18" width="6.7109375" style="5" customWidth="1"/>
    <col min="19" max="19" width="3.5703125" style="5" customWidth="1"/>
    <col min="20" max="20" width="5.5703125" style="5" customWidth="1"/>
    <col min="21" max="21" width="6.5703125" style="5" customWidth="1"/>
    <col min="22" max="22" width="5.28515625" style="5" customWidth="1"/>
    <col min="23" max="23" width="3.7109375" style="5" customWidth="1"/>
    <col min="24" max="24" width="7" style="5" customWidth="1"/>
    <col min="25" max="25" width="3.7109375" style="5" customWidth="1"/>
    <col min="26" max="26" width="5.5703125" style="5" customWidth="1"/>
    <col min="27" max="27" width="4.85546875" style="5" customWidth="1"/>
    <col min="28" max="28" width="5.28515625" style="5" customWidth="1"/>
    <col min="29" max="29" width="3.7109375" style="5" customWidth="1"/>
    <col min="30" max="30" width="8" customWidth="1"/>
    <col min="31" max="31" width="4.28515625" customWidth="1"/>
  </cols>
  <sheetData>
    <row r="1" spans="1:38" ht="26.25" customHeight="1">
      <c r="A1" s="110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</row>
    <row r="2" spans="1:38" ht="26.25" customHeight="1">
      <c r="A2" s="110"/>
      <c r="B2" s="115"/>
      <c r="C2" s="115"/>
      <c r="D2" s="115"/>
      <c r="E2" s="115"/>
      <c r="F2" s="115"/>
      <c r="G2" s="115"/>
      <c r="H2"/>
      <c r="AD2" s="5"/>
      <c r="AE2" s="5"/>
      <c r="AF2" s="5"/>
      <c r="AG2" s="5"/>
      <c r="AH2" s="5"/>
      <c r="AI2" s="5"/>
      <c r="AJ2" s="5"/>
      <c r="AK2" s="5"/>
      <c r="AL2" s="110"/>
    </row>
    <row r="3" spans="1:38" ht="26.25" customHeight="1">
      <c r="A3" s="110"/>
      <c r="B3" s="358" t="s">
        <v>9</v>
      </c>
      <c r="C3" s="359"/>
      <c r="D3" s="359"/>
      <c r="E3" s="359"/>
      <c r="F3" s="359"/>
      <c r="G3" s="360"/>
      <c r="H3"/>
      <c r="I3" s="358" t="s">
        <v>9</v>
      </c>
      <c r="J3" s="359"/>
      <c r="K3" s="359"/>
      <c r="L3" s="359"/>
      <c r="M3" s="360"/>
      <c r="O3" s="358" t="s">
        <v>9</v>
      </c>
      <c r="P3" s="359"/>
      <c r="Q3" s="359"/>
      <c r="R3" s="359"/>
      <c r="S3" s="360"/>
      <c r="T3" s="116"/>
      <c r="U3" s="358" t="s">
        <v>9</v>
      </c>
      <c r="V3" s="359"/>
      <c r="W3" s="359"/>
      <c r="X3" s="359"/>
      <c r="Y3" s="360"/>
      <c r="Z3" s="116"/>
      <c r="AA3" s="358" t="s">
        <v>9</v>
      </c>
      <c r="AB3" s="359"/>
      <c r="AC3" s="359"/>
      <c r="AD3" s="359"/>
      <c r="AE3" s="360"/>
      <c r="AF3" s="116"/>
      <c r="AG3" s="358" t="s">
        <v>9</v>
      </c>
      <c r="AH3" s="359"/>
      <c r="AI3" s="359"/>
      <c r="AJ3" s="359"/>
      <c r="AK3" s="360"/>
      <c r="AL3" s="110"/>
    </row>
    <row r="4" spans="1:38" ht="26.25" customHeight="1">
      <c r="A4" s="110"/>
      <c r="B4" s="361" t="s">
        <v>53</v>
      </c>
      <c r="C4" s="362"/>
      <c r="D4" s="362"/>
      <c r="E4" s="362"/>
      <c r="F4" s="362"/>
      <c r="G4" s="363"/>
      <c r="H4"/>
      <c r="I4" s="364" t="s">
        <v>54</v>
      </c>
      <c r="J4" s="365"/>
      <c r="K4" s="365"/>
      <c r="L4" s="365"/>
      <c r="M4" s="366"/>
      <c r="O4" s="364" t="s">
        <v>55</v>
      </c>
      <c r="P4" s="365"/>
      <c r="Q4" s="365"/>
      <c r="R4" s="365"/>
      <c r="S4" s="366"/>
      <c r="T4" s="115"/>
      <c r="U4" s="364" t="s">
        <v>56</v>
      </c>
      <c r="V4" s="365"/>
      <c r="W4" s="365"/>
      <c r="X4" s="365"/>
      <c r="Y4" s="366"/>
      <c r="Z4" s="115"/>
      <c r="AA4" s="364" t="s">
        <v>57</v>
      </c>
      <c r="AB4" s="365"/>
      <c r="AC4" s="365"/>
      <c r="AD4" s="365"/>
      <c r="AE4" s="366"/>
      <c r="AF4" s="115"/>
      <c r="AG4" s="364" t="s">
        <v>58</v>
      </c>
      <c r="AH4" s="365"/>
      <c r="AI4" s="365"/>
      <c r="AJ4" s="365"/>
      <c r="AK4" s="366"/>
      <c r="AL4" s="110"/>
    </row>
    <row r="5" spans="1:38" ht="26.25" customHeight="1">
      <c r="A5" s="110"/>
      <c r="B5" s="352" t="s">
        <v>6</v>
      </c>
      <c r="C5" s="353"/>
      <c r="D5" s="354"/>
      <c r="E5" s="355">
        <v>42488</v>
      </c>
      <c r="F5" s="356"/>
      <c r="G5" s="357"/>
      <c r="H5"/>
      <c r="I5" s="350" t="s">
        <v>6</v>
      </c>
      <c r="J5" s="351"/>
      <c r="K5" s="347">
        <v>42337</v>
      </c>
      <c r="L5" s="348"/>
      <c r="M5" s="349"/>
      <c r="N5" s="116"/>
      <c r="O5" s="350" t="s">
        <v>6</v>
      </c>
      <c r="P5" s="351"/>
      <c r="Q5" s="347">
        <v>42503</v>
      </c>
      <c r="R5" s="348"/>
      <c r="S5" s="349"/>
      <c r="T5" s="115"/>
      <c r="U5" s="350" t="s">
        <v>6</v>
      </c>
      <c r="V5" s="351"/>
      <c r="W5" s="347">
        <v>42337</v>
      </c>
      <c r="X5" s="348"/>
      <c r="Y5" s="349"/>
      <c r="Z5" s="115"/>
      <c r="AA5" s="350" t="s">
        <v>6</v>
      </c>
      <c r="AB5" s="351"/>
      <c r="AC5" s="347">
        <v>42502</v>
      </c>
      <c r="AD5" s="348"/>
      <c r="AE5" s="349"/>
      <c r="AF5" s="115"/>
      <c r="AG5" s="350" t="s">
        <v>6</v>
      </c>
      <c r="AH5" s="351"/>
      <c r="AI5" s="347">
        <v>42530</v>
      </c>
      <c r="AJ5" s="348"/>
      <c r="AK5" s="349"/>
      <c r="AL5" s="110"/>
    </row>
    <row r="6" spans="1:38" ht="26.25" customHeight="1">
      <c r="A6" s="110"/>
      <c r="B6" s="117">
        <v>1</v>
      </c>
      <c r="C6" s="118" t="s">
        <v>7</v>
      </c>
      <c r="D6" s="119">
        <v>0.21</v>
      </c>
      <c r="E6" s="120" t="s">
        <v>59</v>
      </c>
      <c r="F6" s="121">
        <f t="shared" ref="F6:F21" si="0">D6/1000</f>
        <v>2.0999999999999998E-4</v>
      </c>
      <c r="G6" s="122" t="s">
        <v>7</v>
      </c>
      <c r="H6"/>
      <c r="I6" s="123">
        <v>2.5</v>
      </c>
      <c r="J6" s="32">
        <v>0.06</v>
      </c>
      <c r="K6" s="33" t="s">
        <v>8</v>
      </c>
      <c r="L6" s="124">
        <f t="shared" ref="L6:L15" si="1">J6/1000</f>
        <v>5.9999999999999995E-5</v>
      </c>
      <c r="M6" s="34" t="s">
        <v>7</v>
      </c>
      <c r="N6" s="125"/>
      <c r="O6" s="123">
        <v>2.5</v>
      </c>
      <c r="P6" s="32">
        <v>0.08</v>
      </c>
      <c r="Q6" s="35" t="s">
        <v>8</v>
      </c>
      <c r="R6" s="36">
        <f t="shared" ref="R6:R18" si="2">P6/1000</f>
        <v>8.0000000000000007E-5</v>
      </c>
      <c r="S6" s="37" t="s">
        <v>7</v>
      </c>
      <c r="T6" s="115"/>
      <c r="U6" s="126">
        <v>1.0049999999999999</v>
      </c>
      <c r="V6" s="32">
        <v>0.06</v>
      </c>
      <c r="W6" s="35" t="s">
        <v>8</v>
      </c>
      <c r="X6" s="36">
        <f t="shared" ref="X6:X52" si="3">V6/1000</f>
        <v>5.9999999999999995E-5</v>
      </c>
      <c r="Y6" s="37" t="s">
        <v>7</v>
      </c>
      <c r="Z6" s="115"/>
      <c r="AA6" s="38">
        <v>1</v>
      </c>
      <c r="AB6" s="32">
        <v>0.08</v>
      </c>
      <c r="AC6" s="35" t="s">
        <v>8</v>
      </c>
      <c r="AD6" s="36">
        <f t="shared" ref="AD6:AD37" si="4">AB6/1000</f>
        <v>8.0000000000000007E-5</v>
      </c>
      <c r="AE6" s="37" t="s">
        <v>7</v>
      </c>
      <c r="AF6" s="115"/>
      <c r="AG6" s="38">
        <v>125</v>
      </c>
      <c r="AH6" s="32">
        <v>0.42</v>
      </c>
      <c r="AI6" s="35" t="s">
        <v>8</v>
      </c>
      <c r="AJ6" s="36">
        <f t="shared" ref="AJ6:AJ13" si="5">AH6/1000</f>
        <v>4.1999999999999996E-4</v>
      </c>
      <c r="AK6" s="37" t="s">
        <v>7</v>
      </c>
      <c r="AL6" s="110"/>
    </row>
    <row r="7" spans="1:38" ht="26.25" customHeight="1">
      <c r="A7" s="110"/>
      <c r="B7" s="127">
        <v>1.01</v>
      </c>
      <c r="C7" s="118" t="s">
        <v>7</v>
      </c>
      <c r="D7" s="119">
        <v>0.21</v>
      </c>
      <c r="E7" s="120" t="s">
        <v>59</v>
      </c>
      <c r="F7" s="121">
        <f t="shared" si="0"/>
        <v>2.0999999999999998E-4</v>
      </c>
      <c r="G7" s="122" t="s">
        <v>7</v>
      </c>
      <c r="H7"/>
      <c r="I7" s="123">
        <v>5.0999999999999996</v>
      </c>
      <c r="J7" s="32">
        <v>0.06</v>
      </c>
      <c r="K7" s="33" t="s">
        <v>8</v>
      </c>
      <c r="L7" s="124">
        <f t="shared" si="1"/>
        <v>5.9999999999999995E-5</v>
      </c>
      <c r="M7" s="34" t="s">
        <v>7</v>
      </c>
      <c r="N7" s="128"/>
      <c r="O7" s="123">
        <v>5.0999999999999996</v>
      </c>
      <c r="P7" s="32">
        <v>0.09</v>
      </c>
      <c r="Q7" s="35" t="s">
        <v>8</v>
      </c>
      <c r="R7" s="36">
        <f t="shared" si="2"/>
        <v>8.9999999999999992E-5</v>
      </c>
      <c r="S7" s="37" t="s">
        <v>7</v>
      </c>
      <c r="T7" s="4"/>
      <c r="U7" s="129">
        <v>1.01</v>
      </c>
      <c r="V7" s="32">
        <v>0.06</v>
      </c>
      <c r="W7" s="35" t="s">
        <v>8</v>
      </c>
      <c r="X7" s="36">
        <f t="shared" si="3"/>
        <v>5.9999999999999995E-5</v>
      </c>
      <c r="Y7" s="37" t="s">
        <v>7</v>
      </c>
      <c r="Z7" s="4"/>
      <c r="AA7" s="126">
        <v>1.0049999999999999</v>
      </c>
      <c r="AB7" s="32">
        <v>0.08</v>
      </c>
      <c r="AC7" s="35" t="s">
        <v>8</v>
      </c>
      <c r="AD7" s="36">
        <f t="shared" si="4"/>
        <v>8.0000000000000007E-5</v>
      </c>
      <c r="AE7" s="37" t="s">
        <v>7</v>
      </c>
      <c r="AF7" s="4"/>
      <c r="AG7" s="38">
        <v>150</v>
      </c>
      <c r="AH7" s="32">
        <v>0.47</v>
      </c>
      <c r="AI7" s="35" t="s">
        <v>8</v>
      </c>
      <c r="AJ7" s="36">
        <f t="shared" si="5"/>
        <v>4.6999999999999999E-4</v>
      </c>
      <c r="AK7" s="37" t="s">
        <v>7</v>
      </c>
      <c r="AL7" s="110"/>
    </row>
    <row r="8" spans="1:38" ht="26.25" customHeight="1">
      <c r="A8" s="110"/>
      <c r="B8" s="127">
        <v>1.05</v>
      </c>
      <c r="C8" s="118" t="s">
        <v>7</v>
      </c>
      <c r="D8" s="119">
        <v>0.21</v>
      </c>
      <c r="E8" s="120" t="s">
        <v>59</v>
      </c>
      <c r="F8" s="121">
        <f t="shared" si="0"/>
        <v>2.0999999999999998E-4</v>
      </c>
      <c r="G8" s="122" t="s">
        <v>7</v>
      </c>
      <c r="H8"/>
      <c r="I8" s="123">
        <v>7.7</v>
      </c>
      <c r="J8" s="32">
        <v>0.06</v>
      </c>
      <c r="K8" s="33" t="s">
        <v>8</v>
      </c>
      <c r="L8" s="124">
        <f t="shared" si="1"/>
        <v>5.9999999999999995E-5</v>
      </c>
      <c r="M8" s="34" t="s">
        <v>7</v>
      </c>
      <c r="N8" s="116"/>
      <c r="O8" s="123">
        <v>7.7</v>
      </c>
      <c r="P8" s="32">
        <v>0.09</v>
      </c>
      <c r="Q8" s="35" t="s">
        <v>8</v>
      </c>
      <c r="R8" s="36">
        <f t="shared" si="2"/>
        <v>8.9999999999999992E-5</v>
      </c>
      <c r="S8" s="37" t="s">
        <v>7</v>
      </c>
      <c r="U8" s="129">
        <v>1.02</v>
      </c>
      <c r="V8" s="32">
        <v>0.06</v>
      </c>
      <c r="W8" s="35" t="s">
        <v>8</v>
      </c>
      <c r="X8" s="36">
        <f t="shared" si="3"/>
        <v>5.9999999999999995E-5</v>
      </c>
      <c r="Y8" s="37" t="s">
        <v>7</v>
      </c>
      <c r="AA8" s="129">
        <v>1.01</v>
      </c>
      <c r="AB8" s="32">
        <v>0.08</v>
      </c>
      <c r="AC8" s="35" t="s">
        <v>8</v>
      </c>
      <c r="AD8" s="36">
        <f t="shared" si="4"/>
        <v>8.0000000000000007E-5</v>
      </c>
      <c r="AE8" s="37" t="s">
        <v>7</v>
      </c>
      <c r="AF8" s="5"/>
      <c r="AG8" s="38">
        <v>175</v>
      </c>
      <c r="AH8" s="32">
        <v>0.51</v>
      </c>
      <c r="AI8" s="35" t="s">
        <v>8</v>
      </c>
      <c r="AJ8" s="36">
        <f t="shared" si="5"/>
        <v>5.1000000000000004E-4</v>
      </c>
      <c r="AK8" s="37" t="s">
        <v>7</v>
      </c>
      <c r="AL8" s="110"/>
    </row>
    <row r="9" spans="1:38" ht="26.25" customHeight="1">
      <c r="A9" s="110"/>
      <c r="B9" s="127">
        <v>1.1000000000000001</v>
      </c>
      <c r="C9" s="118" t="s">
        <v>7</v>
      </c>
      <c r="D9" s="119">
        <v>0.21</v>
      </c>
      <c r="E9" s="120" t="s">
        <v>59</v>
      </c>
      <c r="F9" s="121">
        <f t="shared" si="0"/>
        <v>2.0999999999999998E-4</v>
      </c>
      <c r="G9" s="122" t="s">
        <v>7</v>
      </c>
      <c r="H9"/>
      <c r="I9" s="123">
        <v>10.3</v>
      </c>
      <c r="J9" s="32">
        <v>7.0000000000000007E-2</v>
      </c>
      <c r="K9" s="33" t="s">
        <v>8</v>
      </c>
      <c r="L9" s="124">
        <f t="shared" si="1"/>
        <v>7.0000000000000007E-5</v>
      </c>
      <c r="M9" s="34" t="s">
        <v>7</v>
      </c>
      <c r="N9" s="116"/>
      <c r="O9" s="123">
        <v>10.3</v>
      </c>
      <c r="P9" s="32">
        <v>0.09</v>
      </c>
      <c r="Q9" s="35" t="s">
        <v>8</v>
      </c>
      <c r="R9" s="36">
        <f t="shared" si="2"/>
        <v>8.9999999999999992E-5</v>
      </c>
      <c r="S9" s="37" t="s">
        <v>7</v>
      </c>
      <c r="U9" s="129">
        <v>1.03</v>
      </c>
      <c r="V9" s="32">
        <v>0.06</v>
      </c>
      <c r="W9" s="35" t="s">
        <v>8</v>
      </c>
      <c r="X9" s="36">
        <f t="shared" si="3"/>
        <v>5.9999999999999995E-5</v>
      </c>
      <c r="Y9" s="37" t="s">
        <v>7</v>
      </c>
      <c r="AA9" s="129">
        <v>1.02</v>
      </c>
      <c r="AB9" s="32">
        <v>0.08</v>
      </c>
      <c r="AC9" s="35" t="s">
        <v>8</v>
      </c>
      <c r="AD9" s="36">
        <f t="shared" si="4"/>
        <v>8.0000000000000007E-5</v>
      </c>
      <c r="AE9" s="37" t="s">
        <v>7</v>
      </c>
      <c r="AF9" s="5"/>
      <c r="AG9" s="38">
        <v>200</v>
      </c>
      <c r="AH9" s="32">
        <v>0.55000000000000004</v>
      </c>
      <c r="AI9" s="35" t="s">
        <v>8</v>
      </c>
      <c r="AJ9" s="36">
        <f t="shared" si="5"/>
        <v>5.5000000000000003E-4</v>
      </c>
      <c r="AK9" s="37" t="s">
        <v>7</v>
      </c>
      <c r="AL9" s="110"/>
    </row>
    <row r="10" spans="1:38" ht="26.25" customHeight="1">
      <c r="A10" s="110"/>
      <c r="B10" s="117">
        <v>2</v>
      </c>
      <c r="C10" s="118" t="s">
        <v>7</v>
      </c>
      <c r="D10" s="119">
        <v>0.21</v>
      </c>
      <c r="E10" s="120" t="s">
        <v>59</v>
      </c>
      <c r="F10" s="121">
        <f t="shared" si="0"/>
        <v>2.0999999999999998E-4</v>
      </c>
      <c r="G10" s="122" t="s">
        <v>7</v>
      </c>
      <c r="H10"/>
      <c r="I10" s="123">
        <v>12.9</v>
      </c>
      <c r="J10" s="32">
        <v>7.0000000000000007E-2</v>
      </c>
      <c r="K10" s="33" t="s">
        <v>8</v>
      </c>
      <c r="L10" s="124">
        <f t="shared" si="1"/>
        <v>7.0000000000000007E-5</v>
      </c>
      <c r="M10" s="34" t="s">
        <v>7</v>
      </c>
      <c r="N10" s="116"/>
      <c r="O10" s="123">
        <v>12.9</v>
      </c>
      <c r="P10" s="32">
        <v>0.09</v>
      </c>
      <c r="Q10" s="35" t="s">
        <v>8</v>
      </c>
      <c r="R10" s="36">
        <f t="shared" si="2"/>
        <v>8.9999999999999992E-5</v>
      </c>
      <c r="S10" s="37" t="s">
        <v>7</v>
      </c>
      <c r="U10" s="129">
        <v>1.04</v>
      </c>
      <c r="V10" s="32">
        <v>0.06</v>
      </c>
      <c r="W10" s="35" t="s">
        <v>8</v>
      </c>
      <c r="X10" s="36">
        <f t="shared" si="3"/>
        <v>5.9999999999999995E-5</v>
      </c>
      <c r="Y10" s="37" t="s">
        <v>7</v>
      </c>
      <c r="AA10" s="129">
        <v>1.03</v>
      </c>
      <c r="AB10" s="32">
        <v>0.08</v>
      </c>
      <c r="AC10" s="35" t="s">
        <v>8</v>
      </c>
      <c r="AD10" s="36">
        <f t="shared" si="4"/>
        <v>8.0000000000000007E-5</v>
      </c>
      <c r="AE10" s="37" t="s">
        <v>7</v>
      </c>
      <c r="AF10" s="5"/>
      <c r="AG10" s="38">
        <v>250</v>
      </c>
      <c r="AH10" s="32">
        <v>0.63</v>
      </c>
      <c r="AI10" s="35" t="s">
        <v>8</v>
      </c>
      <c r="AJ10" s="36">
        <f t="shared" si="5"/>
        <v>6.3000000000000003E-4</v>
      </c>
      <c r="AK10" s="37" t="s">
        <v>7</v>
      </c>
      <c r="AL10" s="110"/>
    </row>
    <row r="11" spans="1:38" ht="26.25" customHeight="1">
      <c r="A11" s="110"/>
      <c r="B11" s="117">
        <v>5</v>
      </c>
      <c r="C11" s="118" t="s">
        <v>7</v>
      </c>
      <c r="D11" s="119">
        <v>0.21</v>
      </c>
      <c r="E11" s="120" t="s">
        <v>59</v>
      </c>
      <c r="F11" s="121">
        <f t="shared" si="0"/>
        <v>2.0999999999999998E-4</v>
      </c>
      <c r="G11" s="122" t="s">
        <v>7</v>
      </c>
      <c r="H11"/>
      <c r="I11" s="123">
        <v>15</v>
      </c>
      <c r="J11" s="32">
        <v>7.0000000000000007E-2</v>
      </c>
      <c r="K11" s="33" t="s">
        <v>8</v>
      </c>
      <c r="L11" s="124">
        <f t="shared" si="1"/>
        <v>7.0000000000000007E-5</v>
      </c>
      <c r="M11" s="34" t="s">
        <v>7</v>
      </c>
      <c r="N11" s="116"/>
      <c r="O11" s="38">
        <v>15</v>
      </c>
      <c r="P11" s="32">
        <v>0.1</v>
      </c>
      <c r="Q11" s="35" t="s">
        <v>8</v>
      </c>
      <c r="R11" s="36">
        <f t="shared" si="2"/>
        <v>1E-4</v>
      </c>
      <c r="S11" s="37" t="s">
        <v>7</v>
      </c>
      <c r="U11" s="129">
        <v>1.05</v>
      </c>
      <c r="V11" s="32">
        <v>0.06</v>
      </c>
      <c r="W11" s="35" t="s">
        <v>8</v>
      </c>
      <c r="X11" s="36">
        <f t="shared" si="3"/>
        <v>5.9999999999999995E-5</v>
      </c>
      <c r="Y11" s="37" t="s">
        <v>7</v>
      </c>
      <c r="AA11" s="129">
        <v>1.04</v>
      </c>
      <c r="AB11" s="32">
        <v>0.08</v>
      </c>
      <c r="AC11" s="35" t="s">
        <v>8</v>
      </c>
      <c r="AD11" s="36">
        <f t="shared" si="4"/>
        <v>8.0000000000000007E-5</v>
      </c>
      <c r="AE11" s="37" t="s">
        <v>7</v>
      </c>
      <c r="AF11" s="5"/>
      <c r="AG11" s="38">
        <v>300</v>
      </c>
      <c r="AH11" s="32">
        <v>0.71</v>
      </c>
      <c r="AI11" s="35" t="s">
        <v>8</v>
      </c>
      <c r="AJ11" s="36">
        <f t="shared" si="5"/>
        <v>7.0999999999999991E-4</v>
      </c>
      <c r="AK11" s="37" t="s">
        <v>7</v>
      </c>
      <c r="AL11" s="110"/>
    </row>
    <row r="12" spans="1:38" ht="26.25" customHeight="1">
      <c r="A12" s="110"/>
      <c r="B12" s="117">
        <v>10</v>
      </c>
      <c r="C12" s="118" t="s">
        <v>7</v>
      </c>
      <c r="D12" s="119">
        <v>0.21</v>
      </c>
      <c r="E12" s="120" t="s">
        <v>59</v>
      </c>
      <c r="F12" s="121">
        <f t="shared" si="0"/>
        <v>2.0999999999999998E-4</v>
      </c>
      <c r="G12" s="122" t="s">
        <v>7</v>
      </c>
      <c r="H12"/>
      <c r="I12" s="123">
        <v>17.600000000000001</v>
      </c>
      <c r="J12" s="32">
        <v>7.0000000000000007E-2</v>
      </c>
      <c r="K12" s="33" t="s">
        <v>8</v>
      </c>
      <c r="L12" s="124">
        <f t="shared" si="1"/>
        <v>7.0000000000000007E-5</v>
      </c>
      <c r="M12" s="34" t="s">
        <v>7</v>
      </c>
      <c r="N12" s="116"/>
      <c r="O12" s="123">
        <v>17.600000000000001</v>
      </c>
      <c r="P12" s="32">
        <v>0.1</v>
      </c>
      <c r="Q12" s="35" t="s">
        <v>8</v>
      </c>
      <c r="R12" s="36">
        <f t="shared" si="2"/>
        <v>1E-4</v>
      </c>
      <c r="S12" s="37" t="s">
        <v>7</v>
      </c>
      <c r="U12" s="129">
        <v>1.06</v>
      </c>
      <c r="V12" s="32">
        <v>0.06</v>
      </c>
      <c r="W12" s="35" t="s">
        <v>8</v>
      </c>
      <c r="X12" s="36">
        <f t="shared" si="3"/>
        <v>5.9999999999999995E-5</v>
      </c>
      <c r="Y12" s="37" t="s">
        <v>7</v>
      </c>
      <c r="AA12" s="129">
        <v>1.05</v>
      </c>
      <c r="AB12" s="32">
        <v>0.08</v>
      </c>
      <c r="AC12" s="35" t="s">
        <v>8</v>
      </c>
      <c r="AD12" s="36">
        <f t="shared" si="4"/>
        <v>8.0000000000000007E-5</v>
      </c>
      <c r="AE12" s="37" t="s">
        <v>7</v>
      </c>
      <c r="AF12" s="5"/>
      <c r="AG12" s="38">
        <v>400</v>
      </c>
      <c r="AH12" s="32">
        <v>0.89</v>
      </c>
      <c r="AI12" s="35" t="s">
        <v>8</v>
      </c>
      <c r="AJ12" s="36">
        <f t="shared" si="5"/>
        <v>8.9000000000000006E-4</v>
      </c>
      <c r="AK12" s="37" t="s">
        <v>7</v>
      </c>
      <c r="AL12" s="110"/>
    </row>
    <row r="13" spans="1:38" ht="26.25" customHeight="1">
      <c r="A13" s="110"/>
      <c r="B13" s="117">
        <v>20</v>
      </c>
      <c r="C13" s="118" t="s">
        <v>7</v>
      </c>
      <c r="D13" s="119">
        <v>0.23</v>
      </c>
      <c r="E13" s="120" t="s">
        <v>59</v>
      </c>
      <c r="F13" s="121">
        <f t="shared" si="0"/>
        <v>2.3000000000000001E-4</v>
      </c>
      <c r="G13" s="122" t="s">
        <v>7</v>
      </c>
      <c r="H13"/>
      <c r="I13" s="123">
        <v>20.2</v>
      </c>
      <c r="J13" s="32">
        <v>7.0000000000000007E-2</v>
      </c>
      <c r="K13" s="33" t="s">
        <v>8</v>
      </c>
      <c r="L13" s="124">
        <f t="shared" si="1"/>
        <v>7.0000000000000007E-5</v>
      </c>
      <c r="M13" s="34" t="s">
        <v>7</v>
      </c>
      <c r="N13" s="116"/>
      <c r="O13" s="123">
        <v>20.2</v>
      </c>
      <c r="P13" s="32">
        <v>0.1</v>
      </c>
      <c r="Q13" s="35" t="s">
        <v>8</v>
      </c>
      <c r="R13" s="36">
        <f t="shared" si="2"/>
        <v>1E-4</v>
      </c>
      <c r="S13" s="37" t="s">
        <v>7</v>
      </c>
      <c r="U13" s="129">
        <v>1.07</v>
      </c>
      <c r="V13" s="32">
        <v>0.06</v>
      </c>
      <c r="W13" s="35" t="s">
        <v>8</v>
      </c>
      <c r="X13" s="36">
        <f t="shared" si="3"/>
        <v>5.9999999999999995E-5</v>
      </c>
      <c r="Y13" s="37" t="s">
        <v>7</v>
      </c>
      <c r="AA13" s="129">
        <v>1.06</v>
      </c>
      <c r="AB13" s="32">
        <v>0.08</v>
      </c>
      <c r="AC13" s="35" t="s">
        <v>8</v>
      </c>
      <c r="AD13" s="36">
        <f t="shared" si="4"/>
        <v>8.0000000000000007E-5</v>
      </c>
      <c r="AE13" s="37" t="s">
        <v>7</v>
      </c>
      <c r="AF13" s="5"/>
      <c r="AG13" s="38">
        <v>500</v>
      </c>
      <c r="AH13" s="32">
        <v>1.1000000000000001</v>
      </c>
      <c r="AI13" s="35" t="s">
        <v>8</v>
      </c>
      <c r="AJ13" s="36">
        <f t="shared" si="5"/>
        <v>1.1000000000000001E-3</v>
      </c>
      <c r="AK13" s="37" t="s">
        <v>7</v>
      </c>
      <c r="AL13" s="110"/>
    </row>
    <row r="14" spans="1:38" ht="26.25" customHeight="1">
      <c r="A14" s="110"/>
      <c r="B14" s="117">
        <v>30</v>
      </c>
      <c r="C14" s="118" t="s">
        <v>7</v>
      </c>
      <c r="D14" s="119">
        <v>0.27</v>
      </c>
      <c r="E14" s="120" t="s">
        <v>59</v>
      </c>
      <c r="F14" s="121">
        <f t="shared" si="0"/>
        <v>2.7E-4</v>
      </c>
      <c r="G14" s="122" t="s">
        <v>7</v>
      </c>
      <c r="H14"/>
      <c r="I14" s="123">
        <v>22.8</v>
      </c>
      <c r="J14" s="32">
        <v>7.0000000000000007E-2</v>
      </c>
      <c r="K14" s="33" t="s">
        <v>8</v>
      </c>
      <c r="L14" s="124">
        <f t="shared" si="1"/>
        <v>7.0000000000000007E-5</v>
      </c>
      <c r="M14" s="34" t="s">
        <v>7</v>
      </c>
      <c r="N14" s="116"/>
      <c r="O14" s="123">
        <v>22.8</v>
      </c>
      <c r="P14" s="32">
        <v>0.1</v>
      </c>
      <c r="Q14" s="35" t="s">
        <v>8</v>
      </c>
      <c r="R14" s="36">
        <f t="shared" si="2"/>
        <v>1E-4</v>
      </c>
      <c r="S14" s="37" t="s">
        <v>7</v>
      </c>
      <c r="U14" s="129">
        <v>1.08</v>
      </c>
      <c r="V14" s="32">
        <v>0.06</v>
      </c>
      <c r="W14" s="35" t="s">
        <v>8</v>
      </c>
      <c r="X14" s="36">
        <f t="shared" si="3"/>
        <v>5.9999999999999995E-5</v>
      </c>
      <c r="Y14" s="37" t="s">
        <v>7</v>
      </c>
      <c r="AA14" s="129">
        <v>1.07</v>
      </c>
      <c r="AB14" s="32">
        <v>0.08</v>
      </c>
      <c r="AC14" s="35" t="s">
        <v>8</v>
      </c>
      <c r="AD14" s="36">
        <f t="shared" si="4"/>
        <v>8.0000000000000007E-5</v>
      </c>
      <c r="AE14" s="37" t="s">
        <v>7</v>
      </c>
      <c r="AF14" s="5"/>
      <c r="AG14" s="6"/>
      <c r="AH14" s="6"/>
      <c r="AI14" s="6"/>
      <c r="AJ14" s="6"/>
      <c r="AK14" s="6"/>
      <c r="AL14" s="110"/>
    </row>
    <row r="15" spans="1:38" ht="26.25" customHeight="1">
      <c r="A15" s="110"/>
      <c r="B15" s="117">
        <v>40</v>
      </c>
      <c r="C15" s="118" t="s">
        <v>7</v>
      </c>
      <c r="D15" s="119">
        <v>0.27</v>
      </c>
      <c r="E15" s="130" t="s">
        <v>59</v>
      </c>
      <c r="F15" s="121">
        <f t="shared" si="0"/>
        <v>2.7E-4</v>
      </c>
      <c r="G15" s="122" t="s">
        <v>7</v>
      </c>
      <c r="H15"/>
      <c r="I15" s="123">
        <v>25</v>
      </c>
      <c r="J15" s="32">
        <v>7.0000000000000007E-2</v>
      </c>
      <c r="K15" s="39" t="s">
        <v>8</v>
      </c>
      <c r="L15" s="124">
        <f t="shared" si="1"/>
        <v>7.0000000000000007E-5</v>
      </c>
      <c r="M15" s="34" t="s">
        <v>7</v>
      </c>
      <c r="N15" s="116"/>
      <c r="O15" s="38">
        <v>25</v>
      </c>
      <c r="P15" s="32">
        <v>0.11</v>
      </c>
      <c r="Q15" s="35" t="s">
        <v>8</v>
      </c>
      <c r="R15" s="36">
        <f t="shared" si="2"/>
        <v>1.1E-4</v>
      </c>
      <c r="S15" s="37" t="s">
        <v>7</v>
      </c>
      <c r="U15" s="129">
        <v>1.0900000000000001</v>
      </c>
      <c r="V15" s="32">
        <v>0.06</v>
      </c>
      <c r="W15" s="35" t="s">
        <v>8</v>
      </c>
      <c r="X15" s="36">
        <f t="shared" si="3"/>
        <v>5.9999999999999995E-5</v>
      </c>
      <c r="Y15" s="37" t="s">
        <v>7</v>
      </c>
      <c r="AA15" s="129">
        <v>1.08</v>
      </c>
      <c r="AB15" s="32">
        <v>0.08</v>
      </c>
      <c r="AC15" s="35" t="s">
        <v>8</v>
      </c>
      <c r="AD15" s="36">
        <f t="shared" si="4"/>
        <v>8.0000000000000007E-5</v>
      </c>
      <c r="AE15" s="37" t="s">
        <v>7</v>
      </c>
      <c r="AF15" s="5"/>
      <c r="AG15" s="6"/>
      <c r="AH15" s="6"/>
      <c r="AI15" s="6"/>
      <c r="AJ15" s="6"/>
      <c r="AK15" s="6"/>
      <c r="AL15" s="110"/>
    </row>
    <row r="16" spans="1:38" ht="26.25" customHeight="1">
      <c r="A16" s="110"/>
      <c r="B16" s="117">
        <v>50</v>
      </c>
      <c r="C16" s="118" t="s">
        <v>7</v>
      </c>
      <c r="D16" s="119">
        <v>0.27</v>
      </c>
      <c r="E16" s="130" t="s">
        <v>59</v>
      </c>
      <c r="F16" s="121">
        <f t="shared" si="0"/>
        <v>2.7E-4</v>
      </c>
      <c r="G16" s="122" t="s">
        <v>7</v>
      </c>
      <c r="H16"/>
      <c r="I16" s="116"/>
      <c r="J16" s="116"/>
      <c r="K16" s="116"/>
      <c r="L16" s="116"/>
      <c r="M16" s="116"/>
      <c r="N16" s="116"/>
      <c r="O16" s="38">
        <v>50</v>
      </c>
      <c r="P16" s="32">
        <v>0.13</v>
      </c>
      <c r="Q16" s="35" t="s">
        <v>8</v>
      </c>
      <c r="R16" s="36">
        <f t="shared" si="2"/>
        <v>1.3000000000000002E-4</v>
      </c>
      <c r="S16" s="37" t="s">
        <v>7</v>
      </c>
      <c r="U16" s="129">
        <v>1.1000000000000001</v>
      </c>
      <c r="V16" s="32">
        <v>0.06</v>
      </c>
      <c r="W16" s="35" t="s">
        <v>8</v>
      </c>
      <c r="X16" s="36">
        <f t="shared" si="3"/>
        <v>5.9999999999999995E-5</v>
      </c>
      <c r="Y16" s="37" t="s">
        <v>7</v>
      </c>
      <c r="AA16" s="129">
        <v>1.0900000000000001</v>
      </c>
      <c r="AB16" s="32">
        <v>0.08</v>
      </c>
      <c r="AC16" s="35" t="s">
        <v>8</v>
      </c>
      <c r="AD16" s="36">
        <f t="shared" si="4"/>
        <v>8.0000000000000007E-5</v>
      </c>
      <c r="AE16" s="37" t="s">
        <v>7</v>
      </c>
      <c r="AF16" s="5"/>
      <c r="AG16" s="6"/>
      <c r="AH16" s="6"/>
      <c r="AI16" s="6"/>
      <c r="AJ16" s="6"/>
      <c r="AK16" s="6"/>
      <c r="AL16" s="110"/>
    </row>
    <row r="17" spans="1:38" ht="26.25" customHeight="1">
      <c r="A17" s="110"/>
      <c r="B17" s="117">
        <v>60</v>
      </c>
      <c r="C17" s="118" t="s">
        <v>7</v>
      </c>
      <c r="D17" s="119">
        <v>0.32</v>
      </c>
      <c r="E17" s="130" t="s">
        <v>59</v>
      </c>
      <c r="F17" s="121">
        <f t="shared" si="0"/>
        <v>3.2000000000000003E-4</v>
      </c>
      <c r="G17" s="122" t="s">
        <v>7</v>
      </c>
      <c r="H17"/>
      <c r="I17" s="131" t="s">
        <v>60</v>
      </c>
      <c r="J17" s="132">
        <v>2</v>
      </c>
      <c r="K17" s="133"/>
      <c r="L17" s="116"/>
      <c r="M17" s="116"/>
      <c r="N17" s="116"/>
      <c r="O17" s="38">
        <v>75</v>
      </c>
      <c r="P17" s="32">
        <v>0.16</v>
      </c>
      <c r="Q17" s="35" t="s">
        <v>8</v>
      </c>
      <c r="R17" s="36">
        <f t="shared" si="2"/>
        <v>1.6000000000000001E-4</v>
      </c>
      <c r="S17" s="37" t="s">
        <v>7</v>
      </c>
      <c r="U17" s="129">
        <v>1.2</v>
      </c>
      <c r="V17" s="32">
        <v>0.06</v>
      </c>
      <c r="W17" s="35" t="s">
        <v>8</v>
      </c>
      <c r="X17" s="36">
        <f t="shared" si="3"/>
        <v>5.9999999999999995E-5</v>
      </c>
      <c r="Y17" s="37" t="s">
        <v>7</v>
      </c>
      <c r="AA17" s="129">
        <v>1.1000000000000001</v>
      </c>
      <c r="AB17" s="32">
        <v>0.08</v>
      </c>
      <c r="AC17" s="35" t="s">
        <v>8</v>
      </c>
      <c r="AD17" s="36">
        <f t="shared" si="4"/>
        <v>8.0000000000000007E-5</v>
      </c>
      <c r="AE17" s="37" t="s">
        <v>7</v>
      </c>
      <c r="AF17" s="5"/>
      <c r="AG17" s="6"/>
      <c r="AH17" s="6"/>
      <c r="AI17" s="6"/>
      <c r="AJ17" s="6"/>
      <c r="AK17" s="6"/>
      <c r="AL17" s="110"/>
    </row>
    <row r="18" spans="1:38" ht="26.25" customHeight="1">
      <c r="A18" s="110"/>
      <c r="B18" s="117">
        <v>70</v>
      </c>
      <c r="C18" s="118" t="s">
        <v>7</v>
      </c>
      <c r="D18" s="119">
        <v>0.32</v>
      </c>
      <c r="E18" s="130" t="s">
        <v>59</v>
      </c>
      <c r="F18" s="121">
        <f t="shared" si="0"/>
        <v>3.2000000000000003E-4</v>
      </c>
      <c r="G18" s="122" t="s">
        <v>7</v>
      </c>
      <c r="H18"/>
      <c r="I18" s="134" t="s">
        <v>61</v>
      </c>
      <c r="J18" s="134">
        <v>5</v>
      </c>
      <c r="K18" s="133"/>
      <c r="L18" s="116"/>
      <c r="M18" s="116"/>
      <c r="N18" s="116"/>
      <c r="O18" s="38">
        <v>100</v>
      </c>
      <c r="P18" s="32">
        <v>0.18</v>
      </c>
      <c r="Q18" s="35" t="s">
        <v>8</v>
      </c>
      <c r="R18" s="36">
        <f t="shared" si="2"/>
        <v>1.7999999999999998E-4</v>
      </c>
      <c r="S18" s="37" t="s">
        <v>7</v>
      </c>
      <c r="U18" s="129">
        <v>1.3</v>
      </c>
      <c r="V18" s="32">
        <v>0.06</v>
      </c>
      <c r="W18" s="35" t="s">
        <v>8</v>
      </c>
      <c r="X18" s="36">
        <f t="shared" si="3"/>
        <v>5.9999999999999995E-5</v>
      </c>
      <c r="Y18" s="37" t="s">
        <v>7</v>
      </c>
      <c r="AA18" s="129">
        <v>1.2</v>
      </c>
      <c r="AB18" s="32">
        <v>0.08</v>
      </c>
      <c r="AC18" s="35" t="s">
        <v>8</v>
      </c>
      <c r="AD18" s="36">
        <f t="shared" si="4"/>
        <v>8.0000000000000007E-5</v>
      </c>
      <c r="AE18" s="37" t="s">
        <v>7</v>
      </c>
      <c r="AF18" s="5"/>
      <c r="AG18" s="6"/>
      <c r="AH18" s="6"/>
      <c r="AI18" s="6"/>
      <c r="AJ18" s="6"/>
      <c r="AK18" s="6"/>
      <c r="AL18" s="110"/>
    </row>
    <row r="19" spans="1:38" ht="26.25" customHeight="1">
      <c r="A19" s="110"/>
      <c r="B19" s="117">
        <v>80</v>
      </c>
      <c r="C19" s="118" t="s">
        <v>7</v>
      </c>
      <c r="D19" s="119">
        <v>0.39</v>
      </c>
      <c r="E19" s="130" t="s">
        <v>59</v>
      </c>
      <c r="F19" s="121">
        <f t="shared" si="0"/>
        <v>3.8999999999999999E-4</v>
      </c>
      <c r="G19" s="122" t="s">
        <v>7</v>
      </c>
      <c r="H19"/>
      <c r="I19" s="6"/>
      <c r="J19" s="6"/>
      <c r="K19" s="6"/>
      <c r="L19" s="6"/>
      <c r="M19" s="6"/>
      <c r="N19" s="116"/>
      <c r="O19" s="6"/>
      <c r="P19" s="6"/>
      <c r="Q19" s="6"/>
      <c r="R19" s="6"/>
      <c r="S19" s="6"/>
      <c r="U19" s="129">
        <v>1.4</v>
      </c>
      <c r="V19" s="32">
        <v>0.06</v>
      </c>
      <c r="W19" s="35" t="s">
        <v>8</v>
      </c>
      <c r="X19" s="36">
        <f t="shared" si="3"/>
        <v>5.9999999999999995E-5</v>
      </c>
      <c r="Y19" s="37" t="s">
        <v>7</v>
      </c>
      <c r="AA19" s="129">
        <v>1.3</v>
      </c>
      <c r="AB19" s="32">
        <v>0.08</v>
      </c>
      <c r="AC19" s="35" t="s">
        <v>8</v>
      </c>
      <c r="AD19" s="36">
        <f t="shared" si="4"/>
        <v>8.0000000000000007E-5</v>
      </c>
      <c r="AE19" s="37" t="s">
        <v>7</v>
      </c>
      <c r="AF19" s="5"/>
      <c r="AG19" s="116"/>
      <c r="AH19" s="116"/>
      <c r="AI19" s="116"/>
      <c r="AJ19" s="116"/>
      <c r="AK19" s="116"/>
      <c r="AL19" s="110"/>
    </row>
    <row r="20" spans="1:38" ht="26.25" customHeight="1">
      <c r="A20" s="110"/>
      <c r="B20" s="117">
        <v>90</v>
      </c>
      <c r="C20" s="118" t="s">
        <v>7</v>
      </c>
      <c r="D20" s="119">
        <v>0.39</v>
      </c>
      <c r="E20" s="130" t="s">
        <v>59</v>
      </c>
      <c r="F20" s="121">
        <f t="shared" si="0"/>
        <v>3.8999999999999999E-4</v>
      </c>
      <c r="G20" s="122" t="s">
        <v>7</v>
      </c>
      <c r="H20"/>
      <c r="I20" s="6"/>
      <c r="J20" s="6"/>
      <c r="K20" s="6"/>
      <c r="L20" s="6"/>
      <c r="M20" s="6"/>
      <c r="N20" s="116"/>
      <c r="O20" s="6"/>
      <c r="P20" s="6"/>
      <c r="Q20" s="6"/>
      <c r="R20" s="6"/>
      <c r="S20" s="6"/>
      <c r="U20" s="129">
        <v>1.5</v>
      </c>
      <c r="V20" s="32">
        <v>0.06</v>
      </c>
      <c r="W20" s="35" t="s">
        <v>8</v>
      </c>
      <c r="X20" s="36">
        <f t="shared" si="3"/>
        <v>5.9999999999999995E-5</v>
      </c>
      <c r="Y20" s="37" t="s">
        <v>7</v>
      </c>
      <c r="AA20" s="129">
        <v>1.4</v>
      </c>
      <c r="AB20" s="32">
        <v>0.08</v>
      </c>
      <c r="AC20" s="35" t="s">
        <v>8</v>
      </c>
      <c r="AD20" s="36">
        <f t="shared" si="4"/>
        <v>8.0000000000000007E-5</v>
      </c>
      <c r="AE20" s="37" t="s">
        <v>7</v>
      </c>
      <c r="AF20" s="5"/>
      <c r="AG20" s="116"/>
      <c r="AH20" s="116"/>
      <c r="AI20" s="116"/>
      <c r="AJ20" s="116"/>
      <c r="AK20" s="116"/>
      <c r="AL20" s="110"/>
    </row>
    <row r="21" spans="1:38" ht="26.25" customHeight="1">
      <c r="A21" s="110"/>
      <c r="B21" s="117">
        <v>100</v>
      </c>
      <c r="C21" s="118" t="s">
        <v>7</v>
      </c>
      <c r="D21" s="119">
        <v>0.39</v>
      </c>
      <c r="E21" s="130" t="s">
        <v>59</v>
      </c>
      <c r="F21" s="121">
        <f t="shared" si="0"/>
        <v>3.8999999999999999E-4</v>
      </c>
      <c r="G21" s="122" t="s">
        <v>7</v>
      </c>
      <c r="H21"/>
      <c r="I21" s="6"/>
      <c r="J21" s="6"/>
      <c r="K21" s="6"/>
      <c r="L21" s="6"/>
      <c r="M21" s="6"/>
      <c r="N21" s="116"/>
      <c r="O21" s="6"/>
      <c r="P21" s="6"/>
      <c r="Q21" s="6"/>
      <c r="R21" s="6"/>
      <c r="S21" s="6"/>
      <c r="U21" s="129">
        <v>1.6</v>
      </c>
      <c r="V21" s="32">
        <v>0.06</v>
      </c>
      <c r="W21" s="35" t="s">
        <v>8</v>
      </c>
      <c r="X21" s="36">
        <f t="shared" si="3"/>
        <v>5.9999999999999995E-5</v>
      </c>
      <c r="Y21" s="37" t="s">
        <v>7</v>
      </c>
      <c r="AA21" s="129">
        <v>1.5</v>
      </c>
      <c r="AB21" s="32">
        <v>0.08</v>
      </c>
      <c r="AC21" s="35" t="s">
        <v>8</v>
      </c>
      <c r="AD21" s="36">
        <f t="shared" si="4"/>
        <v>8.0000000000000007E-5</v>
      </c>
      <c r="AE21" s="37" t="s">
        <v>7</v>
      </c>
      <c r="AF21" s="5"/>
      <c r="AG21" s="5"/>
      <c r="AH21" s="5"/>
      <c r="AI21" s="5"/>
      <c r="AJ21" s="5"/>
      <c r="AK21" s="5"/>
      <c r="AL21" s="110"/>
    </row>
    <row r="22" spans="1:38" ht="26.25" customHeight="1">
      <c r="A22" s="110"/>
      <c r="B22" s="5"/>
      <c r="C22" s="5"/>
      <c r="D22" s="5"/>
      <c r="E22" s="5"/>
      <c r="F22" s="5"/>
      <c r="H22"/>
      <c r="I22" s="6"/>
      <c r="J22" s="6"/>
      <c r="K22" s="6"/>
      <c r="L22" s="6"/>
      <c r="M22" s="6"/>
      <c r="N22" s="116"/>
      <c r="O22" s="6"/>
      <c r="P22" s="6"/>
      <c r="Q22" s="6"/>
      <c r="R22" s="6"/>
      <c r="S22" s="6"/>
      <c r="U22" s="129">
        <v>1.7</v>
      </c>
      <c r="V22" s="32">
        <v>0.06</v>
      </c>
      <c r="W22" s="35" t="s">
        <v>8</v>
      </c>
      <c r="X22" s="36">
        <f t="shared" si="3"/>
        <v>5.9999999999999995E-5</v>
      </c>
      <c r="Y22" s="37" t="s">
        <v>7</v>
      </c>
      <c r="AA22" s="129">
        <v>1.6</v>
      </c>
      <c r="AB22" s="32">
        <v>0.08</v>
      </c>
      <c r="AC22" s="35" t="s">
        <v>8</v>
      </c>
      <c r="AD22" s="36">
        <f t="shared" si="4"/>
        <v>8.0000000000000007E-5</v>
      </c>
      <c r="AE22" s="37" t="s">
        <v>7</v>
      </c>
      <c r="AF22" s="5"/>
      <c r="AG22" s="5"/>
      <c r="AH22" s="5"/>
      <c r="AI22" s="5"/>
      <c r="AJ22" s="5"/>
      <c r="AK22" s="5"/>
      <c r="AL22" s="110"/>
    </row>
    <row r="23" spans="1:38" ht="26.25" customHeight="1">
      <c r="A23" s="110"/>
      <c r="B23" s="5"/>
      <c r="C23" s="5"/>
      <c r="D23" s="5"/>
      <c r="E23" s="5"/>
      <c r="F23" s="5"/>
      <c r="H23"/>
      <c r="I23" s="6"/>
      <c r="J23" s="6"/>
      <c r="K23" s="6"/>
      <c r="L23" s="6"/>
      <c r="M23" s="6"/>
      <c r="N23" s="116"/>
      <c r="O23" s="6"/>
      <c r="P23" s="6"/>
      <c r="Q23" s="6"/>
      <c r="R23" s="6"/>
      <c r="S23" s="6"/>
      <c r="U23" s="129">
        <v>1.8</v>
      </c>
      <c r="V23" s="32">
        <v>0.06</v>
      </c>
      <c r="W23" s="35" t="s">
        <v>8</v>
      </c>
      <c r="X23" s="36">
        <f t="shared" si="3"/>
        <v>5.9999999999999995E-5</v>
      </c>
      <c r="Y23" s="37" t="s">
        <v>7</v>
      </c>
      <c r="AA23" s="129">
        <v>1.7</v>
      </c>
      <c r="AB23" s="32">
        <v>0.08</v>
      </c>
      <c r="AC23" s="35" t="s">
        <v>8</v>
      </c>
      <c r="AD23" s="36">
        <f t="shared" si="4"/>
        <v>8.0000000000000007E-5</v>
      </c>
      <c r="AE23" s="37" t="s">
        <v>7</v>
      </c>
      <c r="AF23" s="5"/>
      <c r="AG23" s="5"/>
      <c r="AH23" s="5"/>
      <c r="AI23" s="5"/>
      <c r="AJ23" s="5"/>
      <c r="AK23" s="5"/>
      <c r="AL23" s="110"/>
    </row>
    <row r="24" spans="1:38" ht="26.25" customHeight="1">
      <c r="A24" s="110"/>
      <c r="B24" s="5"/>
      <c r="C24" s="5"/>
      <c r="D24" s="5"/>
      <c r="E24" s="5"/>
      <c r="F24" s="5"/>
      <c r="H24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U24" s="129">
        <v>1.9</v>
      </c>
      <c r="V24" s="32">
        <v>0.06</v>
      </c>
      <c r="W24" s="35" t="s">
        <v>8</v>
      </c>
      <c r="X24" s="36">
        <f t="shared" si="3"/>
        <v>5.9999999999999995E-5</v>
      </c>
      <c r="Y24" s="37" t="s">
        <v>7</v>
      </c>
      <c r="AA24" s="129">
        <v>1.8</v>
      </c>
      <c r="AB24" s="32">
        <v>0.08</v>
      </c>
      <c r="AC24" s="35" t="s">
        <v>8</v>
      </c>
      <c r="AD24" s="36">
        <f t="shared" si="4"/>
        <v>8.0000000000000007E-5</v>
      </c>
      <c r="AE24" s="37" t="s">
        <v>7</v>
      </c>
      <c r="AF24" s="5"/>
      <c r="AG24" s="5"/>
      <c r="AH24" s="5"/>
      <c r="AI24" s="5"/>
      <c r="AJ24" s="5"/>
      <c r="AK24" s="5"/>
      <c r="AL24" s="110"/>
    </row>
    <row r="25" spans="1:38" ht="26.25" customHeight="1">
      <c r="A25" s="110"/>
      <c r="B25" s="5"/>
      <c r="C25" s="5"/>
      <c r="D25" s="5"/>
      <c r="E25" s="5"/>
      <c r="F25" s="5"/>
      <c r="H25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U25" s="38">
        <v>1</v>
      </c>
      <c r="V25" s="32">
        <v>0.06</v>
      </c>
      <c r="W25" s="35" t="s">
        <v>8</v>
      </c>
      <c r="X25" s="36">
        <f t="shared" si="3"/>
        <v>5.9999999999999995E-5</v>
      </c>
      <c r="Y25" s="37" t="s">
        <v>7</v>
      </c>
      <c r="AA25" s="129">
        <v>1.9</v>
      </c>
      <c r="AB25" s="32">
        <v>0.08</v>
      </c>
      <c r="AC25" s="35" t="s">
        <v>8</v>
      </c>
      <c r="AD25" s="36">
        <f t="shared" si="4"/>
        <v>8.0000000000000007E-5</v>
      </c>
      <c r="AE25" s="37" t="s">
        <v>7</v>
      </c>
      <c r="AF25" s="5"/>
      <c r="AG25" s="5"/>
      <c r="AH25" s="5"/>
      <c r="AI25" s="5"/>
      <c r="AJ25" s="5"/>
      <c r="AK25" s="5"/>
      <c r="AL25" s="110"/>
    </row>
    <row r="26" spans="1:38" ht="26.25" customHeight="1">
      <c r="A26" s="110"/>
      <c r="B26" s="5"/>
      <c r="C26" s="5"/>
      <c r="D26" s="5"/>
      <c r="E26" s="5"/>
      <c r="F26" s="5"/>
      <c r="H26"/>
      <c r="I26" s="135"/>
      <c r="J26" s="136"/>
      <c r="K26" s="136"/>
      <c r="L26" s="116"/>
      <c r="M26" s="116"/>
      <c r="N26" s="116"/>
      <c r="U26" s="38">
        <v>2</v>
      </c>
      <c r="V26" s="32">
        <v>0.06</v>
      </c>
      <c r="W26" s="35" t="s">
        <v>8</v>
      </c>
      <c r="X26" s="36">
        <f t="shared" si="3"/>
        <v>5.9999999999999995E-5</v>
      </c>
      <c r="Y26" s="37" t="s">
        <v>7</v>
      </c>
      <c r="AA26" s="38">
        <v>2</v>
      </c>
      <c r="AB26" s="32">
        <v>0.08</v>
      </c>
      <c r="AC26" s="35" t="s">
        <v>8</v>
      </c>
      <c r="AD26" s="36">
        <f t="shared" si="4"/>
        <v>8.0000000000000007E-5</v>
      </c>
      <c r="AE26" s="37" t="s">
        <v>7</v>
      </c>
      <c r="AF26" s="5"/>
      <c r="AG26" s="5"/>
      <c r="AH26" s="5"/>
      <c r="AI26" s="5"/>
      <c r="AJ26" s="5"/>
      <c r="AK26" s="5"/>
      <c r="AL26" s="110"/>
    </row>
    <row r="27" spans="1:38" ht="26.25" customHeight="1">
      <c r="A27" s="110"/>
      <c r="B27" s="5"/>
      <c r="C27" s="5"/>
      <c r="D27" s="5"/>
      <c r="E27" s="5"/>
      <c r="F27" s="5"/>
      <c r="H27"/>
      <c r="I27" s="135"/>
      <c r="J27" s="136"/>
      <c r="K27" s="136"/>
      <c r="L27" s="116"/>
      <c r="M27" s="116"/>
      <c r="N27" s="116"/>
      <c r="U27" s="38">
        <v>3</v>
      </c>
      <c r="V27" s="32">
        <v>0.06</v>
      </c>
      <c r="W27" s="35" t="s">
        <v>8</v>
      </c>
      <c r="X27" s="36">
        <f t="shared" si="3"/>
        <v>5.9999999999999995E-5</v>
      </c>
      <c r="Y27" s="37" t="s">
        <v>7</v>
      </c>
      <c r="AA27" s="38">
        <v>3</v>
      </c>
      <c r="AB27" s="32">
        <v>0.08</v>
      </c>
      <c r="AC27" s="35" t="s">
        <v>8</v>
      </c>
      <c r="AD27" s="36">
        <f t="shared" si="4"/>
        <v>8.0000000000000007E-5</v>
      </c>
      <c r="AE27" s="37" t="s">
        <v>7</v>
      </c>
      <c r="AF27" s="5"/>
      <c r="AG27" s="5"/>
      <c r="AH27" s="5"/>
      <c r="AI27" s="5"/>
      <c r="AJ27" s="5"/>
      <c r="AK27" s="5"/>
      <c r="AL27" s="110"/>
    </row>
    <row r="28" spans="1:38" ht="23.25" customHeight="1">
      <c r="A28" s="110"/>
      <c r="B28" s="5"/>
      <c r="C28" s="5"/>
      <c r="D28" s="5"/>
      <c r="E28" s="5"/>
      <c r="F28" s="5"/>
      <c r="H28"/>
      <c r="I28" s="135"/>
      <c r="J28" s="136"/>
      <c r="K28" s="136"/>
      <c r="L28" s="116"/>
      <c r="M28" s="116"/>
      <c r="N28" s="116"/>
      <c r="U28" s="38">
        <v>4</v>
      </c>
      <c r="V28" s="32">
        <v>0.06</v>
      </c>
      <c r="W28" s="35" t="s">
        <v>8</v>
      </c>
      <c r="X28" s="36">
        <f t="shared" si="3"/>
        <v>5.9999999999999995E-5</v>
      </c>
      <c r="Y28" s="37" t="s">
        <v>7</v>
      </c>
      <c r="AA28" s="38">
        <v>4</v>
      </c>
      <c r="AB28" s="32">
        <v>0.08</v>
      </c>
      <c r="AC28" s="35" t="s">
        <v>8</v>
      </c>
      <c r="AD28" s="36">
        <f t="shared" si="4"/>
        <v>8.0000000000000007E-5</v>
      </c>
      <c r="AE28" s="37" t="s">
        <v>7</v>
      </c>
      <c r="AF28" s="5"/>
      <c r="AG28" s="5"/>
      <c r="AH28" s="5"/>
      <c r="AI28" s="5"/>
      <c r="AJ28" s="5"/>
      <c r="AK28" s="5"/>
      <c r="AL28" s="110"/>
    </row>
    <row r="29" spans="1:38" ht="23.25" customHeight="1">
      <c r="A29" s="110"/>
      <c r="B29" s="5"/>
      <c r="C29" s="5"/>
      <c r="D29" s="5"/>
      <c r="E29" s="5"/>
      <c r="F29" s="5"/>
      <c r="H29"/>
      <c r="U29" s="38">
        <v>5</v>
      </c>
      <c r="V29" s="32">
        <v>0.06</v>
      </c>
      <c r="W29" s="35" t="s">
        <v>8</v>
      </c>
      <c r="X29" s="36">
        <f t="shared" si="3"/>
        <v>5.9999999999999995E-5</v>
      </c>
      <c r="Y29" s="37" t="s">
        <v>7</v>
      </c>
      <c r="AA29" s="38">
        <v>5</v>
      </c>
      <c r="AB29" s="32">
        <v>0.09</v>
      </c>
      <c r="AC29" s="35" t="s">
        <v>8</v>
      </c>
      <c r="AD29" s="36">
        <f t="shared" si="4"/>
        <v>8.9999999999999992E-5</v>
      </c>
      <c r="AE29" s="37" t="s">
        <v>7</v>
      </c>
      <c r="AF29" s="5"/>
      <c r="AG29" s="5"/>
      <c r="AH29" s="5"/>
      <c r="AI29" s="5"/>
      <c r="AJ29" s="5"/>
      <c r="AK29" s="5"/>
      <c r="AL29" s="110"/>
    </row>
    <row r="30" spans="1:38" ht="23.25" customHeight="1">
      <c r="A30" s="110"/>
      <c r="B30" s="5"/>
      <c r="C30" s="5"/>
      <c r="D30" s="5"/>
      <c r="E30" s="5"/>
      <c r="F30" s="5"/>
      <c r="H30"/>
      <c r="U30" s="38">
        <v>6</v>
      </c>
      <c r="V30" s="32">
        <v>0.06</v>
      </c>
      <c r="W30" s="35" t="s">
        <v>8</v>
      </c>
      <c r="X30" s="36">
        <f t="shared" si="3"/>
        <v>5.9999999999999995E-5</v>
      </c>
      <c r="Y30" s="37" t="s">
        <v>7</v>
      </c>
      <c r="AA30" s="38">
        <v>6</v>
      </c>
      <c r="AB30" s="32">
        <v>0.09</v>
      </c>
      <c r="AC30" s="35" t="s">
        <v>8</v>
      </c>
      <c r="AD30" s="36">
        <f t="shared" si="4"/>
        <v>8.9999999999999992E-5</v>
      </c>
      <c r="AE30" s="37" t="s">
        <v>7</v>
      </c>
      <c r="AF30" s="5"/>
      <c r="AG30" s="5"/>
      <c r="AH30" s="5"/>
      <c r="AI30" s="5"/>
      <c r="AJ30" s="5"/>
      <c r="AK30" s="5"/>
      <c r="AL30" s="110"/>
    </row>
    <row r="31" spans="1:38" ht="23.25" customHeight="1">
      <c r="A31" s="110"/>
      <c r="B31" s="5"/>
      <c r="C31" s="5"/>
      <c r="D31" s="5"/>
      <c r="E31" s="5"/>
      <c r="F31" s="5"/>
      <c r="H31"/>
      <c r="U31" s="38">
        <v>7</v>
      </c>
      <c r="V31" s="32">
        <v>0.06</v>
      </c>
      <c r="W31" s="35" t="s">
        <v>8</v>
      </c>
      <c r="X31" s="36">
        <f t="shared" si="3"/>
        <v>5.9999999999999995E-5</v>
      </c>
      <c r="Y31" s="37" t="s">
        <v>7</v>
      </c>
      <c r="AA31" s="38">
        <v>7</v>
      </c>
      <c r="AB31" s="32">
        <v>0.09</v>
      </c>
      <c r="AC31" s="35" t="s">
        <v>8</v>
      </c>
      <c r="AD31" s="36">
        <f t="shared" si="4"/>
        <v>8.9999999999999992E-5</v>
      </c>
      <c r="AE31" s="37" t="s">
        <v>7</v>
      </c>
      <c r="AF31" s="5"/>
      <c r="AG31" s="5"/>
      <c r="AH31" s="5"/>
      <c r="AI31" s="5"/>
      <c r="AJ31" s="5"/>
      <c r="AK31" s="5"/>
      <c r="AL31" s="110"/>
    </row>
    <row r="32" spans="1:38" ht="23.25" customHeight="1">
      <c r="A32" s="110"/>
      <c r="B32" s="5"/>
      <c r="C32" s="5"/>
      <c r="D32" s="5"/>
      <c r="E32" s="5"/>
      <c r="F32" s="5"/>
      <c r="H32"/>
      <c r="I32"/>
      <c r="J32"/>
      <c r="K32"/>
      <c r="L32"/>
      <c r="M32"/>
      <c r="N32"/>
      <c r="U32" s="38">
        <v>8</v>
      </c>
      <c r="V32" s="32">
        <v>0.06</v>
      </c>
      <c r="W32" s="35" t="s">
        <v>8</v>
      </c>
      <c r="X32" s="36">
        <f t="shared" si="3"/>
        <v>5.9999999999999995E-5</v>
      </c>
      <c r="Y32" s="37" t="s">
        <v>7</v>
      </c>
      <c r="AA32" s="38">
        <v>8</v>
      </c>
      <c r="AB32" s="32">
        <v>0.09</v>
      </c>
      <c r="AC32" s="35" t="s">
        <v>8</v>
      </c>
      <c r="AD32" s="36">
        <f t="shared" si="4"/>
        <v>8.9999999999999992E-5</v>
      </c>
      <c r="AE32" s="37" t="s">
        <v>7</v>
      </c>
      <c r="AF32" s="5"/>
      <c r="AG32" s="5"/>
      <c r="AH32" s="5"/>
      <c r="AI32" s="5"/>
      <c r="AJ32" s="5"/>
      <c r="AK32" s="5"/>
      <c r="AL32" s="110"/>
    </row>
    <row r="33" spans="1:38" ht="23.25" customHeight="1">
      <c r="A33" s="110"/>
      <c r="B33" s="5"/>
      <c r="C33" s="5"/>
      <c r="D33" s="5"/>
      <c r="E33" s="5"/>
      <c r="F33" s="5"/>
      <c r="H33"/>
      <c r="I33"/>
      <c r="J33"/>
      <c r="K33"/>
      <c r="L33"/>
      <c r="M33"/>
      <c r="N33"/>
      <c r="U33" s="38">
        <v>9</v>
      </c>
      <c r="V33" s="32">
        <v>0.06</v>
      </c>
      <c r="W33" s="35" t="s">
        <v>8</v>
      </c>
      <c r="X33" s="36">
        <f t="shared" si="3"/>
        <v>5.9999999999999995E-5</v>
      </c>
      <c r="Y33" s="37" t="s">
        <v>7</v>
      </c>
      <c r="AA33" s="38">
        <v>9</v>
      </c>
      <c r="AB33" s="32">
        <v>0.09</v>
      </c>
      <c r="AC33" s="35" t="s">
        <v>8</v>
      </c>
      <c r="AD33" s="36">
        <f t="shared" si="4"/>
        <v>8.9999999999999992E-5</v>
      </c>
      <c r="AE33" s="37" t="s">
        <v>7</v>
      </c>
      <c r="AF33" s="5"/>
      <c r="AG33" s="5"/>
      <c r="AH33" s="5"/>
      <c r="AI33" s="5"/>
      <c r="AJ33" s="5"/>
      <c r="AK33" s="5"/>
      <c r="AL33" s="110"/>
    </row>
    <row r="34" spans="1:38" ht="23.25" customHeight="1">
      <c r="A34" s="110"/>
      <c r="B34" s="5"/>
      <c r="C34" s="5"/>
      <c r="D34" s="5"/>
      <c r="E34" s="5"/>
      <c r="F34" s="5"/>
      <c r="H34"/>
      <c r="I34"/>
      <c r="J34"/>
      <c r="K34"/>
      <c r="L34"/>
      <c r="M34"/>
      <c r="N34"/>
      <c r="U34" s="38">
        <v>10</v>
      </c>
      <c r="V34" s="32">
        <v>0.06</v>
      </c>
      <c r="W34" s="35" t="s">
        <v>8</v>
      </c>
      <c r="X34" s="36">
        <f t="shared" si="3"/>
        <v>5.9999999999999995E-5</v>
      </c>
      <c r="Y34" s="37" t="s">
        <v>7</v>
      </c>
      <c r="AA34" s="38">
        <v>10</v>
      </c>
      <c r="AB34" s="32">
        <v>0.09</v>
      </c>
      <c r="AC34" s="35" t="s">
        <v>8</v>
      </c>
      <c r="AD34" s="36">
        <f t="shared" si="4"/>
        <v>8.9999999999999992E-5</v>
      </c>
      <c r="AE34" s="37" t="s">
        <v>7</v>
      </c>
      <c r="AF34" s="5"/>
      <c r="AG34" s="5"/>
      <c r="AH34" s="5"/>
      <c r="AI34" s="5"/>
      <c r="AJ34" s="5"/>
      <c r="AK34" s="5"/>
      <c r="AL34" s="110"/>
    </row>
    <row r="35" spans="1:38" ht="23.25" customHeight="1">
      <c r="A35" s="110"/>
      <c r="B35" s="5"/>
      <c r="C35" s="5"/>
      <c r="D35" s="5"/>
      <c r="E35" s="5"/>
      <c r="F35" s="5"/>
      <c r="H35"/>
      <c r="I35"/>
      <c r="J35"/>
      <c r="K35"/>
      <c r="L35"/>
      <c r="M35"/>
      <c r="N35"/>
      <c r="U35" s="38">
        <v>11</v>
      </c>
      <c r="V35" s="32">
        <v>7.0000000000000007E-2</v>
      </c>
      <c r="W35" s="35" t="s">
        <v>8</v>
      </c>
      <c r="X35" s="36">
        <f t="shared" si="3"/>
        <v>7.0000000000000007E-5</v>
      </c>
      <c r="Y35" s="37" t="s">
        <v>7</v>
      </c>
      <c r="AA35" s="38">
        <v>20</v>
      </c>
      <c r="AB35" s="32">
        <v>0.1</v>
      </c>
      <c r="AC35" s="35" t="s">
        <v>8</v>
      </c>
      <c r="AD35" s="36">
        <f t="shared" si="4"/>
        <v>1E-4</v>
      </c>
      <c r="AE35" s="37" t="s">
        <v>7</v>
      </c>
      <c r="AF35" s="5"/>
      <c r="AG35" s="5"/>
      <c r="AH35" s="5"/>
      <c r="AI35" s="5"/>
      <c r="AJ35" s="5"/>
      <c r="AK35" s="5"/>
      <c r="AL35" s="110"/>
    </row>
    <row r="36" spans="1:38" ht="23.25" customHeight="1">
      <c r="A36" s="110"/>
      <c r="B36" s="5"/>
      <c r="C36" s="5"/>
      <c r="D36" s="5"/>
      <c r="E36" s="5"/>
      <c r="F36" s="5"/>
      <c r="H36"/>
      <c r="I36"/>
      <c r="J36"/>
      <c r="K36"/>
      <c r="L36"/>
      <c r="M36"/>
      <c r="N36"/>
      <c r="U36" s="38">
        <v>12</v>
      </c>
      <c r="V36" s="32">
        <v>7.0000000000000007E-2</v>
      </c>
      <c r="W36" s="35" t="s">
        <v>8</v>
      </c>
      <c r="X36" s="36">
        <f t="shared" si="3"/>
        <v>7.0000000000000007E-5</v>
      </c>
      <c r="Y36" s="37" t="s">
        <v>7</v>
      </c>
      <c r="AA36" s="38">
        <v>30</v>
      </c>
      <c r="AB36" s="32">
        <v>0.11</v>
      </c>
      <c r="AC36" s="35" t="s">
        <v>8</v>
      </c>
      <c r="AD36" s="36">
        <f t="shared" si="4"/>
        <v>1.1E-4</v>
      </c>
      <c r="AE36" s="37" t="s">
        <v>7</v>
      </c>
      <c r="AF36" s="5"/>
      <c r="AG36" s="5"/>
      <c r="AH36" s="5"/>
      <c r="AI36" s="5"/>
      <c r="AJ36" s="5"/>
      <c r="AK36" s="5"/>
      <c r="AL36" s="110"/>
    </row>
    <row r="37" spans="1:38" ht="23.25" customHeight="1">
      <c r="A37" s="110"/>
      <c r="B37" s="5"/>
      <c r="C37" s="5"/>
      <c r="D37" s="5"/>
      <c r="E37" s="5"/>
      <c r="F37" s="5"/>
      <c r="H37"/>
      <c r="I37"/>
      <c r="J37"/>
      <c r="K37"/>
      <c r="L37"/>
      <c r="M37"/>
      <c r="N37"/>
      <c r="U37" s="38">
        <v>13</v>
      </c>
      <c r="V37" s="32">
        <v>7.0000000000000007E-2</v>
      </c>
      <c r="W37" s="35" t="s">
        <v>8</v>
      </c>
      <c r="X37" s="36">
        <f t="shared" si="3"/>
        <v>7.0000000000000007E-5</v>
      </c>
      <c r="Y37" s="37" t="s">
        <v>7</v>
      </c>
      <c r="AA37" s="38">
        <v>50</v>
      </c>
      <c r="AB37" s="32">
        <v>0.13</v>
      </c>
      <c r="AC37" s="35" t="s">
        <v>8</v>
      </c>
      <c r="AD37" s="36">
        <f t="shared" si="4"/>
        <v>1.3000000000000002E-4</v>
      </c>
      <c r="AE37" s="37" t="s">
        <v>7</v>
      </c>
      <c r="AF37" s="5"/>
      <c r="AG37" s="5"/>
      <c r="AH37" s="5"/>
      <c r="AI37" s="5"/>
      <c r="AJ37" s="5"/>
      <c r="AK37" s="5"/>
      <c r="AL37" s="110"/>
    </row>
    <row r="38" spans="1:38" ht="23.25" customHeight="1">
      <c r="A38" s="110"/>
      <c r="B38" s="5"/>
      <c r="C38" s="5"/>
      <c r="D38" s="5"/>
      <c r="E38" s="5"/>
      <c r="F38" s="5"/>
      <c r="H38"/>
      <c r="I38"/>
      <c r="J38"/>
      <c r="K38"/>
      <c r="L38"/>
      <c r="M38"/>
      <c r="N38"/>
      <c r="U38" s="38">
        <v>14</v>
      </c>
      <c r="V38" s="32">
        <v>7.0000000000000007E-2</v>
      </c>
      <c r="W38" s="35" t="s">
        <v>8</v>
      </c>
      <c r="X38" s="36">
        <f t="shared" si="3"/>
        <v>7.0000000000000007E-5</v>
      </c>
      <c r="Y38" s="37" t="s">
        <v>7</v>
      </c>
      <c r="AA38" s="17"/>
      <c r="AB38" s="17"/>
      <c r="AC38" s="17"/>
      <c r="AD38" s="17"/>
      <c r="AE38" s="17"/>
      <c r="AF38" s="5"/>
      <c r="AG38" s="5"/>
      <c r="AH38" s="5"/>
      <c r="AI38" s="5"/>
      <c r="AJ38" s="5"/>
      <c r="AK38" s="5"/>
      <c r="AL38" s="110"/>
    </row>
    <row r="39" spans="1:38" ht="23.25" customHeight="1">
      <c r="A39" s="110"/>
      <c r="B39" s="5"/>
      <c r="C39" s="5"/>
      <c r="D39" s="5"/>
      <c r="E39" s="5"/>
      <c r="F39" s="5"/>
      <c r="H39"/>
      <c r="I39"/>
      <c r="J39"/>
      <c r="K39"/>
      <c r="L39"/>
      <c r="M39"/>
      <c r="N39"/>
      <c r="U39" s="38">
        <v>15</v>
      </c>
      <c r="V39" s="32">
        <v>7.0000000000000007E-2</v>
      </c>
      <c r="W39" s="35" t="s">
        <v>8</v>
      </c>
      <c r="X39" s="36">
        <f t="shared" si="3"/>
        <v>7.0000000000000007E-5</v>
      </c>
      <c r="Y39" s="37" t="s">
        <v>7</v>
      </c>
      <c r="AA39" s="17"/>
      <c r="AB39" s="17"/>
      <c r="AC39" s="17"/>
      <c r="AD39" s="17"/>
      <c r="AE39" s="17"/>
      <c r="AF39" s="5"/>
      <c r="AG39" s="5"/>
      <c r="AH39" s="5"/>
      <c r="AI39" s="5"/>
      <c r="AJ39" s="5"/>
      <c r="AK39" s="5"/>
      <c r="AL39" s="110"/>
    </row>
    <row r="40" spans="1:38" ht="23.25" customHeight="1">
      <c r="A40" s="110"/>
      <c r="B40" s="5"/>
      <c r="C40" s="5"/>
      <c r="D40" s="5"/>
      <c r="E40" s="5"/>
      <c r="F40" s="5"/>
      <c r="H40"/>
      <c r="I40"/>
      <c r="J40"/>
      <c r="K40"/>
      <c r="L40"/>
      <c r="M40"/>
      <c r="N40"/>
      <c r="U40" s="38">
        <v>16</v>
      </c>
      <c r="V40" s="32">
        <v>7.0000000000000007E-2</v>
      </c>
      <c r="W40" s="35" t="s">
        <v>8</v>
      </c>
      <c r="X40" s="36">
        <f t="shared" si="3"/>
        <v>7.0000000000000007E-5</v>
      </c>
      <c r="Y40" s="37" t="s">
        <v>7</v>
      </c>
      <c r="AA40" s="17"/>
      <c r="AB40" s="17"/>
      <c r="AC40" s="17"/>
      <c r="AD40" s="17"/>
      <c r="AE40" s="17"/>
      <c r="AF40" s="5"/>
      <c r="AG40" s="5"/>
      <c r="AH40" s="5"/>
      <c r="AI40" s="5"/>
      <c r="AJ40" s="5"/>
      <c r="AK40" s="5"/>
      <c r="AL40" s="110"/>
    </row>
    <row r="41" spans="1:38" ht="23.25" customHeight="1">
      <c r="A41" s="110"/>
      <c r="B41" s="5"/>
      <c r="C41" s="5"/>
      <c r="D41" s="5"/>
      <c r="E41" s="5"/>
      <c r="F41" s="5"/>
      <c r="H41"/>
      <c r="I41"/>
      <c r="J41"/>
      <c r="K41"/>
      <c r="L41"/>
      <c r="M41"/>
      <c r="N41"/>
      <c r="U41" s="38">
        <v>17</v>
      </c>
      <c r="V41" s="32">
        <v>7.0000000000000007E-2</v>
      </c>
      <c r="W41" s="35" t="s">
        <v>8</v>
      </c>
      <c r="X41" s="36">
        <f t="shared" si="3"/>
        <v>7.0000000000000007E-5</v>
      </c>
      <c r="Y41" s="37" t="s">
        <v>7</v>
      </c>
      <c r="AA41" s="17"/>
      <c r="AB41" s="17"/>
      <c r="AC41" s="17"/>
      <c r="AD41" s="17"/>
      <c r="AE41" s="17"/>
      <c r="AF41" s="5"/>
      <c r="AG41" s="5"/>
      <c r="AH41" s="5"/>
      <c r="AI41" s="5"/>
      <c r="AJ41" s="5"/>
      <c r="AK41" s="5"/>
      <c r="AL41" s="110"/>
    </row>
    <row r="42" spans="1:38" ht="23.25" customHeight="1">
      <c r="A42" s="110"/>
      <c r="B42" s="5"/>
      <c r="C42" s="5"/>
      <c r="D42" s="5"/>
      <c r="E42" s="5"/>
      <c r="F42" s="5"/>
      <c r="H42"/>
      <c r="I42"/>
      <c r="J42"/>
      <c r="K42"/>
      <c r="L42"/>
      <c r="M42"/>
      <c r="N42"/>
      <c r="U42" s="38">
        <v>18</v>
      </c>
      <c r="V42" s="32">
        <v>7.0000000000000007E-2</v>
      </c>
      <c r="W42" s="35" t="s">
        <v>8</v>
      </c>
      <c r="X42" s="36">
        <f t="shared" si="3"/>
        <v>7.0000000000000007E-5</v>
      </c>
      <c r="Y42" s="37" t="s">
        <v>7</v>
      </c>
      <c r="AA42" s="17"/>
      <c r="AB42" s="17"/>
      <c r="AC42" s="17"/>
      <c r="AD42" s="17"/>
      <c r="AE42" s="17"/>
      <c r="AF42" s="5"/>
      <c r="AG42" s="5"/>
      <c r="AH42" s="5"/>
      <c r="AI42" s="5"/>
      <c r="AJ42" s="5"/>
      <c r="AK42" s="5"/>
      <c r="AL42" s="110"/>
    </row>
    <row r="43" spans="1:38" ht="23.25" customHeight="1">
      <c r="A43" s="110"/>
      <c r="B43" s="5"/>
      <c r="C43" s="5"/>
      <c r="D43" s="5"/>
      <c r="E43" s="5"/>
      <c r="F43" s="5"/>
      <c r="H43"/>
      <c r="I43"/>
      <c r="J43"/>
      <c r="K43"/>
      <c r="L43"/>
      <c r="M43"/>
      <c r="N43"/>
      <c r="U43" s="38">
        <v>19</v>
      </c>
      <c r="V43" s="32">
        <v>7.0000000000000007E-2</v>
      </c>
      <c r="W43" s="35" t="s">
        <v>8</v>
      </c>
      <c r="X43" s="36">
        <f t="shared" si="3"/>
        <v>7.0000000000000007E-5</v>
      </c>
      <c r="Y43" s="37" t="s">
        <v>7</v>
      </c>
      <c r="AD43" s="5"/>
      <c r="AE43" s="5"/>
      <c r="AF43" s="5"/>
      <c r="AG43" s="5"/>
      <c r="AH43" s="5"/>
      <c r="AI43" s="5"/>
      <c r="AJ43" s="5"/>
      <c r="AK43" s="5"/>
      <c r="AL43" s="110"/>
    </row>
    <row r="44" spans="1:38" ht="23.25" customHeight="1">
      <c r="A44" s="110"/>
      <c r="B44" s="5"/>
      <c r="C44" s="5"/>
      <c r="D44" s="5"/>
      <c r="E44" s="5"/>
      <c r="F44" s="5"/>
      <c r="H44"/>
      <c r="I44"/>
      <c r="J44"/>
      <c r="K44"/>
      <c r="L44"/>
      <c r="M44"/>
      <c r="N44"/>
      <c r="U44" s="38">
        <v>20</v>
      </c>
      <c r="V44" s="32">
        <v>7.0000000000000007E-2</v>
      </c>
      <c r="W44" s="35" t="s">
        <v>8</v>
      </c>
      <c r="X44" s="36">
        <f t="shared" si="3"/>
        <v>7.0000000000000007E-5</v>
      </c>
      <c r="Y44" s="37" t="s">
        <v>7</v>
      </c>
      <c r="AD44" s="5"/>
      <c r="AE44" s="5"/>
      <c r="AF44" s="5"/>
      <c r="AG44" s="5"/>
      <c r="AH44" s="5"/>
      <c r="AI44" s="5"/>
      <c r="AJ44" s="5"/>
      <c r="AK44" s="5"/>
      <c r="AL44" s="110"/>
    </row>
    <row r="45" spans="1:38" ht="23.25" customHeight="1">
      <c r="A45" s="110"/>
      <c r="B45" s="5"/>
      <c r="C45" s="5"/>
      <c r="D45" s="5"/>
      <c r="E45" s="5"/>
      <c r="F45" s="5"/>
      <c r="H45"/>
      <c r="I45"/>
      <c r="J45"/>
      <c r="K45"/>
      <c r="L45"/>
      <c r="M45"/>
      <c r="N45"/>
      <c r="U45" s="38">
        <v>21</v>
      </c>
      <c r="V45" s="32">
        <v>7.0000000000000007E-2</v>
      </c>
      <c r="W45" s="35" t="s">
        <v>8</v>
      </c>
      <c r="X45" s="36">
        <f t="shared" si="3"/>
        <v>7.0000000000000007E-5</v>
      </c>
      <c r="Y45" s="37" t="s">
        <v>7</v>
      </c>
      <c r="AD45" s="5"/>
      <c r="AE45" s="5"/>
      <c r="AF45" s="5"/>
      <c r="AG45" s="5"/>
      <c r="AH45" s="5"/>
      <c r="AI45" s="5"/>
      <c r="AJ45" s="5"/>
      <c r="AK45" s="5"/>
      <c r="AL45" s="110"/>
    </row>
    <row r="46" spans="1:38" ht="23.25" customHeight="1">
      <c r="A46" s="110"/>
      <c r="B46" s="5"/>
      <c r="C46" s="5"/>
      <c r="D46" s="5"/>
      <c r="E46" s="5"/>
      <c r="F46" s="5"/>
      <c r="H46"/>
      <c r="I46"/>
      <c r="J46"/>
      <c r="K46"/>
      <c r="L46"/>
      <c r="M46"/>
      <c r="N46"/>
      <c r="U46" s="38">
        <v>22</v>
      </c>
      <c r="V46" s="32">
        <v>7.0000000000000007E-2</v>
      </c>
      <c r="W46" s="35" t="s">
        <v>8</v>
      </c>
      <c r="X46" s="36">
        <f t="shared" si="3"/>
        <v>7.0000000000000007E-5</v>
      </c>
      <c r="Y46" s="37" t="s">
        <v>7</v>
      </c>
      <c r="AD46" s="5"/>
      <c r="AE46" s="5"/>
      <c r="AF46" s="5"/>
      <c r="AG46" s="5"/>
      <c r="AH46" s="5"/>
      <c r="AI46" s="5"/>
      <c r="AJ46" s="5"/>
      <c r="AK46" s="5"/>
      <c r="AL46" s="110"/>
    </row>
    <row r="47" spans="1:38" ht="23.25" customHeight="1">
      <c r="A47" s="110"/>
      <c r="B47" s="5"/>
      <c r="C47" s="5"/>
      <c r="D47" s="5"/>
      <c r="E47" s="5"/>
      <c r="F47" s="5"/>
      <c r="H47"/>
      <c r="I47"/>
      <c r="J47"/>
      <c r="K47"/>
      <c r="L47"/>
      <c r="M47"/>
      <c r="N47"/>
      <c r="U47" s="38">
        <v>23</v>
      </c>
      <c r="V47" s="32">
        <v>7.0000000000000007E-2</v>
      </c>
      <c r="W47" s="35" t="s">
        <v>8</v>
      </c>
      <c r="X47" s="36">
        <f t="shared" si="3"/>
        <v>7.0000000000000007E-5</v>
      </c>
      <c r="Y47" s="37" t="s">
        <v>7</v>
      </c>
      <c r="AD47" s="5"/>
      <c r="AE47" s="5"/>
      <c r="AF47" s="5"/>
      <c r="AG47" s="5"/>
      <c r="AH47" s="5"/>
      <c r="AI47" s="5"/>
      <c r="AJ47" s="5"/>
      <c r="AK47" s="5"/>
      <c r="AL47" s="110"/>
    </row>
    <row r="48" spans="1:38" ht="23.25" customHeight="1">
      <c r="A48" s="110"/>
      <c r="B48" s="5"/>
      <c r="C48" s="5"/>
      <c r="D48" s="5"/>
      <c r="E48" s="5"/>
      <c r="F48" s="5"/>
      <c r="H48"/>
      <c r="I48"/>
      <c r="J48"/>
      <c r="K48"/>
      <c r="L48"/>
      <c r="M48"/>
      <c r="N48"/>
      <c r="U48" s="38">
        <v>24</v>
      </c>
      <c r="V48" s="32">
        <v>7.0000000000000007E-2</v>
      </c>
      <c r="W48" s="35" t="s">
        <v>8</v>
      </c>
      <c r="X48" s="36">
        <f t="shared" si="3"/>
        <v>7.0000000000000007E-5</v>
      </c>
      <c r="Y48" s="37" t="s">
        <v>7</v>
      </c>
      <c r="AD48" s="5"/>
      <c r="AE48" s="5"/>
      <c r="AF48" s="5"/>
      <c r="AG48" s="5"/>
      <c r="AH48" s="5"/>
      <c r="AI48" s="5"/>
      <c r="AJ48" s="5"/>
      <c r="AK48" s="5"/>
      <c r="AL48" s="110"/>
    </row>
    <row r="49" spans="1:37">
      <c r="A49" s="5"/>
      <c r="B49" s="5"/>
      <c r="C49" s="5"/>
      <c r="D49" s="5"/>
      <c r="E49" s="5"/>
      <c r="F49" s="5"/>
      <c r="H49"/>
      <c r="I49"/>
      <c r="J49"/>
      <c r="K49"/>
      <c r="L49"/>
      <c r="M49"/>
      <c r="N49"/>
      <c r="U49" s="38">
        <v>25</v>
      </c>
      <c r="V49" s="32">
        <v>7.0000000000000007E-2</v>
      </c>
      <c r="W49" s="35" t="s">
        <v>8</v>
      </c>
      <c r="X49" s="36">
        <f t="shared" si="3"/>
        <v>7.0000000000000007E-5</v>
      </c>
      <c r="Y49" s="37" t="s">
        <v>7</v>
      </c>
      <c r="AD49" s="5"/>
      <c r="AE49" s="5"/>
      <c r="AF49" s="5"/>
      <c r="AG49" s="5"/>
      <c r="AH49" s="5"/>
      <c r="AI49" s="5"/>
      <c r="AJ49" s="5"/>
      <c r="AK49" s="5"/>
    </row>
    <row r="50" spans="1:37">
      <c r="A50" s="5"/>
      <c r="B50" s="5"/>
      <c r="C50" s="5"/>
      <c r="D50" s="5"/>
      <c r="E50" s="5"/>
      <c r="F50" s="5"/>
      <c r="H50"/>
      <c r="I50"/>
      <c r="J50"/>
      <c r="K50"/>
      <c r="L50"/>
      <c r="M50"/>
      <c r="N50"/>
      <c r="U50" s="38">
        <v>50</v>
      </c>
      <c r="V50" s="32">
        <v>0.09</v>
      </c>
      <c r="W50" s="35" t="s">
        <v>8</v>
      </c>
      <c r="X50" s="36">
        <f t="shared" si="3"/>
        <v>8.9999999999999992E-5</v>
      </c>
      <c r="Y50" s="37" t="s">
        <v>7</v>
      </c>
      <c r="AD50" s="5"/>
      <c r="AE50" s="5"/>
      <c r="AF50" s="5"/>
      <c r="AG50" s="5"/>
      <c r="AH50" s="5"/>
      <c r="AI50" s="5"/>
      <c r="AJ50" s="5"/>
      <c r="AK50" s="5"/>
    </row>
    <row r="51" spans="1:37">
      <c r="A51" s="5"/>
      <c r="B51" s="5"/>
      <c r="C51" s="5"/>
      <c r="D51" s="5"/>
      <c r="E51" s="5"/>
      <c r="F51" s="5"/>
      <c r="H51"/>
      <c r="I51"/>
      <c r="J51"/>
      <c r="K51"/>
      <c r="L51"/>
      <c r="M51"/>
      <c r="N51"/>
      <c r="U51" s="38">
        <v>75</v>
      </c>
      <c r="V51" s="32">
        <v>0.1</v>
      </c>
      <c r="W51" s="35" t="s">
        <v>8</v>
      </c>
      <c r="X51" s="36">
        <f t="shared" si="3"/>
        <v>1E-4</v>
      </c>
      <c r="Y51" s="37" t="s">
        <v>7</v>
      </c>
      <c r="AD51" s="5"/>
      <c r="AE51" s="5"/>
      <c r="AF51" s="5"/>
      <c r="AG51" s="5"/>
      <c r="AH51" s="5"/>
      <c r="AI51" s="5"/>
      <c r="AJ51" s="5"/>
      <c r="AK51" s="5"/>
    </row>
    <row r="52" spans="1:37">
      <c r="A52" s="5"/>
      <c r="B52" s="5"/>
      <c r="C52" s="5"/>
      <c r="D52" s="5"/>
      <c r="E52" s="5"/>
      <c r="F52" s="5"/>
      <c r="H52"/>
      <c r="I52"/>
      <c r="J52"/>
      <c r="K52"/>
      <c r="L52"/>
      <c r="M52"/>
      <c r="N52"/>
      <c r="U52" s="38">
        <v>100</v>
      </c>
      <c r="V52" s="32">
        <v>0.12</v>
      </c>
      <c r="W52" s="35" t="s">
        <v>8</v>
      </c>
      <c r="X52" s="36">
        <f t="shared" si="3"/>
        <v>1.1999999999999999E-4</v>
      </c>
      <c r="Y52" s="37" t="s">
        <v>7</v>
      </c>
      <c r="AD52" s="5"/>
      <c r="AE52" s="5"/>
      <c r="AF52" s="5"/>
      <c r="AG52" s="5"/>
      <c r="AH52" s="5"/>
      <c r="AI52" s="5"/>
      <c r="AJ52" s="5"/>
      <c r="AK52" s="5"/>
    </row>
    <row r="53" spans="1:37">
      <c r="A53" s="5"/>
      <c r="B53" s="5"/>
      <c r="C53" s="5"/>
      <c r="D53" s="5"/>
      <c r="E53" s="5"/>
      <c r="F53" s="5"/>
      <c r="H53"/>
      <c r="I53"/>
      <c r="J53"/>
      <c r="K53"/>
      <c r="L53"/>
      <c r="M53"/>
      <c r="N53"/>
      <c r="U53" s="17"/>
      <c r="V53" s="17"/>
      <c r="W53" s="17"/>
      <c r="X53" s="17"/>
      <c r="Y53" s="17"/>
      <c r="AD53" s="5"/>
      <c r="AE53" s="5"/>
      <c r="AF53" s="5"/>
      <c r="AG53" s="5"/>
      <c r="AH53" s="5"/>
      <c r="AI53" s="5"/>
      <c r="AJ53" s="5"/>
      <c r="AK53" s="5"/>
    </row>
    <row r="54" spans="1:37">
      <c r="A54" s="5"/>
      <c r="B54" s="5"/>
      <c r="C54" s="5"/>
      <c r="D54" s="5"/>
      <c r="E54" s="5"/>
      <c r="F54" s="5"/>
      <c r="G54"/>
      <c r="H54"/>
      <c r="I54"/>
      <c r="J54"/>
      <c r="K54"/>
      <c r="L54"/>
      <c r="M54"/>
      <c r="T54" s="17"/>
      <c r="U54" s="17"/>
      <c r="V54" s="17"/>
      <c r="W54" s="17"/>
      <c r="X54" s="17"/>
      <c r="AD54" s="5"/>
      <c r="AE54" s="5"/>
      <c r="AF54" s="5"/>
      <c r="AG54" s="5"/>
      <c r="AH54" s="5"/>
      <c r="AI54" s="5"/>
      <c r="AJ54" s="5"/>
    </row>
    <row r="55" spans="1:37">
      <c r="A55" s="5"/>
      <c r="B55" s="5"/>
      <c r="C55" s="5"/>
      <c r="D55" s="5"/>
      <c r="E55" s="5"/>
      <c r="F55" s="5"/>
      <c r="G55"/>
      <c r="H55"/>
      <c r="I55"/>
      <c r="J55"/>
      <c r="K55"/>
      <c r="L55"/>
      <c r="M55"/>
      <c r="T55" s="17"/>
      <c r="U55" s="17"/>
      <c r="V55" s="17"/>
      <c r="W55" s="17"/>
      <c r="X55" s="17"/>
      <c r="AD55" s="5"/>
      <c r="AE55" s="5"/>
      <c r="AF55" s="5"/>
      <c r="AG55" s="5"/>
      <c r="AH55" s="5"/>
      <c r="AI55" s="5"/>
      <c r="AJ55" s="5"/>
    </row>
    <row r="56" spans="1:37">
      <c r="M56" s="17"/>
      <c r="N56" s="17"/>
      <c r="O56" s="17"/>
      <c r="P56" s="17"/>
      <c r="Q56" s="17"/>
    </row>
  </sheetData>
  <mergeCells count="24">
    <mergeCell ref="B5:D5"/>
    <mergeCell ref="E5:G5"/>
    <mergeCell ref="I5:J5"/>
    <mergeCell ref="K5:M5"/>
    <mergeCell ref="AG3:AK3"/>
    <mergeCell ref="B4:G4"/>
    <mergeCell ref="I4:M4"/>
    <mergeCell ref="O4:S4"/>
    <mergeCell ref="U4:Y4"/>
    <mergeCell ref="AA4:AE4"/>
    <mergeCell ref="AG4:AK4"/>
    <mergeCell ref="B3:G3"/>
    <mergeCell ref="I3:M3"/>
    <mergeCell ref="O3:S3"/>
    <mergeCell ref="U3:Y3"/>
    <mergeCell ref="AA3:AE3"/>
    <mergeCell ref="AC5:AE5"/>
    <mergeCell ref="AG5:AH5"/>
    <mergeCell ref="AI5:AK5"/>
    <mergeCell ref="O5:P5"/>
    <mergeCell ref="Q5:S5"/>
    <mergeCell ref="U5:V5"/>
    <mergeCell ref="W5:Y5"/>
    <mergeCell ref="AA5:AB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Data Record</vt:lpstr>
      <vt:lpstr>Certificate</vt:lpstr>
      <vt:lpstr>Report</vt:lpstr>
      <vt:lpstr>Result</vt:lpstr>
      <vt:lpstr>Result (2)</vt:lpstr>
      <vt:lpstr>Result (3)</vt:lpstr>
      <vt:lpstr>Uncertainty Budget</vt:lpstr>
      <vt:lpstr>Uncert of STD</vt:lpstr>
      <vt:lpstr>Certificate!Print_Area</vt:lpstr>
      <vt:lpstr>'Data Record'!Print_Area</vt:lpstr>
      <vt:lpstr>Report!Print_Area</vt:lpstr>
      <vt:lpstr>Result!Print_Area</vt:lpstr>
      <vt:lpstr>'Result (2)'!Print_Area</vt:lpstr>
      <vt:lpstr>'Result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2016-08-13T14:20:41Z</cp:lastPrinted>
  <dcterms:created xsi:type="dcterms:W3CDTF">2015-10-01T03:04:34Z</dcterms:created>
  <dcterms:modified xsi:type="dcterms:W3CDTF">2017-08-24T14:00:05Z</dcterms:modified>
</cp:coreProperties>
</file>